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P:\data\Testing Engineer\build America Buy America\"/>
    </mc:Choice>
  </mc:AlternateContent>
  <xr:revisionPtr revIDLastSave="0" documentId="8_{1626CCDD-6B7F-48D8-9F1C-CDCED9527243}" xr6:coauthVersionLast="47" xr6:coauthVersionMax="47" xr10:uidLastSave="{00000000-0000-0000-0000-000000000000}"/>
  <bookViews>
    <workbookView xWindow="-110" yWindow="-110" windowWidth="19420" windowHeight="11500" activeTab="2" xr2:uid="{ED9696AC-C264-4F83-83A0-E1E1A540613F}"/>
  </bookViews>
  <sheets>
    <sheet name="Step 1 Iron and Steel" sheetId="2" r:id="rId1"/>
    <sheet name="Step 2 Construction Mat'ls" sheetId="1" r:id="rId2"/>
    <sheet name="Example step 1 Iron and Steel " sheetId="6" r:id="rId3"/>
    <sheet name="Ex step 2 Construction Mat'ls" sheetId="7" r:id="rId4"/>
    <sheet name="Excerpt on Waivers"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7" l="1"/>
  <c r="B7" i="7"/>
  <c r="B8" i="7"/>
  <c r="B9" i="7"/>
  <c r="B10" i="7"/>
  <c r="B11" i="7"/>
  <c r="B12" i="7"/>
  <c r="I12" i="7" s="1"/>
  <c r="B6" i="7"/>
  <c r="I44" i="7"/>
  <c r="I28" i="7"/>
  <c r="I27" i="7"/>
  <c r="I26" i="7"/>
  <c r="I25" i="7"/>
  <c r="I24" i="7"/>
  <c r="I23" i="7"/>
  <c r="I22" i="7"/>
  <c r="I21" i="7"/>
  <c r="I20" i="7"/>
  <c r="I19" i="7"/>
  <c r="I18" i="7"/>
  <c r="I17" i="7"/>
  <c r="I27" i="6"/>
  <c r="I26" i="6"/>
  <c r="I25" i="6"/>
  <c r="I24" i="6"/>
  <c r="I23" i="6"/>
  <c r="I22" i="6"/>
  <c r="I21" i="6"/>
  <c r="I20" i="6"/>
  <c r="I19" i="6"/>
  <c r="I18" i="6"/>
  <c r="I17" i="6"/>
  <c r="I16" i="6"/>
  <c r="I7" i="6"/>
  <c r="J15" i="6" s="1"/>
  <c r="J16" i="6" s="1"/>
  <c r="J17" i="6" s="1"/>
  <c r="J18" i="6" s="1"/>
  <c r="J19" i="6" s="1"/>
  <c r="J20" i="6" s="1"/>
  <c r="J21" i="6" s="1"/>
  <c r="J22" i="6" s="1"/>
  <c r="J23" i="6" s="1"/>
  <c r="J24" i="6" s="1"/>
  <c r="J25" i="6" s="1"/>
  <c r="J26" i="6" s="1"/>
  <c r="J27" i="6" s="1"/>
  <c r="I11" i="7" l="1"/>
  <c r="I10" i="7"/>
  <c r="J16" i="7" s="1"/>
  <c r="J17" i="7" s="1"/>
  <c r="J18" i="7" s="1"/>
  <c r="J19" i="7" s="1"/>
  <c r="J20" i="7" s="1"/>
  <c r="J21" i="7" s="1"/>
  <c r="J22" i="7" s="1"/>
  <c r="J23" i="7" s="1"/>
  <c r="J24" i="7" s="1"/>
  <c r="J25" i="7" s="1"/>
  <c r="J26" i="7" s="1"/>
  <c r="J27" i="7" s="1"/>
  <c r="J28" i="7" s="1"/>
  <c r="B6" i="1" l="1"/>
  <c r="I7" i="2"/>
  <c r="B9" i="1"/>
  <c r="B10" i="1"/>
  <c r="B11" i="1"/>
  <c r="B12" i="1"/>
  <c r="I12" i="1" s="1"/>
  <c r="I11" i="1" s="1"/>
  <c r="B7" i="1" l="1"/>
  <c r="B8" i="1"/>
  <c r="I6" i="1"/>
  <c r="I44" i="1"/>
  <c r="I10" i="1" l="1"/>
  <c r="I27" i="2"/>
  <c r="I26" i="2"/>
  <c r="I25" i="2"/>
  <c r="I24" i="2"/>
  <c r="I23" i="2"/>
  <c r="I22" i="2"/>
  <c r="I21" i="2"/>
  <c r="I20" i="2"/>
  <c r="I19" i="2"/>
  <c r="I18" i="2"/>
  <c r="I17" i="2"/>
  <c r="I16" i="2"/>
  <c r="J15" i="2"/>
  <c r="I28" i="1"/>
  <c r="I27" i="1"/>
  <c r="I26" i="1"/>
  <c r="I25" i="1"/>
  <c r="I24" i="1"/>
  <c r="I23" i="1"/>
  <c r="I22" i="1"/>
  <c r="I21" i="1"/>
  <c r="I20" i="1"/>
  <c r="I19" i="1"/>
  <c r="I18" i="1"/>
  <c r="I17" i="1"/>
  <c r="J16" i="2" l="1"/>
  <c r="J17" i="2" s="1"/>
  <c r="J18" i="2" s="1"/>
  <c r="J19" i="2" s="1"/>
  <c r="J20" i="2" s="1"/>
  <c r="J21" i="2" s="1"/>
  <c r="J22" i="2" s="1"/>
  <c r="J23" i="2" s="1"/>
  <c r="J24" i="2" s="1"/>
  <c r="J25" i="2" s="1"/>
  <c r="J26" i="2" s="1"/>
  <c r="J27" i="2" s="1"/>
  <c r="J16" i="1" l="1"/>
  <c r="J17" i="1" s="1"/>
  <c r="J18" i="1" s="1"/>
  <c r="J19" i="1" s="1"/>
  <c r="J20" i="1" s="1"/>
  <c r="J21" i="1" s="1"/>
  <c r="J22" i="1" s="1"/>
  <c r="J23" i="1" s="1"/>
  <c r="J24" i="1" s="1"/>
  <c r="J25" i="1" s="1"/>
  <c r="J26" i="1" s="1"/>
  <c r="J27" i="1" s="1"/>
  <c r="J28" i="1" s="1"/>
</calcChain>
</file>

<file path=xl/sharedStrings.xml><?xml version="1.0" encoding="utf-8"?>
<sst xmlns="http://schemas.openxmlformats.org/spreadsheetml/2006/main" count="182" uniqueCount="75">
  <si>
    <t>BUY AMERICA EXEMPTION REPORT: IRON AND STEEL</t>
  </si>
  <si>
    <r>
      <rPr>
        <b/>
        <i/>
        <u/>
        <sz val="8"/>
        <color rgb="FFFF0000"/>
        <rFont val="Arial"/>
        <family val="2"/>
      </rPr>
      <t>Note to Contractor</t>
    </r>
    <r>
      <rPr>
        <b/>
        <i/>
        <sz val="8"/>
        <color rgb="FFFF0000"/>
        <rFont val="Arial"/>
        <family val="2"/>
      </rPr>
      <t>: Input project information and Original Contract Amount in highlighted cells on this worksheet before proceeding to the Construction Mat'ls worksheet.</t>
    </r>
  </si>
  <si>
    <t>Contract ID:</t>
  </si>
  <si>
    <t>Original Contract Amount:</t>
  </si>
  <si>
    <t>Project ID(s):</t>
  </si>
  <si>
    <t>Exemption Amount:</t>
  </si>
  <si>
    <t>Highway:</t>
  </si>
  <si>
    <t>Limits:</t>
  </si>
  <si>
    <t>County:</t>
  </si>
  <si>
    <t>Contractor:</t>
  </si>
  <si>
    <t>Let Date:</t>
  </si>
  <si>
    <t>Exemption</t>
  </si>
  <si>
    <t>Bid Item</t>
  </si>
  <si>
    <t>Invoiced</t>
  </si>
  <si>
    <t>Balance</t>
  </si>
  <si>
    <t xml:space="preserve">Bid Item No. </t>
  </si>
  <si>
    <t>Description / Material Description</t>
  </si>
  <si>
    <t>Unit Price</t>
  </si>
  <si>
    <t>Unit</t>
  </si>
  <si>
    <t>Amount</t>
  </si>
  <si>
    <t>Quantity</t>
  </si>
  <si>
    <t>Total Cost</t>
  </si>
  <si>
    <t>Remaining</t>
  </si>
  <si>
    <t>Signature</t>
  </si>
  <si>
    <t>Date</t>
  </si>
  <si>
    <t>Contractor Representative:</t>
  </si>
  <si>
    <t xml:space="preserve">Company: </t>
  </si>
  <si>
    <t>Buy America Exemption Tracking Tool(10_9_2024).xlsx</t>
  </si>
  <si>
    <t>BUY AMERICA EXEMPTION REPORT: CONSTRUCTION MATERIALS</t>
  </si>
  <si>
    <r>
      <rPr>
        <b/>
        <i/>
        <u/>
        <sz val="8"/>
        <color rgb="FFFF0000"/>
        <rFont val="Arial"/>
        <family val="2"/>
      </rPr>
      <t>Note to Contractor</t>
    </r>
    <r>
      <rPr>
        <b/>
        <i/>
        <sz val="8"/>
        <color rgb="FFFF0000"/>
        <rFont val="Arial"/>
        <family val="2"/>
      </rPr>
      <t xml:space="preserve">: Input the total value of all change orders and total applicable project costs in the </t>
    </r>
    <r>
      <rPr>
        <b/>
        <i/>
        <u/>
        <sz val="8"/>
        <color rgb="FFFF0000"/>
        <rFont val="Arial"/>
        <family val="2"/>
      </rPr>
      <t>yellow</t>
    </r>
    <r>
      <rPr>
        <b/>
        <i/>
        <sz val="8"/>
        <color rgb="FFFF0000"/>
        <rFont val="Arial"/>
        <family val="2"/>
      </rPr>
      <t xml:space="preserve"> highlighted cells. See notes below for additional information.</t>
    </r>
  </si>
  <si>
    <t>Total Approved Change Orders:</t>
  </si>
  <si>
    <t>(See Note 1)</t>
  </si>
  <si>
    <t>Total Applicable Project Costs:</t>
  </si>
  <si>
    <t>(See Note 2, 5)</t>
  </si>
  <si>
    <t>Pre-LET Costs + Non-Contractor Costs During and After LET:</t>
  </si>
  <si>
    <t>Allowable De Minimis Costs:</t>
  </si>
  <si>
    <t>(See Note 3)</t>
  </si>
  <si>
    <t>Small Grants Exemption?</t>
  </si>
  <si>
    <t>(See Note 4)</t>
  </si>
  <si>
    <t>Bid Let Date Meets Requirements?</t>
  </si>
  <si>
    <t>(See Note 6)</t>
  </si>
  <si>
    <t>De Minimis</t>
  </si>
  <si>
    <t>(See Note 5)</t>
  </si>
  <si>
    <t>Notes:</t>
  </si>
  <si>
    <t>1) Total value of all change orders approved subsequent to original contract. For contracts less than $500,000, if subsequent change orders cause final contract amount to exceed $500,000 the small grant exception cannot be applied.</t>
  </si>
  <si>
    <t>3) Allowable De Minimis costs apply to construction materials only. The de minimis public interest waiver does not apply to iron and steel, subject to the requirements of 23 U.S.C. 313 on financial assistant administered by FHWA. The de minimis threshold in 23 CFR 635.410(b)(4) continues to apply for iron and steel and is calculated on the Iron and Steel worksheet. See tab titled "Excerpt from 228.5" for additional information.</t>
  </si>
  <si>
    <t>5) Contractor must provide project documents, (i.e. - materials invoices) for reported foreign materials costs for which the contractor seeks to utilize the de minimis waiver along with supporting information used in calculating "Total Applicable Project Costs".  See "Example" tab for additional information pertaining to completing this section.</t>
  </si>
  <si>
    <t>6) The De Minimis Costs and Small Grants Waiver is applicable only to let dates on or after November 14, 2023.</t>
  </si>
  <si>
    <r>
      <rPr>
        <b/>
        <i/>
        <u/>
        <sz val="8"/>
        <color rgb="FF0070C0"/>
        <rFont val="Arial"/>
        <family val="2"/>
      </rPr>
      <t>Note to IA DOT Project Representative</t>
    </r>
    <r>
      <rPr>
        <b/>
        <i/>
        <sz val="8"/>
        <color rgb="FF0070C0"/>
        <rFont val="Arial"/>
        <family val="2"/>
      </rPr>
      <t>: Reported materials costs must be verified for consistency with amounts shown on materials invoices and project documents.</t>
    </r>
  </si>
  <si>
    <t>Iowa Department of Transportation</t>
  </si>
  <si>
    <t>Buy America Exemption Tracking Tool(06 12 2025).xlsx</t>
  </si>
  <si>
    <t>Note to IA DOT Project Representative: For small grants waiver determination, input total value of all Pre-LET Costs (including consultant fees and agency costs), plus all non-contractor costs during and after LET. If Pre-LET and non-contractor cost information is unavailable or indeterminant, then project is not eligible for small grants exemption, and the allowable de minimis costs may be used. For allowable deminimis exemption, reported materials costs must be verified for consistency with amounts shown on materials invoices and project documents.</t>
  </si>
  <si>
    <t>For IA DOT Use Only</t>
  </si>
  <si>
    <t>4)  If the total project cost (sum of project cost prior to LET and original contract amount plus change orders) is less than $500,000, the entire project may be exempt from Buy America.  If "No", or if IA DOT determines project is not eligible, then the total value of the non-compliant products must be tracked and shall not exceed the above-referenced permitted value.</t>
  </si>
  <si>
    <t>xxxxxxx</t>
  </si>
  <si>
    <t>23</t>
  </si>
  <si>
    <t>536 to 765</t>
  </si>
  <si>
    <t>100</t>
  </si>
  <si>
    <t>ABC</t>
  </si>
  <si>
    <t>xxxxx</t>
  </si>
  <si>
    <t>lag bolts</t>
  </si>
  <si>
    <t>each</t>
  </si>
  <si>
    <t>washers</t>
  </si>
  <si>
    <r>
      <t xml:space="preserve">2) “Total applicable project costs” are defined  as the cost of </t>
    </r>
    <r>
      <rPr>
        <u/>
        <sz val="9"/>
        <rFont val="Arial"/>
        <family val="2"/>
      </rPr>
      <t>all</t>
    </r>
    <r>
      <rPr>
        <sz val="9"/>
        <rFont val="Arial"/>
        <family val="2"/>
      </rPr>
      <t xml:space="preserve"> materials (including the cost of any manufactured products) used in the project that are subject to a domestic preference requirement, including materials that are within the scope of an existing waiver. When calculating "Total applicable project costs", do not include temporary materials or materials meeting the definition of a Section 70917(c) material in accordance with 2 CFR Part 184 (cement and cementitious materials; aggregates such as stone, sand, or gravel; aggregate binding agents or additives; and other unsettled mixtures without form when reaching the work site, such as wet concrete or hot mix asphalt).</t>
    </r>
  </si>
  <si>
    <r>
      <t xml:space="preserve">2) “Total applicable project costs” are defined as the cost of </t>
    </r>
    <r>
      <rPr>
        <u/>
        <sz val="9"/>
        <rFont val="Arial"/>
        <family val="2"/>
      </rPr>
      <t>all</t>
    </r>
    <r>
      <rPr>
        <sz val="9"/>
        <rFont val="Arial"/>
        <family val="2"/>
      </rPr>
      <t xml:space="preserve"> materials (including the cost of any manufactured products) used in the project that are subject to a domestic preference requirement, including materials that are within the scope of an existing waiver. When calculating "Total applicable project costs", do not include temporary materials or materials meeting the definition of a Section 70917(c) material in accordance with 2 CFR Part 184 (cement and cementitious materials; aggregates such as stone, sand, or gravel; aggregate binding agents or additives; and other unsettled mixtures without form when reaching the work site, such as wet concrete or hot mix asphalt).</t>
    </r>
  </si>
  <si>
    <t>rubberized membrane</t>
  </si>
  <si>
    <t>SY</t>
  </si>
  <si>
    <t>geotextile</t>
  </si>
  <si>
    <t>plastic pipe</t>
  </si>
  <si>
    <t>LF</t>
  </si>
  <si>
    <t>Geotextile Sock</t>
  </si>
  <si>
    <r>
      <rPr>
        <b/>
        <u/>
        <sz val="7"/>
        <color rgb="FFFF0000"/>
        <rFont val="Arial"/>
        <family val="2"/>
      </rPr>
      <t>Note to Contractor</t>
    </r>
    <r>
      <rPr>
        <b/>
        <sz val="7"/>
        <color rgb="FFFF0000"/>
        <rFont val="Arial"/>
        <family val="2"/>
      </rPr>
      <t>: Input project information and Original Contract Amount in highlighted cells on this worksheet before proceeding to the Construction Mat'ls worksheet.</t>
    </r>
  </si>
  <si>
    <t>3) Allowable De Minimis costs apply to construction materials and manufactured products only. The de minimis public interest waiver does not apply to iron and steel, subject to the requirements of 23 U.S.C. 313 on financial assistant administered by FHWA. The de minimis threshold in 23 CFR 635.410(b)(4) continues to apply for iron and steel and is calculated on the Iron and Steel worksheet. See tab titled "Excerpt from 228.5" for additional information.</t>
  </si>
  <si>
    <t>BUY AMERICA EXEMPTION REPORT: CONSTRUCTION MATERIALS and MANUFACTURED MATERIALS</t>
  </si>
  <si>
    <t>Public Interest Waivers for other than Iron and Steel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</si>
</sst>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00_);_(&quot;$&quot;* \(#,##0.00\);_(&quot;$&quot;* &quot;-&quot;???_);_(@_)"/>
    <numFmt numFmtId="165" formatCode="_(* #,##0_);_(* \(#,##0\);_(* &quot;-&quot;??_);_(@_)"/>
    <numFmt numFmtId="166" formatCode="_(&quot;$&quot;* #,##0.00_);_(&quot;$&quot;* \(#,##0.00\);_(&quot;$&quot;* &quot;-&quot;_);_(@_)"/>
    <numFmt numFmtId="167" formatCode="mm/dd/yy;@"/>
  </numFmts>
  <fonts count="28" x14ac:knownFonts="1">
    <font>
      <sz val="11"/>
      <color theme="1"/>
      <name val="Calibri"/>
      <family val="2"/>
      <scheme val="minor"/>
    </font>
    <font>
      <sz val="11"/>
      <color theme="1"/>
      <name val="Calibri"/>
      <family val="2"/>
      <scheme val="minor"/>
    </font>
    <font>
      <b/>
      <sz val="12"/>
      <name val="Arial"/>
      <family val="2"/>
    </font>
    <font>
      <sz val="10"/>
      <name val="Arial"/>
      <family val="2"/>
    </font>
    <font>
      <sz val="9"/>
      <name val="Arial"/>
      <family val="2"/>
    </font>
    <font>
      <sz val="12"/>
      <name val="Arial"/>
      <family val="2"/>
    </font>
    <font>
      <b/>
      <sz val="11"/>
      <name val="Arial"/>
      <family val="2"/>
    </font>
    <font>
      <b/>
      <sz val="9"/>
      <color rgb="FFFF0000"/>
      <name val="Arial"/>
      <family val="2"/>
    </font>
    <font>
      <b/>
      <sz val="10"/>
      <name val="Arial"/>
      <family val="2"/>
    </font>
    <font>
      <b/>
      <i/>
      <sz val="8"/>
      <name val="Arial"/>
      <family val="2"/>
    </font>
    <font>
      <b/>
      <i/>
      <sz val="8"/>
      <color rgb="FFFF0000"/>
      <name val="Arial"/>
      <family val="2"/>
    </font>
    <font>
      <i/>
      <sz val="10"/>
      <name val="Arial"/>
      <family val="2"/>
    </font>
    <font>
      <sz val="8"/>
      <name val="Calibri"/>
      <family val="2"/>
      <scheme val="minor"/>
    </font>
    <font>
      <b/>
      <i/>
      <sz val="11"/>
      <color theme="1"/>
      <name val="Calibri"/>
      <family val="2"/>
      <scheme val="minor"/>
    </font>
    <font>
      <b/>
      <i/>
      <sz val="11"/>
      <color rgb="FFFF0000"/>
      <name val="Calibri"/>
      <family val="2"/>
      <scheme val="minor"/>
    </font>
    <font>
      <b/>
      <i/>
      <u/>
      <sz val="8"/>
      <color rgb="FFFF0000"/>
      <name val="Arial"/>
      <family val="2"/>
    </font>
    <font>
      <b/>
      <sz val="14"/>
      <color theme="1"/>
      <name val="Calibri"/>
      <family val="2"/>
      <scheme val="minor"/>
    </font>
    <font>
      <sz val="9"/>
      <color theme="1"/>
      <name val="Calibri"/>
      <family val="2"/>
      <scheme val="minor"/>
    </font>
    <font>
      <u/>
      <sz val="9"/>
      <name val="Arial"/>
      <family val="2"/>
    </font>
    <font>
      <b/>
      <i/>
      <sz val="8"/>
      <color rgb="FF0070C0"/>
      <name val="Arial"/>
      <family val="2"/>
    </font>
    <font>
      <b/>
      <i/>
      <u/>
      <sz val="8"/>
      <color rgb="FF0070C0"/>
      <name val="Arial"/>
      <family val="2"/>
    </font>
    <font>
      <sz val="11"/>
      <color rgb="FF0070C0"/>
      <name val="Calibri"/>
      <family val="2"/>
      <scheme val="minor"/>
    </font>
    <font>
      <b/>
      <i/>
      <sz val="8"/>
      <color theme="0"/>
      <name val="Arial"/>
      <family val="2"/>
    </font>
    <font>
      <b/>
      <sz val="9.5"/>
      <name val="Arial"/>
      <family val="2"/>
    </font>
    <font>
      <b/>
      <sz val="11"/>
      <color theme="1"/>
      <name val="Calibri"/>
      <family val="2"/>
      <scheme val="minor"/>
    </font>
    <font>
      <b/>
      <sz val="7"/>
      <color rgb="FFFF0000"/>
      <name val="Arial"/>
      <family val="2"/>
    </font>
    <font>
      <b/>
      <u/>
      <sz val="7"/>
      <color rgb="FFFF0000"/>
      <name val="Arial"/>
      <family val="2"/>
    </font>
    <font>
      <b/>
      <sz val="11"/>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9" tint="0.59999389629810485"/>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5">
    <xf numFmtId="0" fontId="0" fillId="0" borderId="0" xfId="0"/>
    <xf numFmtId="0" fontId="3" fillId="0" borderId="0" xfId="0" applyFont="1" applyProtection="1">
      <protection locked="0"/>
    </xf>
    <xf numFmtId="0" fontId="3" fillId="0" borderId="0" xfId="0" applyFont="1" applyAlignment="1" applyProtection="1">
      <alignment horizontal="center"/>
      <protection locked="0"/>
    </xf>
    <xf numFmtId="49" fontId="3" fillId="0" borderId="0" xfId="0" applyNumberFormat="1" applyFont="1" applyProtection="1">
      <protection locked="0"/>
    </xf>
    <xf numFmtId="44" fontId="3" fillId="2" borderId="1" xfId="2" applyFont="1" applyFill="1" applyBorder="1" applyAlignment="1" applyProtection="1">
      <alignment horizontal="left"/>
      <protection locked="0"/>
    </xf>
    <xf numFmtId="44" fontId="9" fillId="0" borderId="0" xfId="2" applyFont="1" applyFill="1" applyBorder="1" applyAlignment="1" applyProtection="1">
      <alignment horizontal="center"/>
    </xf>
    <xf numFmtId="49" fontId="3" fillId="0" borderId="0" xfId="1" applyNumberFormat="1" applyFont="1" applyFill="1" applyProtection="1">
      <protection locked="0"/>
    </xf>
    <xf numFmtId="0" fontId="3" fillId="0" borderId="0" xfId="0" applyFont="1" applyAlignment="1" applyProtection="1">
      <alignment wrapText="1"/>
      <protection locked="0"/>
    </xf>
    <xf numFmtId="166" fontId="3" fillId="0" borderId="0" xfId="0" applyNumberFormat="1" applyFont="1" applyAlignment="1" applyProtection="1">
      <alignment horizontal="right"/>
      <protection locked="0"/>
    </xf>
    <xf numFmtId="166" fontId="3" fillId="0" borderId="0" xfId="2" applyNumberFormat="1" applyFont="1" applyFill="1" applyProtection="1">
      <protection locked="0"/>
    </xf>
    <xf numFmtId="2" fontId="3" fillId="0" borderId="0" xfId="2" applyNumberFormat="1" applyFont="1" applyFill="1" applyProtection="1">
      <protection locked="0"/>
    </xf>
    <xf numFmtId="166" fontId="3" fillId="0" borderId="0" xfId="2" applyNumberFormat="1" applyFont="1" applyFill="1" applyProtection="1"/>
    <xf numFmtId="49" fontId="3" fillId="0" borderId="0" xfId="0" applyNumberFormat="1" applyFont="1" applyAlignment="1" applyProtection="1">
      <alignment horizontal="center"/>
      <protection locked="0"/>
    </xf>
    <xf numFmtId="49" fontId="3" fillId="0" borderId="0" xfId="1" applyNumberFormat="1" applyFont="1" applyFill="1" applyAlignment="1" applyProtection="1">
      <alignment horizontal="left"/>
      <protection locked="0"/>
    </xf>
    <xf numFmtId="41" fontId="3" fillId="0" borderId="0" xfId="1" applyNumberFormat="1" applyFont="1" applyFill="1" applyProtection="1">
      <protection locked="0"/>
    </xf>
    <xf numFmtId="41" fontId="3" fillId="0" borderId="0" xfId="1" applyNumberFormat="1" applyFont="1" applyFill="1" applyAlignment="1" applyProtection="1">
      <alignment horizontal="center"/>
      <protection locked="0"/>
    </xf>
    <xf numFmtId="41" fontId="3" fillId="0" borderId="0" xfId="2" applyNumberFormat="1" applyFont="1" applyFill="1" applyProtection="1">
      <protection locked="0"/>
    </xf>
    <xf numFmtId="49" fontId="11" fillId="0" borderId="3" xfId="1" applyNumberFormat="1" applyFont="1" applyFill="1" applyBorder="1" applyProtection="1">
      <protection locked="0"/>
    </xf>
    <xf numFmtId="41" fontId="11" fillId="0" borderId="3" xfId="2" applyNumberFormat="1" applyFont="1" applyFill="1" applyBorder="1" applyProtection="1">
      <protection locked="0"/>
    </xf>
    <xf numFmtId="41" fontId="11" fillId="0" borderId="0" xfId="2" applyNumberFormat="1" applyFont="1" applyFill="1" applyBorder="1" applyProtection="1">
      <protection locked="0"/>
    </xf>
    <xf numFmtId="42" fontId="3" fillId="0" borderId="0" xfId="2" applyNumberFormat="1" applyFont="1" applyFill="1" applyProtection="1">
      <protection locked="0"/>
    </xf>
    <xf numFmtId="0" fontId="8" fillId="0" borderId="0" xfId="0" applyFont="1" applyAlignment="1" applyProtection="1">
      <alignment horizontal="center"/>
    </xf>
    <xf numFmtId="14" fontId="3" fillId="0" borderId="0" xfId="0" applyNumberFormat="1" applyFont="1" applyProtection="1"/>
    <xf numFmtId="49" fontId="3" fillId="2" borderId="4" xfId="0" applyNumberFormat="1" applyFont="1" applyFill="1" applyBorder="1" applyAlignment="1" applyProtection="1">
      <alignment horizontal="left"/>
      <protection locked="0"/>
    </xf>
    <xf numFmtId="0" fontId="16" fillId="0" borderId="0" xfId="0" applyFont="1"/>
    <xf numFmtId="44" fontId="3" fillId="0" borderId="1" xfId="2" applyFont="1" applyFill="1" applyBorder="1" applyAlignment="1" applyProtection="1">
      <alignment horizontal="left"/>
    </xf>
    <xf numFmtId="164" fontId="3" fillId="2" borderId="5" xfId="0" applyNumberFormat="1" applyFont="1" applyFill="1" applyBorder="1" applyAlignment="1" applyProtection="1">
      <alignment horizontal="left"/>
      <protection locked="0"/>
    </xf>
    <xf numFmtId="164" fontId="3" fillId="2" borderId="4" xfId="0" applyNumberFormat="1" applyFont="1" applyFill="1" applyBorder="1" applyAlignment="1" applyProtection="1">
      <alignment horizontal="left"/>
      <protection locked="0"/>
    </xf>
    <xf numFmtId="167" fontId="3" fillId="2" borderId="4" xfId="0" applyNumberFormat="1" applyFont="1" applyFill="1" applyBorder="1" applyAlignment="1" applyProtection="1">
      <alignment horizontal="left"/>
      <protection locked="0"/>
    </xf>
    <xf numFmtId="167" fontId="3" fillId="0" borderId="0" xfId="0" applyNumberFormat="1" applyFont="1" applyAlignment="1" applyProtection="1">
      <alignment horizontal="left"/>
    </xf>
    <xf numFmtId="0" fontId="3" fillId="0" borderId="0" xfId="0" applyFont="1" applyProtection="1"/>
    <xf numFmtId="0" fontId="11" fillId="0" borderId="0" xfId="0" applyFont="1" applyProtection="1"/>
    <xf numFmtId="49" fontId="8" fillId="0" borderId="0" xfId="1" applyNumberFormat="1" applyFont="1" applyFill="1" applyProtection="1"/>
    <xf numFmtId="0" fontId="3" fillId="0" borderId="0" xfId="0" applyFont="1" applyAlignment="1" applyProtection="1">
      <alignment horizontal="left"/>
    </xf>
    <xf numFmtId="0" fontId="8" fillId="0" borderId="0" xfId="0" applyFont="1" applyAlignment="1" applyProtection="1">
      <alignment horizontal="left"/>
    </xf>
    <xf numFmtId="0" fontId="8" fillId="0" borderId="0" xfId="0" applyFont="1" applyAlignment="1" applyProtection="1">
      <alignment horizontal="right"/>
    </xf>
    <xf numFmtId="49" fontId="8" fillId="0" borderId="0" xfId="1" applyNumberFormat="1" applyFont="1" applyFill="1" applyAlignment="1" applyProtection="1">
      <alignment vertical="center"/>
    </xf>
    <xf numFmtId="165" fontId="9" fillId="0" borderId="0" xfId="1" applyNumberFormat="1" applyFont="1" applyFill="1" applyProtection="1"/>
    <xf numFmtId="165" fontId="9" fillId="0" borderId="0" xfId="1" applyNumberFormat="1" applyFont="1" applyFill="1" applyAlignment="1" applyProtection="1">
      <alignment horizontal="center"/>
    </xf>
    <xf numFmtId="49" fontId="9" fillId="0" borderId="0" xfId="1" applyNumberFormat="1" applyFont="1" applyFill="1" applyProtection="1"/>
    <xf numFmtId="49" fontId="9" fillId="0" borderId="0" xfId="1" applyNumberFormat="1" applyFont="1" applyFill="1" applyAlignment="1" applyProtection="1">
      <alignment horizontal="center"/>
    </xf>
    <xf numFmtId="165" fontId="9" fillId="0" borderId="0" xfId="1" applyNumberFormat="1" applyFont="1" applyFill="1" applyBorder="1" applyAlignment="1" applyProtection="1">
      <alignment horizontal="center"/>
    </xf>
    <xf numFmtId="49" fontId="9" fillId="0" borderId="2" xfId="1" applyNumberFormat="1" applyFont="1" applyFill="1" applyBorder="1" applyAlignment="1" applyProtection="1">
      <alignment horizontal="left"/>
    </xf>
    <xf numFmtId="49" fontId="9" fillId="0" borderId="2" xfId="1" applyNumberFormat="1" applyFont="1" applyFill="1" applyBorder="1" applyAlignment="1" applyProtection="1">
      <alignment horizontal="center"/>
    </xf>
    <xf numFmtId="165" fontId="9" fillId="0" borderId="2" xfId="1" applyNumberFormat="1" applyFont="1" applyFill="1" applyBorder="1" applyAlignment="1" applyProtection="1">
      <alignment horizontal="center"/>
    </xf>
    <xf numFmtId="49" fontId="3" fillId="0" borderId="0" xfId="0" applyNumberFormat="1" applyFont="1" applyProtection="1"/>
    <xf numFmtId="0" fontId="3" fillId="0" borderId="0" xfId="0" applyFont="1" applyAlignment="1" applyProtection="1">
      <alignment horizontal="center"/>
    </xf>
    <xf numFmtId="49" fontId="8" fillId="0" borderId="0" xfId="0" applyNumberFormat="1" applyFont="1" applyProtection="1"/>
    <xf numFmtId="164" fontId="3" fillId="4" borderId="4" xfId="0" applyNumberFormat="1" applyFont="1" applyFill="1" applyBorder="1" applyAlignment="1" applyProtection="1">
      <alignment horizontal="left"/>
      <protection locked="0"/>
    </xf>
    <xf numFmtId="0" fontId="23" fillId="0" borderId="0" xfId="0" applyFont="1" applyAlignment="1" applyProtection="1">
      <alignment horizontal="right"/>
    </xf>
    <xf numFmtId="0" fontId="10" fillId="0" borderId="0" xfId="0" applyFont="1" applyProtection="1"/>
    <xf numFmtId="0" fontId="2" fillId="0" borderId="0" xfId="0" applyFont="1" applyAlignment="1" applyProtection="1">
      <alignment horizontal="left"/>
    </xf>
    <xf numFmtId="0" fontId="2" fillId="0" borderId="0" xfId="0" applyFont="1" applyAlignment="1" applyProtection="1">
      <alignment horizontal="right"/>
    </xf>
    <xf numFmtId="0" fontId="5" fillId="0" borderId="0" xfId="0" applyFont="1" applyProtection="1"/>
    <xf numFmtId="0" fontId="6" fillId="0" borderId="0" xfId="0" applyFont="1" applyAlignment="1" applyProtection="1">
      <alignment horizontal="right"/>
    </xf>
    <xf numFmtId="0" fontId="4" fillId="0" borderId="0" xfId="0" applyFont="1" applyAlignment="1" applyProtection="1">
      <alignment horizontal="center"/>
    </xf>
    <xf numFmtId="0" fontId="7" fillId="0" borderId="0" xfId="0" applyFont="1" applyAlignment="1" applyProtection="1">
      <alignment horizontal="right"/>
    </xf>
    <xf numFmtId="0" fontId="4" fillId="0" borderId="0" xfId="0" applyFont="1" applyProtection="1"/>
    <xf numFmtId="0" fontId="0" fillId="0" borderId="0" xfId="0" applyProtection="1"/>
    <xf numFmtId="49" fontId="3" fillId="2" borderId="4" xfId="0" applyNumberFormat="1" applyFont="1" applyFill="1" applyBorder="1" applyAlignment="1" applyProtection="1">
      <alignment horizontal="left"/>
    </xf>
    <xf numFmtId="44" fontId="3" fillId="2" borderId="1" xfId="2" applyFont="1" applyFill="1" applyBorder="1" applyAlignment="1" applyProtection="1">
      <alignment horizontal="left"/>
    </xf>
    <xf numFmtId="164" fontId="3" fillId="0" borderId="0" xfId="0" applyNumberFormat="1" applyFont="1" applyAlignment="1" applyProtection="1">
      <alignment horizontal="left"/>
    </xf>
    <xf numFmtId="167" fontId="3" fillId="2" borderId="4" xfId="0" applyNumberFormat="1" applyFont="1" applyFill="1" applyBorder="1" applyAlignment="1" applyProtection="1">
      <alignment horizontal="left"/>
    </xf>
    <xf numFmtId="49" fontId="9" fillId="3" borderId="0" xfId="1" applyNumberFormat="1" applyFont="1" applyFill="1" applyBorder="1" applyAlignment="1" applyProtection="1">
      <alignment horizontal="left"/>
    </xf>
    <xf numFmtId="49" fontId="9" fillId="3" borderId="0" xfId="1" applyNumberFormat="1" applyFont="1" applyFill="1" applyBorder="1" applyAlignment="1" applyProtection="1">
      <alignment horizontal="center"/>
    </xf>
    <xf numFmtId="165" fontId="10" fillId="3" borderId="0" xfId="1" applyNumberFormat="1" applyFont="1" applyFill="1" applyBorder="1" applyAlignment="1" applyProtection="1">
      <alignment horizontal="center"/>
    </xf>
    <xf numFmtId="165" fontId="9" fillId="3" borderId="0" xfId="1" applyNumberFormat="1" applyFont="1" applyFill="1" applyBorder="1" applyAlignment="1" applyProtection="1">
      <alignment horizontal="center"/>
    </xf>
    <xf numFmtId="49" fontId="3" fillId="0" borderId="0" xfId="1" applyNumberFormat="1" applyFont="1" applyFill="1" applyProtection="1"/>
    <xf numFmtId="0" fontId="3" fillId="0" borderId="0" xfId="0" applyFont="1" applyAlignment="1" applyProtection="1">
      <alignment wrapText="1"/>
    </xf>
    <xf numFmtId="166" fontId="3" fillId="0" borderId="0" xfId="0" applyNumberFormat="1" applyFont="1" applyAlignment="1" applyProtection="1">
      <alignment horizontal="right"/>
    </xf>
    <xf numFmtId="2" fontId="3" fillId="0" borderId="0" xfId="2" applyNumberFormat="1" applyFont="1" applyFill="1" applyProtection="1"/>
    <xf numFmtId="44" fontId="3" fillId="0" borderId="0" xfId="0" applyNumberFormat="1" applyFont="1" applyProtection="1"/>
    <xf numFmtId="49" fontId="3" fillId="0" borderId="0" xfId="0" applyNumberFormat="1" applyFont="1" applyAlignment="1" applyProtection="1">
      <alignment horizontal="center"/>
    </xf>
    <xf numFmtId="49" fontId="3" fillId="0" borderId="0" xfId="1" applyNumberFormat="1" applyFont="1" applyFill="1" applyAlignment="1" applyProtection="1">
      <alignment horizontal="left"/>
    </xf>
    <xf numFmtId="41" fontId="3" fillId="0" borderId="0" xfId="1" applyNumberFormat="1" applyFont="1" applyFill="1" applyProtection="1"/>
    <xf numFmtId="41" fontId="3" fillId="0" borderId="0" xfId="1" applyNumberFormat="1" applyFont="1" applyFill="1" applyAlignment="1" applyProtection="1">
      <alignment horizontal="center"/>
    </xf>
    <xf numFmtId="41" fontId="3" fillId="0" borderId="0" xfId="2" applyNumberFormat="1" applyFont="1" applyFill="1" applyProtection="1"/>
    <xf numFmtId="49" fontId="11" fillId="0" borderId="3" xfId="1" applyNumberFormat="1" applyFont="1" applyFill="1" applyBorder="1" applyProtection="1"/>
    <xf numFmtId="41" fontId="11" fillId="0" borderId="3" xfId="2" applyNumberFormat="1" applyFont="1" applyFill="1" applyBorder="1" applyProtection="1"/>
    <xf numFmtId="41" fontId="11" fillId="0" borderId="0" xfId="2" applyNumberFormat="1" applyFont="1" applyFill="1" applyBorder="1" applyProtection="1"/>
    <xf numFmtId="42" fontId="3" fillId="0" borderId="0" xfId="2" applyNumberFormat="1" applyFont="1" applyFill="1" applyProtection="1"/>
    <xf numFmtId="164" fontId="3" fillId="2" borderId="5" xfId="0" applyNumberFormat="1" applyFont="1" applyFill="1" applyBorder="1" applyAlignment="1" applyProtection="1">
      <alignment horizontal="left"/>
    </xf>
    <xf numFmtId="164" fontId="3" fillId="2" borderId="4" xfId="0" applyNumberFormat="1" applyFont="1" applyFill="1" applyBorder="1" applyAlignment="1" applyProtection="1">
      <alignment horizontal="left"/>
    </xf>
    <xf numFmtId="164" fontId="3" fillId="4" borderId="4" xfId="0" applyNumberFormat="1" applyFont="1" applyFill="1" applyBorder="1" applyAlignment="1" applyProtection="1">
      <alignment horizontal="left"/>
    </xf>
    <xf numFmtId="164" fontId="3" fillId="0" borderId="0" xfId="0" applyNumberFormat="1" applyFont="1" applyAlignment="1" applyProtection="1">
      <alignment horizontal="center"/>
    </xf>
    <xf numFmtId="165" fontId="22" fillId="3" borderId="0" xfId="1" applyNumberFormat="1" applyFont="1" applyFill="1" applyBorder="1" applyAlignment="1" applyProtection="1">
      <alignment horizontal="center"/>
    </xf>
    <xf numFmtId="44" fontId="3" fillId="0" borderId="0" xfId="0" applyNumberFormat="1" applyFont="1" applyAlignment="1" applyProtection="1">
      <alignment horizontal="center"/>
    </xf>
    <xf numFmtId="0" fontId="10" fillId="0" borderId="0" xfId="0" applyFont="1" applyAlignment="1" applyProtection="1"/>
    <xf numFmtId="0" fontId="14" fillId="0" borderId="0" xfId="0" applyFont="1" applyAlignment="1" applyProtection="1"/>
    <xf numFmtId="0" fontId="13" fillId="0" borderId="0" xfId="0" applyFont="1" applyAlignment="1" applyProtection="1"/>
    <xf numFmtId="0" fontId="0" fillId="0" borderId="0" xfId="0" applyAlignment="1" applyProtection="1"/>
    <xf numFmtId="0" fontId="19" fillId="0" borderId="0" xfId="0" applyFont="1" applyAlignment="1" applyProtection="1"/>
    <xf numFmtId="0" fontId="21" fillId="0" borderId="0" xfId="0" applyFont="1" applyAlignment="1" applyProtection="1"/>
    <xf numFmtId="49" fontId="4" fillId="0" borderId="0" xfId="0" applyNumberFormat="1" applyFont="1" applyAlignment="1" applyProtection="1">
      <alignment wrapText="1"/>
    </xf>
    <xf numFmtId="0" fontId="17" fillId="0" borderId="0" xfId="0" applyFont="1" applyAlignment="1" applyProtection="1">
      <alignment wrapText="1"/>
    </xf>
    <xf numFmtId="0" fontId="10" fillId="0" borderId="0" xfId="0" applyFont="1" applyAlignment="1" applyProtection="1">
      <alignment vertical="top" wrapText="1"/>
    </xf>
    <xf numFmtId="0" fontId="14" fillId="0" borderId="0" xfId="0" applyFont="1" applyAlignment="1" applyProtection="1">
      <alignment vertical="top" wrapText="1"/>
    </xf>
    <xf numFmtId="49" fontId="4" fillId="0" borderId="0" xfId="0" applyNumberFormat="1" applyFont="1" applyAlignment="1" applyProtection="1">
      <alignment vertical="center" wrapText="1"/>
    </xf>
    <xf numFmtId="0" fontId="17" fillId="0" borderId="0" xfId="0" applyFont="1" applyAlignment="1" applyProtection="1">
      <alignment vertical="center" wrapText="1"/>
    </xf>
    <xf numFmtId="0" fontId="19" fillId="0" borderId="0" xfId="0" applyFont="1" applyAlignment="1" applyProtection="1">
      <alignment vertical="center" wrapText="1"/>
    </xf>
    <xf numFmtId="0" fontId="21" fillId="0" borderId="0" xfId="0" applyFont="1" applyAlignment="1" applyProtection="1">
      <alignment vertical="center" wrapText="1"/>
    </xf>
    <xf numFmtId="0" fontId="25" fillId="0" borderId="0" xfId="0" applyFont="1" applyAlignment="1" applyProtection="1"/>
    <xf numFmtId="0" fontId="27" fillId="0" borderId="0" xfId="0" applyFont="1" applyAlignment="1" applyProtection="1"/>
    <xf numFmtId="0" fontId="24" fillId="0" borderId="0" xfId="0" applyFont="1" applyAlignment="1" applyProtection="1"/>
    <xf numFmtId="0" fontId="0" fillId="0" borderId="0" xfId="0" applyFont="1" applyAlignment="1" applyProtection="1"/>
  </cellXfs>
  <cellStyles count="3">
    <cellStyle name="Comma" xfId="1" builtinId="3"/>
    <cellStyle name="Currency" xfId="2" builtinId="4"/>
    <cellStyle name="Normal" xfId="0" builtinId="0"/>
  </cellStyles>
  <dxfs count="20">
    <dxf>
      <font>
        <color theme="0"/>
      </font>
    </dxf>
    <dxf>
      <font>
        <b val="0"/>
        <i/>
        <color theme="0" tint="-0.499984740745262"/>
      </font>
    </dxf>
    <dxf>
      <font>
        <color rgb="FF9C0006"/>
      </font>
      <fill>
        <patternFill>
          <bgColor rgb="FFFFC7CE"/>
        </patternFill>
      </fill>
    </dxf>
    <dxf>
      <font>
        <color rgb="FF9C0006"/>
      </font>
      <fill>
        <patternFill>
          <bgColor rgb="FFFFC7CE"/>
        </patternFill>
      </fill>
    </dxf>
    <dxf>
      <font>
        <b/>
        <i val="0"/>
        <color rgb="FF00B050"/>
      </font>
      <fill>
        <patternFill patternType="none">
          <bgColor auto="1"/>
        </patternFill>
      </fill>
    </dxf>
    <dxf>
      <font>
        <color rgb="FF9C0006"/>
      </font>
    </dxf>
    <dxf>
      <font>
        <b val="0"/>
        <i/>
        <color theme="0" tint="-0.34998626667073579"/>
      </font>
      <fill>
        <patternFill patternType="none">
          <bgColor auto="1"/>
        </patternFill>
      </fill>
    </dxf>
    <dxf>
      <font>
        <b val="0"/>
        <i/>
        <color theme="0" tint="-0.34998626667073579"/>
      </font>
    </dxf>
    <dxf>
      <font>
        <color rgb="FF9C0006"/>
      </font>
      <fill>
        <patternFill>
          <bgColor rgb="FFFFC7CE"/>
        </patternFill>
      </fill>
    </dxf>
    <dxf>
      <font>
        <color theme="0"/>
      </font>
    </dxf>
    <dxf>
      <font>
        <color theme="0"/>
      </font>
    </dxf>
    <dxf>
      <font>
        <b val="0"/>
        <i/>
        <color theme="0" tint="-0.499984740745262"/>
      </font>
    </dxf>
    <dxf>
      <font>
        <color rgb="FF9C0006"/>
      </font>
      <fill>
        <patternFill>
          <bgColor rgb="FFFFC7CE"/>
        </patternFill>
      </fill>
    </dxf>
    <dxf>
      <font>
        <color rgb="FF9C0006"/>
      </font>
      <fill>
        <patternFill>
          <bgColor rgb="FFFFC7CE"/>
        </patternFill>
      </fill>
    </dxf>
    <dxf>
      <font>
        <b/>
        <i val="0"/>
        <color rgb="FF00B050"/>
      </font>
      <fill>
        <patternFill patternType="none">
          <bgColor auto="1"/>
        </patternFill>
      </fill>
    </dxf>
    <dxf>
      <font>
        <color rgb="FF9C0006"/>
      </font>
    </dxf>
    <dxf>
      <font>
        <b val="0"/>
        <i/>
        <color theme="0" tint="-0.34998626667073579"/>
      </font>
      <fill>
        <patternFill patternType="none">
          <bgColor auto="1"/>
        </patternFill>
      </fill>
    </dxf>
    <dxf>
      <font>
        <b val="0"/>
        <i/>
        <color theme="0" tint="-0.34998626667073579"/>
      </font>
    </dxf>
    <dxf>
      <font>
        <color rgb="FF9C0006"/>
      </font>
      <fill>
        <patternFill>
          <bgColor rgb="FFFFC7CE"/>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69930</xdr:colOff>
      <xdr:row>2</xdr:row>
      <xdr:rowOff>40190</xdr:rowOff>
    </xdr:from>
    <xdr:to>
      <xdr:col>11</xdr:col>
      <xdr:colOff>88980</xdr:colOff>
      <xdr:row>32</xdr:row>
      <xdr:rowOff>36895</xdr:rowOff>
    </xdr:to>
    <xdr:pic>
      <xdr:nvPicPr>
        <xdr:cNvPr id="4" name="Picture 3">
          <a:extLst>
            <a:ext uri="{FF2B5EF4-FFF2-40B4-BE49-F238E27FC236}">
              <a16:creationId xmlns:a16="http://schemas.microsoft.com/office/drawing/2014/main" id="{15B13534-1913-0BB7-88CB-63F5247B2BAE}"/>
            </a:ext>
          </a:extLst>
        </xdr:cNvPr>
        <xdr:cNvPicPr>
          <a:picLocks noChangeAspect="1"/>
        </xdr:cNvPicPr>
      </xdr:nvPicPr>
      <xdr:blipFill>
        <a:blip xmlns:r="http://schemas.openxmlformats.org/officeDocument/2006/relationships" r:embed="rId1"/>
        <a:stretch>
          <a:fillRect/>
        </a:stretch>
      </xdr:blipFill>
      <xdr:spPr>
        <a:xfrm>
          <a:off x="69930" y="458165"/>
          <a:ext cx="6738797" cy="554290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D4D65-2280-4930-A286-37AAEBEBABF4}">
  <dimension ref="A1:J42"/>
  <sheetViews>
    <sheetView zoomScaleNormal="100" workbookViewId="0">
      <selection activeCell="B16" sqref="B16"/>
    </sheetView>
  </sheetViews>
  <sheetFormatPr defaultColWidth="8.7265625" defaultRowHeight="14.5" x14ac:dyDescent="0.35"/>
  <cols>
    <col min="1" max="1" width="12.54296875" style="58" customWidth="1"/>
    <col min="2" max="2" width="28.54296875" style="58" bestFit="1" customWidth="1"/>
    <col min="3" max="7" width="8.7265625" style="58"/>
    <col min="8" max="8" width="17.54296875" style="58" customWidth="1"/>
    <col min="9" max="9" width="19" style="58" customWidth="1"/>
    <col min="10" max="10" width="11.453125" style="58" bestFit="1" customWidth="1"/>
    <col min="11" max="16384" width="8.7265625" style="58"/>
  </cols>
  <sheetData>
    <row r="1" spans="1:10" ht="15.5" x14ac:dyDescent="0.35">
      <c r="A1" s="51" t="s">
        <v>0</v>
      </c>
      <c r="B1" s="30"/>
      <c r="C1" s="30"/>
      <c r="D1" s="30"/>
      <c r="E1" s="30"/>
      <c r="F1" s="30"/>
      <c r="G1" s="30"/>
      <c r="H1" s="46"/>
      <c r="I1" s="30"/>
      <c r="J1" s="52"/>
    </row>
    <row r="2" spans="1:10" ht="15.5" x14ac:dyDescent="0.35">
      <c r="A2" s="57" t="s">
        <v>49</v>
      </c>
      <c r="B2" s="53"/>
      <c r="C2" s="30"/>
      <c r="D2" s="30"/>
      <c r="E2" s="30"/>
      <c r="F2" s="30"/>
      <c r="G2" s="30"/>
      <c r="H2" s="46"/>
      <c r="I2" s="30"/>
      <c r="J2" s="54"/>
    </row>
    <row r="3" spans="1:10" x14ac:dyDescent="0.35">
      <c r="A3" s="87" t="s">
        <v>1</v>
      </c>
      <c r="B3" s="88"/>
      <c r="C3" s="88"/>
      <c r="D3" s="88"/>
      <c r="E3" s="88"/>
      <c r="F3" s="88"/>
      <c r="G3" s="88"/>
      <c r="H3" s="88"/>
      <c r="I3" s="89"/>
      <c r="J3" s="90"/>
    </row>
    <row r="4" spans="1:10" x14ac:dyDescent="0.35">
      <c r="A4" s="91" t="s">
        <v>48</v>
      </c>
      <c r="B4" s="92"/>
      <c r="C4" s="92"/>
      <c r="D4" s="92"/>
      <c r="E4" s="92"/>
      <c r="F4" s="92"/>
      <c r="G4" s="92"/>
      <c r="H4" s="92"/>
      <c r="I4" s="92"/>
      <c r="J4" s="92"/>
    </row>
    <row r="5" spans="1:10" ht="15" thickBot="1" x14ac:dyDescent="0.4">
      <c r="A5" s="45"/>
      <c r="B5" s="45"/>
      <c r="C5" s="30"/>
      <c r="D5" s="30"/>
      <c r="E5" s="30"/>
      <c r="F5" s="30"/>
      <c r="G5" s="30"/>
      <c r="H5" s="46"/>
      <c r="I5" s="30"/>
      <c r="J5" s="56"/>
    </row>
    <row r="6" spans="1:10" ht="15" thickBot="1" x14ac:dyDescent="0.4">
      <c r="A6" s="32" t="s">
        <v>2</v>
      </c>
      <c r="B6" s="23"/>
      <c r="C6" s="33"/>
      <c r="D6" s="33"/>
      <c r="E6" s="33"/>
      <c r="F6" s="30"/>
      <c r="G6" s="34" t="s">
        <v>3</v>
      </c>
      <c r="H6" s="46"/>
      <c r="I6" s="4"/>
      <c r="J6" s="30"/>
    </row>
    <row r="7" spans="1:10" x14ac:dyDescent="0.35">
      <c r="A7" s="32" t="s">
        <v>4</v>
      </c>
      <c r="B7" s="23"/>
      <c r="C7" s="33"/>
      <c r="D7" s="33"/>
      <c r="E7" s="33"/>
      <c r="F7" s="33"/>
      <c r="G7" s="33" t="s">
        <v>5</v>
      </c>
      <c r="H7" s="46"/>
      <c r="I7" s="61">
        <f>ROUNDDOWN((IF((I6*0.001)&gt;2500,(I6*0.001),2500)),2)</f>
        <v>2500</v>
      </c>
      <c r="J7" s="30"/>
    </row>
    <row r="8" spans="1:10" x14ac:dyDescent="0.35">
      <c r="A8" s="32" t="s">
        <v>6</v>
      </c>
      <c r="B8" s="23"/>
      <c r="C8" s="33"/>
      <c r="D8" s="33"/>
      <c r="E8" s="33"/>
      <c r="F8" s="33"/>
      <c r="G8" s="33"/>
      <c r="H8" s="46"/>
      <c r="I8" s="33"/>
      <c r="J8" s="30"/>
    </row>
    <row r="9" spans="1:10" x14ac:dyDescent="0.35">
      <c r="A9" s="36" t="s">
        <v>7</v>
      </c>
      <c r="B9" s="23"/>
      <c r="C9" s="33"/>
      <c r="D9" s="33"/>
      <c r="E9" s="33"/>
      <c r="F9" s="33"/>
      <c r="G9" s="33"/>
      <c r="H9" s="46"/>
      <c r="I9" s="33"/>
      <c r="J9" s="30"/>
    </row>
    <row r="10" spans="1:10" x14ac:dyDescent="0.35">
      <c r="A10" s="32" t="s">
        <v>8</v>
      </c>
      <c r="B10" s="23"/>
      <c r="C10" s="33"/>
      <c r="D10" s="33"/>
      <c r="E10" s="33"/>
      <c r="F10" s="33"/>
      <c r="G10" s="33"/>
      <c r="H10" s="46"/>
      <c r="I10" s="33"/>
      <c r="J10" s="30"/>
    </row>
    <row r="11" spans="1:10" x14ac:dyDescent="0.35">
      <c r="A11" s="32" t="s">
        <v>9</v>
      </c>
      <c r="B11" s="23"/>
      <c r="C11" s="33"/>
      <c r="D11" s="33"/>
      <c r="E11" s="33"/>
      <c r="F11" s="33"/>
      <c r="G11" s="33"/>
      <c r="H11" s="46"/>
      <c r="I11" s="33"/>
      <c r="J11" s="30"/>
    </row>
    <row r="12" spans="1:10" x14ac:dyDescent="0.35">
      <c r="A12" s="32" t="s">
        <v>10</v>
      </c>
      <c r="B12" s="28"/>
      <c r="C12" s="37"/>
      <c r="D12" s="38"/>
      <c r="E12" s="38"/>
      <c r="F12" s="38"/>
      <c r="G12" s="38"/>
      <c r="H12" s="38"/>
      <c r="I12" s="38"/>
      <c r="J12" s="38" t="s">
        <v>11</v>
      </c>
    </row>
    <row r="13" spans="1:10" x14ac:dyDescent="0.35">
      <c r="A13" s="39"/>
      <c r="B13" s="39"/>
      <c r="C13" s="40"/>
      <c r="D13" s="41" t="s">
        <v>12</v>
      </c>
      <c r="E13" s="41"/>
      <c r="F13" s="38" t="s">
        <v>13</v>
      </c>
      <c r="G13" s="38"/>
      <c r="H13" s="38"/>
      <c r="I13" s="38"/>
      <c r="J13" s="38" t="s">
        <v>14</v>
      </c>
    </row>
    <row r="14" spans="1:10" ht="15" thickBot="1" x14ac:dyDescent="0.4">
      <c r="A14" s="42" t="s">
        <v>15</v>
      </c>
      <c r="B14" s="43" t="s">
        <v>16</v>
      </c>
      <c r="C14" s="43"/>
      <c r="D14" s="44" t="s">
        <v>17</v>
      </c>
      <c r="E14" s="44" t="s">
        <v>18</v>
      </c>
      <c r="F14" s="44" t="s">
        <v>19</v>
      </c>
      <c r="G14" s="44" t="s">
        <v>20</v>
      </c>
      <c r="H14" s="44" t="s">
        <v>18</v>
      </c>
      <c r="I14" s="44" t="s">
        <v>21</v>
      </c>
      <c r="J14" s="44" t="s">
        <v>22</v>
      </c>
    </row>
    <row r="15" spans="1:10" ht="15" thickTop="1" x14ac:dyDescent="0.35">
      <c r="A15" s="63"/>
      <c r="B15" s="64"/>
      <c r="C15" s="64"/>
      <c r="D15" s="65"/>
      <c r="E15" s="65"/>
      <c r="F15" s="66"/>
      <c r="G15" s="66"/>
      <c r="H15" s="66"/>
      <c r="I15" s="66"/>
      <c r="J15" s="5">
        <f>I7</f>
        <v>2500</v>
      </c>
    </row>
    <row r="16" spans="1:10" x14ac:dyDescent="0.35">
      <c r="A16" s="6"/>
      <c r="B16" s="7"/>
      <c r="C16" s="1"/>
      <c r="D16" s="8">
        <v>0</v>
      </c>
      <c r="E16" s="8"/>
      <c r="F16" s="9">
        <v>0</v>
      </c>
      <c r="G16" s="10">
        <v>0</v>
      </c>
      <c r="H16" s="2"/>
      <c r="I16" s="11">
        <f>F16*G16</f>
        <v>0</v>
      </c>
      <c r="J16" s="71">
        <f>J15-I16</f>
        <v>2500</v>
      </c>
    </row>
    <row r="17" spans="1:10" x14ac:dyDescent="0.35">
      <c r="A17" s="6"/>
      <c r="B17" s="7"/>
      <c r="C17" s="1"/>
      <c r="D17" s="8">
        <v>0</v>
      </c>
      <c r="E17" s="8"/>
      <c r="F17" s="9">
        <v>0</v>
      </c>
      <c r="G17" s="10">
        <v>0</v>
      </c>
      <c r="H17" s="2"/>
      <c r="I17" s="11">
        <f t="shared" ref="I17:I27" si="0">F17*G17</f>
        <v>0</v>
      </c>
      <c r="J17" s="71">
        <f>J16-I17</f>
        <v>2500</v>
      </c>
    </row>
    <row r="18" spans="1:10" x14ac:dyDescent="0.35">
      <c r="A18" s="6"/>
      <c r="B18" s="7"/>
      <c r="C18" s="1"/>
      <c r="D18" s="8">
        <v>0</v>
      </c>
      <c r="E18" s="8"/>
      <c r="F18" s="9">
        <v>0</v>
      </c>
      <c r="G18" s="10">
        <v>0</v>
      </c>
      <c r="H18" s="2"/>
      <c r="I18" s="11">
        <f t="shared" si="0"/>
        <v>0</v>
      </c>
      <c r="J18" s="71">
        <f>J17-I18</f>
        <v>2500</v>
      </c>
    </row>
    <row r="19" spans="1:10" x14ac:dyDescent="0.35">
      <c r="A19" s="6"/>
      <c r="B19" s="7"/>
      <c r="C19" s="1"/>
      <c r="D19" s="8">
        <v>0</v>
      </c>
      <c r="E19" s="8"/>
      <c r="F19" s="9">
        <v>0</v>
      </c>
      <c r="G19" s="10">
        <v>0</v>
      </c>
      <c r="H19" s="2"/>
      <c r="I19" s="11">
        <f t="shared" si="0"/>
        <v>0</v>
      </c>
      <c r="J19" s="71">
        <f>J18-I19</f>
        <v>2500</v>
      </c>
    </row>
    <row r="20" spans="1:10" x14ac:dyDescent="0.35">
      <c r="A20" s="6"/>
      <c r="B20" s="7"/>
      <c r="C20" s="1"/>
      <c r="D20" s="8">
        <v>0</v>
      </c>
      <c r="E20" s="8"/>
      <c r="F20" s="9">
        <v>0</v>
      </c>
      <c r="G20" s="10">
        <v>0</v>
      </c>
      <c r="H20" s="2"/>
      <c r="I20" s="11">
        <f t="shared" si="0"/>
        <v>0</v>
      </c>
      <c r="J20" s="71">
        <f t="shared" ref="J20:J27" si="1">J19-I20</f>
        <v>2500</v>
      </c>
    </row>
    <row r="21" spans="1:10" x14ac:dyDescent="0.35">
      <c r="A21" s="6"/>
      <c r="B21" s="1"/>
      <c r="C21" s="1"/>
      <c r="D21" s="8">
        <v>0</v>
      </c>
      <c r="E21" s="8"/>
      <c r="F21" s="9">
        <v>0</v>
      </c>
      <c r="G21" s="10">
        <v>0</v>
      </c>
      <c r="H21" s="2"/>
      <c r="I21" s="11">
        <f t="shared" si="0"/>
        <v>0</v>
      </c>
      <c r="J21" s="71">
        <f t="shared" si="1"/>
        <v>2500</v>
      </c>
    </row>
    <row r="22" spans="1:10" x14ac:dyDescent="0.35">
      <c r="A22" s="6"/>
      <c r="B22" s="1"/>
      <c r="C22" s="1"/>
      <c r="D22" s="8">
        <v>0</v>
      </c>
      <c r="E22" s="8"/>
      <c r="F22" s="9">
        <v>0</v>
      </c>
      <c r="G22" s="10">
        <v>0</v>
      </c>
      <c r="H22" s="2"/>
      <c r="I22" s="11">
        <f t="shared" si="0"/>
        <v>0</v>
      </c>
      <c r="J22" s="71">
        <f t="shared" si="1"/>
        <v>2500</v>
      </c>
    </row>
    <row r="23" spans="1:10" x14ac:dyDescent="0.35">
      <c r="A23" s="6"/>
      <c r="B23" s="1"/>
      <c r="C23" s="1"/>
      <c r="D23" s="8">
        <v>0</v>
      </c>
      <c r="E23" s="8"/>
      <c r="F23" s="9">
        <v>0</v>
      </c>
      <c r="G23" s="10">
        <v>0</v>
      </c>
      <c r="H23" s="12"/>
      <c r="I23" s="11">
        <f t="shared" si="0"/>
        <v>0</v>
      </c>
      <c r="J23" s="71">
        <f t="shared" si="1"/>
        <v>2500</v>
      </c>
    </row>
    <row r="24" spans="1:10" x14ac:dyDescent="0.35">
      <c r="A24" s="6"/>
      <c r="B24" s="1"/>
      <c r="C24" s="1"/>
      <c r="D24" s="8">
        <v>0</v>
      </c>
      <c r="E24" s="8"/>
      <c r="F24" s="9">
        <v>0</v>
      </c>
      <c r="G24" s="10">
        <v>0</v>
      </c>
      <c r="H24" s="2"/>
      <c r="I24" s="11">
        <f t="shared" si="0"/>
        <v>0</v>
      </c>
      <c r="J24" s="71">
        <f t="shared" si="1"/>
        <v>2500</v>
      </c>
    </row>
    <row r="25" spans="1:10" x14ac:dyDescent="0.35">
      <c r="A25" s="6"/>
      <c r="B25" s="1"/>
      <c r="C25" s="1"/>
      <c r="D25" s="8">
        <v>0</v>
      </c>
      <c r="E25" s="8"/>
      <c r="F25" s="9">
        <v>0</v>
      </c>
      <c r="G25" s="10">
        <v>0</v>
      </c>
      <c r="H25" s="2"/>
      <c r="I25" s="11">
        <f t="shared" si="0"/>
        <v>0</v>
      </c>
      <c r="J25" s="71">
        <f t="shared" si="1"/>
        <v>2500</v>
      </c>
    </row>
    <row r="26" spans="1:10" x14ac:dyDescent="0.35">
      <c r="A26" s="6"/>
      <c r="B26" s="1"/>
      <c r="C26" s="1"/>
      <c r="D26" s="8">
        <v>0</v>
      </c>
      <c r="E26" s="8"/>
      <c r="F26" s="9">
        <v>0</v>
      </c>
      <c r="G26" s="10">
        <v>0</v>
      </c>
      <c r="H26" s="2"/>
      <c r="I26" s="11">
        <f t="shared" si="0"/>
        <v>0</v>
      </c>
      <c r="J26" s="71">
        <f t="shared" si="1"/>
        <v>2500</v>
      </c>
    </row>
    <row r="27" spans="1:10" x14ac:dyDescent="0.35">
      <c r="A27" s="6"/>
      <c r="B27" s="1"/>
      <c r="C27" s="1"/>
      <c r="D27" s="8">
        <v>0</v>
      </c>
      <c r="E27" s="8"/>
      <c r="F27" s="9">
        <v>0</v>
      </c>
      <c r="G27" s="10">
        <v>0</v>
      </c>
      <c r="H27" s="2"/>
      <c r="I27" s="11">
        <f t="shared" si="0"/>
        <v>0</v>
      </c>
      <c r="J27" s="71">
        <f t="shared" si="1"/>
        <v>2500</v>
      </c>
    </row>
    <row r="28" spans="1:10" x14ac:dyDescent="0.35">
      <c r="A28" s="67"/>
      <c r="B28" s="67"/>
      <c r="C28" s="73"/>
      <c r="D28" s="74"/>
      <c r="E28" s="74"/>
      <c r="F28" s="74"/>
      <c r="G28" s="74"/>
      <c r="H28" s="75"/>
      <c r="I28" s="74"/>
      <c r="J28" s="30"/>
    </row>
    <row r="29" spans="1:10" x14ac:dyDescent="0.35">
      <c r="A29" s="67"/>
      <c r="B29" s="6"/>
      <c r="C29" s="13"/>
      <c r="D29" s="16"/>
      <c r="E29" s="76"/>
      <c r="F29" s="76"/>
      <c r="G29" s="74"/>
      <c r="H29" s="75"/>
      <c r="I29" s="74"/>
      <c r="J29" s="30"/>
    </row>
    <row r="30" spans="1:10" x14ac:dyDescent="0.35">
      <c r="A30" s="67"/>
      <c r="B30" s="17" t="s">
        <v>23</v>
      </c>
      <c r="C30" s="13"/>
      <c r="D30" s="18" t="s">
        <v>24</v>
      </c>
      <c r="E30" s="79"/>
      <c r="F30" s="76"/>
      <c r="G30" s="74"/>
      <c r="H30" s="75"/>
      <c r="I30" s="74"/>
      <c r="J30" s="30"/>
    </row>
    <row r="31" spans="1:10" x14ac:dyDescent="0.35">
      <c r="A31" s="67"/>
      <c r="B31" s="1" t="s">
        <v>25</v>
      </c>
      <c r="C31" s="1"/>
      <c r="D31" s="20"/>
      <c r="E31" s="80"/>
      <c r="F31" s="80"/>
      <c r="G31" s="80"/>
      <c r="H31" s="72"/>
      <c r="I31" s="80"/>
      <c r="J31" s="30"/>
    </row>
    <row r="32" spans="1:10" x14ac:dyDescent="0.35">
      <c r="A32" s="45"/>
      <c r="B32" s="3" t="s">
        <v>26</v>
      </c>
      <c r="C32" s="1"/>
      <c r="D32" s="1"/>
      <c r="E32" s="30"/>
      <c r="F32" s="30"/>
      <c r="G32" s="30"/>
      <c r="H32" s="46"/>
      <c r="I32" s="30"/>
      <c r="J32" s="30"/>
    </row>
    <row r="33" spans="1:10" x14ac:dyDescent="0.35">
      <c r="A33" s="45"/>
      <c r="B33" s="45"/>
      <c r="C33" s="30"/>
      <c r="D33" s="30"/>
      <c r="E33" s="30"/>
      <c r="F33" s="30"/>
      <c r="G33" s="30"/>
      <c r="H33" s="46"/>
      <c r="I33" s="30"/>
      <c r="J33" s="30"/>
    </row>
    <row r="34" spans="1:10" x14ac:dyDescent="0.35">
      <c r="A34" s="45"/>
      <c r="B34" s="45"/>
      <c r="C34" s="30"/>
      <c r="D34" s="30"/>
      <c r="E34" s="30"/>
      <c r="F34" s="30"/>
      <c r="G34" s="30"/>
      <c r="H34" s="46"/>
      <c r="I34" s="30"/>
      <c r="J34" s="30"/>
    </row>
    <row r="35" spans="1:10" x14ac:dyDescent="0.35">
      <c r="A35" s="45"/>
      <c r="B35" s="45"/>
      <c r="C35" s="30"/>
      <c r="D35" s="30"/>
      <c r="E35" s="30"/>
      <c r="F35" s="30"/>
      <c r="G35" s="30"/>
      <c r="H35" s="46"/>
      <c r="I35" s="30"/>
      <c r="J35" s="30"/>
    </row>
    <row r="36" spans="1:10" x14ac:dyDescent="0.35">
      <c r="A36" s="45"/>
      <c r="B36" s="45"/>
      <c r="C36" s="30"/>
      <c r="D36" s="30"/>
      <c r="E36" s="30"/>
      <c r="F36" s="30"/>
      <c r="G36" s="30"/>
      <c r="H36" s="46"/>
      <c r="I36" s="30"/>
      <c r="J36" s="30"/>
    </row>
    <row r="37" spans="1:10" x14ac:dyDescent="0.35">
      <c r="A37" s="45"/>
      <c r="B37" s="45"/>
      <c r="C37" s="30"/>
      <c r="D37" s="30"/>
      <c r="E37" s="30"/>
      <c r="F37" s="30"/>
      <c r="G37" s="30"/>
      <c r="H37" s="46"/>
      <c r="I37" s="30"/>
      <c r="J37" s="30"/>
    </row>
    <row r="38" spans="1:10" x14ac:dyDescent="0.35">
      <c r="A38" s="45"/>
      <c r="B38" s="45"/>
      <c r="C38" s="30"/>
      <c r="D38" s="30"/>
      <c r="E38" s="30"/>
      <c r="F38" s="30"/>
      <c r="G38" s="30"/>
      <c r="H38" s="46"/>
      <c r="I38" s="30"/>
      <c r="J38" s="30"/>
    </row>
    <row r="39" spans="1:10" x14ac:dyDescent="0.35">
      <c r="A39" s="45"/>
      <c r="B39" s="45"/>
      <c r="C39" s="30"/>
      <c r="D39" s="30"/>
      <c r="E39" s="30"/>
      <c r="F39" s="30"/>
      <c r="G39" s="30"/>
      <c r="H39" s="46"/>
      <c r="I39" s="30"/>
      <c r="J39" s="30"/>
    </row>
    <row r="40" spans="1:10" x14ac:dyDescent="0.35">
      <c r="A40" s="45"/>
      <c r="B40" s="45"/>
      <c r="C40" s="30"/>
      <c r="D40" s="30"/>
      <c r="E40" s="30"/>
      <c r="F40" s="30"/>
      <c r="G40" s="30"/>
      <c r="H40" s="46"/>
      <c r="I40" s="30"/>
      <c r="J40" s="30"/>
    </row>
    <row r="41" spans="1:10" x14ac:dyDescent="0.35">
      <c r="A41" s="45"/>
      <c r="B41" s="45"/>
      <c r="C41" s="30"/>
      <c r="D41" s="30"/>
      <c r="E41" s="30"/>
      <c r="F41" s="30"/>
      <c r="G41" s="30"/>
      <c r="H41" s="46"/>
      <c r="I41" s="30"/>
      <c r="J41" s="30"/>
    </row>
    <row r="42" spans="1:10" x14ac:dyDescent="0.35">
      <c r="A42" s="45" t="s">
        <v>50</v>
      </c>
      <c r="B42" s="45"/>
      <c r="C42" s="30"/>
      <c r="D42" s="30"/>
      <c r="E42" s="30"/>
      <c r="F42" s="30"/>
      <c r="G42" s="30"/>
      <c r="H42" s="46"/>
      <c r="I42" s="22">
        <v>45820</v>
      </c>
      <c r="J42" s="30"/>
    </row>
  </sheetData>
  <sheetProtection algorithmName="SHA-512" hashValue="reZibjOBKUARHwvt0/GFddm+c3/KsO9xU9gPkMOQeuEHsc30cSZtN/ZYrXxL0BtRsiaM+T/3oJmEYUIZsVDtyw==" saltValue="dm7fJvsE90SXHwoKWvTnDQ==" spinCount="100000" sheet="1" objects="1" scenarios="1" selectLockedCells="1"/>
  <mergeCells count="2">
    <mergeCell ref="A3:J3"/>
    <mergeCell ref="A4:J4"/>
  </mergeCells>
  <phoneticPr fontId="12" type="noConversion"/>
  <conditionalFormatting sqref="J16:J27">
    <cfRule type="expression" dxfId="19" priority="1" stopIfTrue="1">
      <formula>AND($I16="")</formula>
    </cfRule>
  </conditionalFormatting>
  <dataValidations count="1">
    <dataValidation type="date" allowBlank="1" showInputMessage="1" showErrorMessage="1" error="Invalid Entry. Enter project let date (MM/DD/YY)" prompt="Enter project let date (MM/DD/YY)" sqref="B12" xr:uid="{F7C20F48-444E-4596-B897-DC22CA380B4A}">
      <formula1>36526</formula1>
      <formula2>55153</formula2>
    </dataValidation>
  </dataValidations>
  <pageMargins left="0.7" right="0.7" top="0.75" bottom="0.75" header="0.3" footer="0.3"/>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69368-3F05-4654-9CFA-2A6104F39009}">
  <dimension ref="A1:J44"/>
  <sheetViews>
    <sheetView zoomScaleNormal="100" workbookViewId="0">
      <selection activeCell="A2" sqref="A2"/>
    </sheetView>
  </sheetViews>
  <sheetFormatPr defaultColWidth="8.7265625" defaultRowHeight="14.5" x14ac:dyDescent="0.35"/>
  <cols>
    <col min="1" max="1" width="12.54296875" style="58" customWidth="1"/>
    <col min="2" max="2" width="28.54296875" style="58" bestFit="1" customWidth="1"/>
    <col min="3" max="7" width="8.7265625" style="58"/>
    <col min="8" max="8" width="17.54296875" style="58" customWidth="1"/>
    <col min="9" max="9" width="19" style="58" customWidth="1"/>
    <col min="10" max="10" width="15.453125" style="58" customWidth="1"/>
    <col min="11" max="16384" width="8.7265625" style="58"/>
  </cols>
  <sheetData>
    <row r="1" spans="1:10" ht="15.5" x14ac:dyDescent="0.35">
      <c r="A1" s="51" t="s">
        <v>73</v>
      </c>
      <c r="B1" s="30"/>
      <c r="C1" s="30"/>
      <c r="D1" s="30"/>
      <c r="E1" s="30"/>
      <c r="F1" s="30"/>
      <c r="G1" s="30"/>
      <c r="H1" s="46"/>
      <c r="I1" s="30"/>
      <c r="J1" s="52"/>
    </row>
    <row r="2" spans="1:10" ht="15.5" x14ac:dyDescent="0.35">
      <c r="A2" s="57" t="s">
        <v>49</v>
      </c>
      <c r="B2" s="53"/>
      <c r="C2" s="30"/>
      <c r="D2" s="30"/>
      <c r="E2" s="30"/>
      <c r="F2" s="30"/>
      <c r="G2" s="30"/>
      <c r="H2" s="46"/>
      <c r="I2" s="30"/>
      <c r="J2" s="54"/>
    </row>
    <row r="3" spans="1:10" ht="13.5" customHeight="1" x14ac:dyDescent="0.35">
      <c r="A3" s="95" t="s">
        <v>29</v>
      </c>
      <c r="B3" s="96"/>
      <c r="C3" s="96"/>
      <c r="D3" s="96"/>
      <c r="E3" s="96"/>
      <c r="F3" s="96"/>
      <c r="G3" s="96"/>
      <c r="H3" s="96"/>
      <c r="I3" s="96"/>
      <c r="J3" s="96"/>
    </row>
    <row r="4" spans="1:10" ht="45.75" customHeight="1" x14ac:dyDescent="0.35">
      <c r="A4" s="99" t="s">
        <v>51</v>
      </c>
      <c r="B4" s="100"/>
      <c r="C4" s="100"/>
      <c r="D4" s="100"/>
      <c r="E4" s="100"/>
      <c r="F4" s="100"/>
      <c r="G4" s="100"/>
      <c r="H4" s="100"/>
      <c r="I4" s="100"/>
      <c r="J4" s="100"/>
    </row>
    <row r="5" spans="1:10" ht="15" thickBot="1" x14ac:dyDescent="0.4">
      <c r="A5" s="45"/>
      <c r="B5" s="45"/>
      <c r="C5" s="30"/>
      <c r="D5" s="30"/>
      <c r="E5" s="30"/>
      <c r="F5" s="30"/>
      <c r="G5" s="30"/>
      <c r="H5" s="35"/>
      <c r="I5" s="30"/>
      <c r="J5" s="55"/>
    </row>
    <row r="6" spans="1:10" ht="15" thickBot="1" x14ac:dyDescent="0.4">
      <c r="A6" s="32" t="s">
        <v>2</v>
      </c>
      <c r="B6" s="29" t="str">
        <f>IF('Step 1 Iron and Steel'!B6=0,"Complete Iron &amp; Steel Worksheet",'Step 1 Iron and Steel'!B6)</f>
        <v>Complete Iron &amp; Steel Worksheet</v>
      </c>
      <c r="C6" s="33"/>
      <c r="D6" s="33"/>
      <c r="E6" s="33"/>
      <c r="F6" s="30"/>
      <c r="G6" s="34"/>
      <c r="H6" s="35" t="s">
        <v>3</v>
      </c>
      <c r="I6" s="25" t="str">
        <f>IF('Step 1 Iron and Steel'!I6=0, "Complete Iron&amp;Steel Worksheet", 'Step 1 Iron and Steel'!I6)</f>
        <v>Complete Iron&amp;Steel Worksheet</v>
      </c>
      <c r="J6" s="30"/>
    </row>
    <row r="7" spans="1:10" x14ac:dyDescent="0.35">
      <c r="A7" s="32" t="s">
        <v>4</v>
      </c>
      <c r="B7" s="29" t="str">
        <f>IF('Step 1 Iron and Steel'!B7=0,"Complete Iron &amp; Steel Worksheet",'Step 1 Iron and Steel'!B7)</f>
        <v>Complete Iron &amp; Steel Worksheet</v>
      </c>
      <c r="C7" s="33"/>
      <c r="D7" s="33"/>
      <c r="E7" s="33"/>
      <c r="F7" s="33"/>
      <c r="G7" s="33"/>
      <c r="H7" s="35" t="s">
        <v>30</v>
      </c>
      <c r="I7" s="26"/>
      <c r="J7" s="31" t="s">
        <v>31</v>
      </c>
    </row>
    <row r="8" spans="1:10" x14ac:dyDescent="0.35">
      <c r="A8" s="32" t="s">
        <v>6</v>
      </c>
      <c r="B8" s="29" t="str">
        <f>IF('Step 1 Iron and Steel'!B8=0,"Complete Iron &amp; Steel Worksheet",'Step 1 Iron and Steel'!B8)</f>
        <v>Complete Iron &amp; Steel Worksheet</v>
      </c>
      <c r="C8" s="33"/>
      <c r="D8" s="33"/>
      <c r="E8" s="33"/>
      <c r="F8" s="33"/>
      <c r="G8" s="33"/>
      <c r="H8" s="35" t="s">
        <v>32</v>
      </c>
      <c r="I8" s="27"/>
      <c r="J8" s="31" t="s">
        <v>33</v>
      </c>
    </row>
    <row r="9" spans="1:10" x14ac:dyDescent="0.35">
      <c r="A9" s="36" t="s">
        <v>7</v>
      </c>
      <c r="B9" s="29" t="str">
        <f>IF('Step 1 Iron and Steel'!B9=0,"Complete Iron &amp; Steel Worksheet",'Step 1 Iron and Steel'!B9)</f>
        <v>Complete Iron &amp; Steel Worksheet</v>
      </c>
      <c r="C9" s="33"/>
      <c r="D9" s="33"/>
      <c r="E9" s="33"/>
      <c r="F9" s="33"/>
      <c r="G9" s="33"/>
      <c r="H9" s="49" t="s">
        <v>34</v>
      </c>
      <c r="I9" s="48"/>
      <c r="J9" s="50" t="s">
        <v>52</v>
      </c>
    </row>
    <row r="10" spans="1:10" x14ac:dyDescent="0.35">
      <c r="A10" s="32" t="s">
        <v>8</v>
      </c>
      <c r="B10" s="29" t="str">
        <f>IF('Step 1 Iron and Steel'!B10=0,"Complete Iron &amp; Steel Worksheet",'Step 1 Iron and Steel'!B10)</f>
        <v>Complete Iron &amp; Steel Worksheet</v>
      </c>
      <c r="C10" s="33"/>
      <c r="D10" s="33"/>
      <c r="E10" s="33"/>
      <c r="F10" s="33"/>
      <c r="G10" s="33"/>
      <c r="H10" s="35" t="s">
        <v>35</v>
      </c>
      <c r="I10" s="84" t="str">
        <f>IF(I12="No", "N/A", IF(I8*0.05&gt;1000000,1000000,I8*0.05))</f>
        <v>N/A</v>
      </c>
      <c r="J10" s="31" t="s">
        <v>36</v>
      </c>
    </row>
    <row r="11" spans="1:10" x14ac:dyDescent="0.35">
      <c r="A11" s="32" t="s">
        <v>9</v>
      </c>
      <c r="B11" s="29" t="str">
        <f>IF('Step 1 Iron and Steel'!B11=0,"Complete Iron &amp; Steel Worksheet",'Step 1 Iron and Steel'!B11)</f>
        <v>Complete Iron &amp; Steel Worksheet</v>
      </c>
      <c r="C11" s="33"/>
      <c r="D11" s="33"/>
      <c r="E11" s="33"/>
      <c r="F11" s="33"/>
      <c r="G11" s="33"/>
      <c r="H11" s="35" t="s">
        <v>37</v>
      </c>
      <c r="I11" s="21" t="str">
        <f>IF(I12="No","N/A",IF((I6+I7+I9)&gt;=500000,"No","Contact IA DOT"))</f>
        <v>N/A</v>
      </c>
      <c r="J11" s="31" t="s">
        <v>38</v>
      </c>
    </row>
    <row r="12" spans="1:10" x14ac:dyDescent="0.35">
      <c r="A12" s="32" t="s">
        <v>10</v>
      </c>
      <c r="B12" s="29" t="str">
        <f>IF('Step 1 Iron and Steel'!B12=0,"Complete Iron &amp; Steel Worksheet",'Step 1 Iron and Steel'!B12)</f>
        <v>Complete Iron &amp; Steel Worksheet</v>
      </c>
      <c r="C12" s="33"/>
      <c r="D12" s="33"/>
      <c r="E12" s="33"/>
      <c r="F12" s="33"/>
      <c r="G12" s="33"/>
      <c r="H12" s="35" t="s">
        <v>39</v>
      </c>
      <c r="I12" s="21" t="str">
        <f>IF(B12="Complete Iron &amp; Steel Worksheet","No",IF(B12&lt;DATEVALUE("11/14/23"),"No","Yes"))</f>
        <v>No</v>
      </c>
      <c r="J12" s="31" t="s">
        <v>40</v>
      </c>
    </row>
    <row r="13" spans="1:10" x14ac:dyDescent="0.35">
      <c r="A13" s="32"/>
      <c r="B13" s="29"/>
      <c r="C13" s="37"/>
      <c r="D13" s="38"/>
      <c r="E13" s="38"/>
      <c r="F13" s="38"/>
      <c r="G13" s="38"/>
      <c r="H13" s="38"/>
      <c r="I13" s="38"/>
      <c r="J13" s="38" t="s">
        <v>41</v>
      </c>
    </row>
    <row r="14" spans="1:10" x14ac:dyDescent="0.35">
      <c r="A14" s="39"/>
      <c r="B14" s="39"/>
      <c r="C14" s="40"/>
      <c r="D14" s="41" t="s">
        <v>12</v>
      </c>
      <c r="E14" s="41"/>
      <c r="F14" s="38" t="s">
        <v>13</v>
      </c>
      <c r="G14" s="38"/>
      <c r="H14" s="38"/>
      <c r="I14" s="38"/>
      <c r="J14" s="38" t="s">
        <v>14</v>
      </c>
    </row>
    <row r="15" spans="1:10" ht="15" thickBot="1" x14ac:dyDescent="0.4">
      <c r="A15" s="42" t="s">
        <v>15</v>
      </c>
      <c r="B15" s="43" t="s">
        <v>16</v>
      </c>
      <c r="C15" s="43"/>
      <c r="D15" s="44" t="s">
        <v>17</v>
      </c>
      <c r="E15" s="44" t="s">
        <v>18</v>
      </c>
      <c r="F15" s="44" t="s">
        <v>19</v>
      </c>
      <c r="G15" s="44" t="s">
        <v>20</v>
      </c>
      <c r="H15" s="44" t="s">
        <v>18</v>
      </c>
      <c r="I15" s="44" t="s">
        <v>21</v>
      </c>
      <c r="J15" s="44" t="s">
        <v>22</v>
      </c>
    </row>
    <row r="16" spans="1:10" ht="15" thickTop="1" x14ac:dyDescent="0.35">
      <c r="A16" s="63"/>
      <c r="B16" s="64"/>
      <c r="C16" s="64"/>
      <c r="D16" s="65"/>
      <c r="E16" s="65"/>
      <c r="F16" s="66"/>
      <c r="G16" s="66"/>
      <c r="H16" s="66"/>
      <c r="I16" s="85" t="s">
        <v>42</v>
      </c>
      <c r="J16" s="5" t="str">
        <f>I10</f>
        <v>N/A</v>
      </c>
    </row>
    <row r="17" spans="1:10" x14ac:dyDescent="0.35">
      <c r="A17" s="6"/>
      <c r="B17" s="7"/>
      <c r="C17" s="1"/>
      <c r="D17" s="8">
        <v>0</v>
      </c>
      <c r="E17" s="8"/>
      <c r="F17" s="9">
        <v>0</v>
      </c>
      <c r="G17" s="10">
        <v>0</v>
      </c>
      <c r="H17" s="2"/>
      <c r="I17" s="11">
        <f>F17*G17</f>
        <v>0</v>
      </c>
      <c r="J17" s="86" t="str">
        <f>IF(J16="N/A", $J$16, J16-I17)</f>
        <v>N/A</v>
      </c>
    </row>
    <row r="18" spans="1:10" x14ac:dyDescent="0.35">
      <c r="A18" s="6"/>
      <c r="B18" s="7"/>
      <c r="C18" s="1"/>
      <c r="D18" s="8">
        <v>0</v>
      </c>
      <c r="E18" s="8"/>
      <c r="F18" s="9">
        <v>0</v>
      </c>
      <c r="G18" s="10">
        <v>0</v>
      </c>
      <c r="H18" s="2"/>
      <c r="I18" s="11">
        <f t="shared" ref="I18:I28" si="0">F18*G18</f>
        <v>0</v>
      </c>
      <c r="J18" s="86" t="str">
        <f t="shared" ref="J18:J28" si="1">IF(J17="N/A", $J$16, J17-I18)</f>
        <v>N/A</v>
      </c>
    </row>
    <row r="19" spans="1:10" x14ac:dyDescent="0.35">
      <c r="A19" s="6"/>
      <c r="B19" s="7"/>
      <c r="C19" s="1"/>
      <c r="D19" s="8">
        <v>0</v>
      </c>
      <c r="E19" s="8"/>
      <c r="F19" s="9">
        <v>0</v>
      </c>
      <c r="G19" s="10">
        <v>0</v>
      </c>
      <c r="H19" s="2"/>
      <c r="I19" s="11">
        <f t="shared" si="0"/>
        <v>0</v>
      </c>
      <c r="J19" s="86" t="str">
        <f t="shared" si="1"/>
        <v>N/A</v>
      </c>
    </row>
    <row r="20" spans="1:10" x14ac:dyDescent="0.35">
      <c r="A20" s="6"/>
      <c r="B20" s="7"/>
      <c r="C20" s="1"/>
      <c r="D20" s="8">
        <v>0</v>
      </c>
      <c r="E20" s="8"/>
      <c r="F20" s="9">
        <v>0</v>
      </c>
      <c r="G20" s="10">
        <v>0</v>
      </c>
      <c r="H20" s="2"/>
      <c r="I20" s="11">
        <f t="shared" si="0"/>
        <v>0</v>
      </c>
      <c r="J20" s="86" t="str">
        <f t="shared" si="1"/>
        <v>N/A</v>
      </c>
    </row>
    <row r="21" spans="1:10" x14ac:dyDescent="0.35">
      <c r="A21" s="6"/>
      <c r="B21" s="7"/>
      <c r="C21" s="1"/>
      <c r="D21" s="8">
        <v>0</v>
      </c>
      <c r="E21" s="8"/>
      <c r="F21" s="9">
        <v>0</v>
      </c>
      <c r="G21" s="10">
        <v>0</v>
      </c>
      <c r="H21" s="2"/>
      <c r="I21" s="11">
        <f t="shared" si="0"/>
        <v>0</v>
      </c>
      <c r="J21" s="86" t="str">
        <f t="shared" si="1"/>
        <v>N/A</v>
      </c>
    </row>
    <row r="22" spans="1:10" x14ac:dyDescent="0.35">
      <c r="A22" s="6"/>
      <c r="B22" s="1"/>
      <c r="C22" s="1"/>
      <c r="D22" s="8">
        <v>0</v>
      </c>
      <c r="E22" s="8"/>
      <c r="F22" s="9">
        <v>0</v>
      </c>
      <c r="G22" s="10">
        <v>0</v>
      </c>
      <c r="H22" s="2"/>
      <c r="I22" s="11">
        <f t="shared" si="0"/>
        <v>0</v>
      </c>
      <c r="J22" s="86" t="str">
        <f t="shared" si="1"/>
        <v>N/A</v>
      </c>
    </row>
    <row r="23" spans="1:10" x14ac:dyDescent="0.35">
      <c r="A23" s="6"/>
      <c r="B23" s="1"/>
      <c r="C23" s="1"/>
      <c r="D23" s="8">
        <v>0</v>
      </c>
      <c r="E23" s="8"/>
      <c r="F23" s="9">
        <v>0</v>
      </c>
      <c r="G23" s="10">
        <v>0</v>
      </c>
      <c r="H23" s="2"/>
      <c r="I23" s="11">
        <f t="shared" si="0"/>
        <v>0</v>
      </c>
      <c r="J23" s="86" t="str">
        <f t="shared" si="1"/>
        <v>N/A</v>
      </c>
    </row>
    <row r="24" spans="1:10" x14ac:dyDescent="0.35">
      <c r="A24" s="6"/>
      <c r="B24" s="1"/>
      <c r="C24" s="1"/>
      <c r="D24" s="8">
        <v>0</v>
      </c>
      <c r="E24" s="8"/>
      <c r="F24" s="9">
        <v>0</v>
      </c>
      <c r="G24" s="10">
        <v>0</v>
      </c>
      <c r="H24" s="12"/>
      <c r="I24" s="11">
        <f t="shared" si="0"/>
        <v>0</v>
      </c>
      <c r="J24" s="86" t="str">
        <f t="shared" si="1"/>
        <v>N/A</v>
      </c>
    </row>
    <row r="25" spans="1:10" x14ac:dyDescent="0.35">
      <c r="A25" s="6"/>
      <c r="B25" s="1"/>
      <c r="C25" s="1"/>
      <c r="D25" s="8">
        <v>0</v>
      </c>
      <c r="E25" s="8"/>
      <c r="F25" s="9">
        <v>0</v>
      </c>
      <c r="G25" s="10">
        <v>0</v>
      </c>
      <c r="H25" s="2"/>
      <c r="I25" s="11">
        <f t="shared" si="0"/>
        <v>0</v>
      </c>
      <c r="J25" s="86" t="str">
        <f t="shared" si="1"/>
        <v>N/A</v>
      </c>
    </row>
    <row r="26" spans="1:10" x14ac:dyDescent="0.35">
      <c r="A26" s="6"/>
      <c r="B26" s="1"/>
      <c r="C26" s="1"/>
      <c r="D26" s="8">
        <v>0</v>
      </c>
      <c r="E26" s="8"/>
      <c r="F26" s="9">
        <v>0</v>
      </c>
      <c r="G26" s="10">
        <v>0</v>
      </c>
      <c r="H26" s="2"/>
      <c r="I26" s="11">
        <f t="shared" si="0"/>
        <v>0</v>
      </c>
      <c r="J26" s="86" t="str">
        <f t="shared" si="1"/>
        <v>N/A</v>
      </c>
    </row>
    <row r="27" spans="1:10" x14ac:dyDescent="0.35">
      <c r="A27" s="6"/>
      <c r="B27" s="1"/>
      <c r="C27" s="1"/>
      <c r="D27" s="8">
        <v>0</v>
      </c>
      <c r="E27" s="8"/>
      <c r="F27" s="9">
        <v>0</v>
      </c>
      <c r="G27" s="10">
        <v>0</v>
      </c>
      <c r="H27" s="2"/>
      <c r="I27" s="11">
        <f t="shared" si="0"/>
        <v>0</v>
      </c>
      <c r="J27" s="86" t="str">
        <f t="shared" si="1"/>
        <v>N/A</v>
      </c>
    </row>
    <row r="28" spans="1:10" x14ac:dyDescent="0.35">
      <c r="A28" s="6"/>
      <c r="B28" s="1"/>
      <c r="C28" s="1"/>
      <c r="D28" s="8">
        <v>0</v>
      </c>
      <c r="E28" s="8"/>
      <c r="F28" s="9">
        <v>0</v>
      </c>
      <c r="G28" s="10">
        <v>0</v>
      </c>
      <c r="H28" s="2"/>
      <c r="I28" s="11">
        <f t="shared" si="0"/>
        <v>0</v>
      </c>
      <c r="J28" s="86" t="str">
        <f t="shared" si="1"/>
        <v>N/A</v>
      </c>
    </row>
    <row r="29" spans="1:10" x14ac:dyDescent="0.35">
      <c r="A29" s="6"/>
      <c r="B29" s="6"/>
      <c r="C29" s="13"/>
      <c r="D29" s="14"/>
      <c r="E29" s="14"/>
      <c r="F29" s="14"/>
      <c r="G29" s="14"/>
      <c r="H29" s="15"/>
      <c r="I29" s="74"/>
      <c r="J29" s="30"/>
    </row>
    <row r="30" spans="1:10" x14ac:dyDescent="0.35">
      <c r="A30" s="6"/>
      <c r="B30" s="6"/>
      <c r="C30" s="13"/>
      <c r="D30" s="16"/>
      <c r="E30" s="16"/>
      <c r="F30" s="16"/>
      <c r="G30" s="14"/>
      <c r="H30" s="15"/>
      <c r="I30" s="74"/>
      <c r="J30" s="30"/>
    </row>
    <row r="31" spans="1:10" x14ac:dyDescent="0.35">
      <c r="A31" s="6"/>
      <c r="B31" s="17" t="s">
        <v>23</v>
      </c>
      <c r="C31" s="13"/>
      <c r="D31" s="18" t="s">
        <v>24</v>
      </c>
      <c r="E31" s="19"/>
      <c r="F31" s="16"/>
      <c r="G31" s="14"/>
      <c r="H31" s="15"/>
      <c r="I31" s="74"/>
      <c r="J31" s="30"/>
    </row>
    <row r="32" spans="1:10" x14ac:dyDescent="0.35">
      <c r="A32" s="6"/>
      <c r="B32" s="1" t="s">
        <v>25</v>
      </c>
      <c r="C32" s="1"/>
      <c r="D32" s="20"/>
      <c r="E32" s="20"/>
      <c r="F32" s="20"/>
      <c r="G32" s="20"/>
      <c r="H32" s="12"/>
      <c r="I32" s="80"/>
      <c r="J32" s="30"/>
    </row>
    <row r="33" spans="1:10" x14ac:dyDescent="0.35">
      <c r="A33" s="3"/>
      <c r="B33" s="3" t="s">
        <v>26</v>
      </c>
      <c r="C33" s="1"/>
      <c r="D33" s="1"/>
      <c r="E33" s="1"/>
      <c r="F33" s="1"/>
      <c r="G33" s="1"/>
      <c r="H33" s="2"/>
      <c r="I33" s="30"/>
      <c r="J33" s="30"/>
    </row>
    <row r="34" spans="1:10" x14ac:dyDescent="0.35">
      <c r="A34" s="47" t="s">
        <v>43</v>
      </c>
      <c r="B34" s="45"/>
      <c r="C34" s="30"/>
      <c r="D34" s="30"/>
      <c r="E34" s="30"/>
      <c r="F34" s="30"/>
      <c r="G34" s="30"/>
      <c r="H34" s="46"/>
      <c r="I34" s="30"/>
      <c r="J34" s="30"/>
    </row>
    <row r="35" spans="1:10" ht="27.75" customHeight="1" x14ac:dyDescent="0.35">
      <c r="A35" s="93" t="s">
        <v>44</v>
      </c>
      <c r="B35" s="94"/>
      <c r="C35" s="94"/>
      <c r="D35" s="94"/>
      <c r="E35" s="94"/>
      <c r="F35" s="94"/>
      <c r="G35" s="94"/>
      <c r="H35" s="94"/>
      <c r="I35" s="94"/>
      <c r="J35" s="94"/>
    </row>
    <row r="36" spans="1:10" ht="49.5" customHeight="1" x14ac:dyDescent="0.35">
      <c r="A36" s="93" t="s">
        <v>64</v>
      </c>
      <c r="B36" s="94"/>
      <c r="C36" s="94"/>
      <c r="D36" s="94"/>
      <c r="E36" s="94"/>
      <c r="F36" s="94"/>
      <c r="G36" s="94"/>
      <c r="H36" s="94"/>
      <c r="I36" s="94"/>
      <c r="J36" s="94"/>
    </row>
    <row r="37" spans="1:10" ht="40.5" customHeight="1" x14ac:dyDescent="0.35">
      <c r="A37" s="93" t="s">
        <v>45</v>
      </c>
      <c r="B37" s="94"/>
      <c r="C37" s="94"/>
      <c r="D37" s="94"/>
      <c r="E37" s="94"/>
      <c r="F37" s="94"/>
      <c r="G37" s="94"/>
      <c r="H37" s="94"/>
      <c r="I37" s="94"/>
      <c r="J37" s="94"/>
    </row>
    <row r="38" spans="1:10" ht="41.25" customHeight="1" x14ac:dyDescent="0.35">
      <c r="A38" s="97" t="s">
        <v>53</v>
      </c>
      <c r="B38" s="98"/>
      <c r="C38" s="98"/>
      <c r="D38" s="98"/>
      <c r="E38" s="98"/>
      <c r="F38" s="98"/>
      <c r="G38" s="98"/>
      <c r="H38" s="98"/>
      <c r="I38" s="98"/>
      <c r="J38" s="98"/>
    </row>
    <row r="39" spans="1:10" ht="28.5" customHeight="1" x14ac:dyDescent="0.35">
      <c r="A39" s="93" t="s">
        <v>46</v>
      </c>
      <c r="B39" s="94"/>
      <c r="C39" s="94"/>
      <c r="D39" s="94"/>
      <c r="E39" s="94"/>
      <c r="F39" s="94"/>
      <c r="G39" s="94"/>
      <c r="H39" s="94"/>
      <c r="I39" s="94"/>
      <c r="J39" s="94"/>
    </row>
    <row r="40" spans="1:10" x14ac:dyDescent="0.35">
      <c r="A40" s="45" t="s">
        <v>47</v>
      </c>
      <c r="B40" s="45"/>
      <c r="C40" s="30"/>
      <c r="D40" s="30"/>
      <c r="E40" s="30"/>
      <c r="F40" s="30"/>
      <c r="G40" s="30"/>
      <c r="H40" s="46"/>
      <c r="I40" s="30"/>
      <c r="J40" s="30"/>
    </row>
    <row r="41" spans="1:10" x14ac:dyDescent="0.35">
      <c r="A41" s="45"/>
      <c r="B41" s="45"/>
      <c r="C41" s="30"/>
      <c r="D41" s="30"/>
      <c r="E41" s="30"/>
      <c r="F41" s="30"/>
      <c r="G41" s="30"/>
      <c r="H41" s="46"/>
      <c r="I41" s="30"/>
      <c r="J41" s="30"/>
    </row>
    <row r="42" spans="1:10" x14ac:dyDescent="0.35">
      <c r="A42" s="45"/>
      <c r="B42" s="45"/>
      <c r="C42" s="30"/>
      <c r="D42" s="30"/>
      <c r="E42" s="30"/>
      <c r="F42" s="30"/>
      <c r="G42" s="30"/>
      <c r="H42" s="46"/>
      <c r="I42" s="30"/>
      <c r="J42" s="30"/>
    </row>
    <row r="43" spans="1:10" x14ac:dyDescent="0.35">
      <c r="A43" s="45"/>
      <c r="B43" s="45"/>
      <c r="C43" s="30"/>
      <c r="D43" s="30"/>
      <c r="E43" s="30"/>
      <c r="F43" s="30"/>
      <c r="G43" s="30"/>
      <c r="H43" s="46"/>
      <c r="I43" s="30"/>
      <c r="J43" s="30"/>
    </row>
    <row r="44" spans="1:10" x14ac:dyDescent="0.35">
      <c r="A44" s="45" t="s">
        <v>27</v>
      </c>
      <c r="B44" s="45"/>
      <c r="C44" s="30"/>
      <c r="D44" s="30"/>
      <c r="E44" s="30"/>
      <c r="F44" s="30"/>
      <c r="G44" s="30"/>
      <c r="H44" s="46"/>
      <c r="I44" s="22">
        <f>'Step 1 Iron and Steel'!I42</f>
        <v>45820</v>
      </c>
      <c r="J44" s="30"/>
    </row>
  </sheetData>
  <sheetProtection selectLockedCells="1"/>
  <mergeCells count="7">
    <mergeCell ref="A39:J39"/>
    <mergeCell ref="A3:J3"/>
    <mergeCell ref="A35:J35"/>
    <mergeCell ref="A37:J37"/>
    <mergeCell ref="A38:J38"/>
    <mergeCell ref="A36:J36"/>
    <mergeCell ref="A4:J4"/>
  </mergeCells>
  <phoneticPr fontId="12" type="noConversion"/>
  <conditionalFormatting sqref="B6:B13">
    <cfRule type="containsText" dxfId="18" priority="6" operator="containsText" text="Complete Iron &amp; Steel Worksheet">
      <formula>NOT(ISERROR(SEARCH("Complete Iron &amp; Steel Worksheet",B6)))</formula>
    </cfRule>
  </conditionalFormatting>
  <conditionalFormatting sqref="I10">
    <cfRule type="containsText" dxfId="17" priority="9" operator="containsText" text="N/A">
      <formula>NOT(ISERROR(SEARCH("N/A",I10)))</formula>
    </cfRule>
  </conditionalFormatting>
  <conditionalFormatting sqref="I11">
    <cfRule type="containsText" dxfId="16" priority="1" operator="containsText" text="N/A">
      <formula>NOT(ISERROR(SEARCH("N/A",I11)))</formula>
    </cfRule>
    <cfRule type="containsText" dxfId="15" priority="12" operator="containsText" text="No">
      <formula>NOT(ISERROR(SEARCH("No",I11)))</formula>
    </cfRule>
  </conditionalFormatting>
  <conditionalFormatting sqref="I11:I12">
    <cfRule type="containsText" dxfId="14" priority="4" operator="containsText" text="Yes">
      <formula>NOT(ISERROR(SEARCH("Yes",I11)))</formula>
    </cfRule>
  </conditionalFormatting>
  <conditionalFormatting sqref="I12">
    <cfRule type="containsText" dxfId="13" priority="2" operator="containsText" text="No">
      <formula>NOT(ISERROR(SEARCH("No",I12)))</formula>
    </cfRule>
  </conditionalFormatting>
  <conditionalFormatting sqref="I6:J6">
    <cfRule type="containsText" dxfId="12" priority="3" operator="containsText" text="Complete Iron&amp;Steel Worksheet">
      <formula>NOT(ISERROR(SEARCH("Complete Iron&amp;Steel Worksheet",I6)))</formula>
    </cfRule>
  </conditionalFormatting>
  <conditionalFormatting sqref="J16:J28">
    <cfRule type="containsText" dxfId="11" priority="10" operator="containsText" text="N/A">
      <formula>NOT(ISERROR(SEARCH("N/A",J16)))</formula>
    </cfRule>
  </conditionalFormatting>
  <conditionalFormatting sqref="J17:J28">
    <cfRule type="expression" dxfId="10" priority="13" stopIfTrue="1">
      <formula>AND($I17="")</formula>
    </cfRule>
  </conditionalFormatting>
  <dataValidations count="2">
    <dataValidation type="custom" allowBlank="1" showInputMessage="1" showErrorMessage="1" error="Waiver not applicable. Bid let date does not meet requirements." sqref="I7" xr:uid="{F339A9F0-20EE-45F1-803C-A9C0B1055050}">
      <formula1>+I12="Yes"</formula1>
    </dataValidation>
    <dataValidation type="custom" allowBlank="1" showInputMessage="1" showErrorMessage="1" error="Waiver not applicable. Bid let date does not meet requirements." sqref="I8:I9" xr:uid="{674FE75A-74F5-45CC-8F6C-CBD5E8DB876A}">
      <formula1>+I12="Yes"</formula1>
    </dataValidation>
  </dataValidations>
  <pageMargins left="0.7" right="0.7" top="0.75" bottom="0.75" header="0.3" footer="0.3"/>
  <pageSetup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5833A-21D1-4913-BC6A-CC113789AB37}">
  <dimension ref="A1:J42"/>
  <sheetViews>
    <sheetView tabSelected="1" zoomScaleNormal="100" workbookViewId="0">
      <selection activeCell="A3" sqref="A3:J3"/>
    </sheetView>
  </sheetViews>
  <sheetFormatPr defaultColWidth="8.7265625" defaultRowHeight="14.5" x14ac:dyDescent="0.35"/>
  <cols>
    <col min="1" max="1" width="12.54296875" style="58" customWidth="1"/>
    <col min="2" max="2" width="28.54296875" style="58" bestFit="1" customWidth="1"/>
    <col min="3" max="7" width="8.7265625" style="58"/>
    <col min="8" max="8" width="17.54296875" style="58" customWidth="1"/>
    <col min="9" max="9" width="19" style="58" customWidth="1"/>
    <col min="10" max="10" width="11.453125" style="58" bestFit="1" customWidth="1"/>
    <col min="11" max="16384" width="8.7265625" style="58"/>
  </cols>
  <sheetData>
    <row r="1" spans="1:10" ht="15.5" x14ac:dyDescent="0.35">
      <c r="A1" s="51" t="s">
        <v>0</v>
      </c>
      <c r="B1" s="30"/>
      <c r="C1" s="30"/>
      <c r="D1" s="30"/>
      <c r="E1" s="30"/>
      <c r="F1" s="30"/>
      <c r="G1" s="30"/>
      <c r="H1" s="46"/>
      <c r="I1" s="30"/>
      <c r="J1" s="52"/>
    </row>
    <row r="2" spans="1:10" ht="15.5" x14ac:dyDescent="0.35">
      <c r="A2" s="57" t="s">
        <v>49</v>
      </c>
      <c r="B2" s="53"/>
      <c r="C2" s="30"/>
      <c r="D2" s="30"/>
      <c r="E2" s="30"/>
      <c r="F2" s="30"/>
      <c r="G2" s="30"/>
      <c r="H2" s="46"/>
      <c r="I2" s="30"/>
      <c r="J2" s="54"/>
    </row>
    <row r="3" spans="1:10" x14ac:dyDescent="0.35">
      <c r="A3" s="101" t="s">
        <v>71</v>
      </c>
      <c r="B3" s="102"/>
      <c r="C3" s="102"/>
      <c r="D3" s="102"/>
      <c r="E3" s="102"/>
      <c r="F3" s="102"/>
      <c r="G3" s="102"/>
      <c r="H3" s="102"/>
      <c r="I3" s="103"/>
      <c r="J3" s="104"/>
    </row>
    <row r="4" spans="1:10" x14ac:dyDescent="0.35">
      <c r="A4" s="91" t="s">
        <v>48</v>
      </c>
      <c r="B4" s="92"/>
      <c r="C4" s="92"/>
      <c r="D4" s="92"/>
      <c r="E4" s="92"/>
      <c r="F4" s="92"/>
      <c r="G4" s="92"/>
      <c r="H4" s="92"/>
      <c r="I4" s="92"/>
      <c r="J4" s="92"/>
    </row>
    <row r="5" spans="1:10" ht="15" thickBot="1" x14ac:dyDescent="0.4">
      <c r="A5" s="45"/>
      <c r="B5" s="45"/>
      <c r="C5" s="30"/>
      <c r="D5" s="30"/>
      <c r="E5" s="30"/>
      <c r="F5" s="30"/>
      <c r="G5" s="30"/>
      <c r="H5" s="46"/>
      <c r="I5" s="30"/>
      <c r="J5" s="56"/>
    </row>
    <row r="6" spans="1:10" ht="15" thickBot="1" x14ac:dyDescent="0.4">
      <c r="A6" s="32" t="s">
        <v>2</v>
      </c>
      <c r="B6" s="59" t="s">
        <v>54</v>
      </c>
      <c r="C6" s="33"/>
      <c r="D6" s="33"/>
      <c r="E6" s="33"/>
      <c r="F6" s="30"/>
      <c r="G6" s="34" t="s">
        <v>3</v>
      </c>
      <c r="H6" s="46"/>
      <c r="I6" s="60">
        <v>450000</v>
      </c>
      <c r="J6" s="30"/>
    </row>
    <row r="7" spans="1:10" x14ac:dyDescent="0.35">
      <c r="A7" s="32" t="s">
        <v>4</v>
      </c>
      <c r="B7" s="59" t="s">
        <v>54</v>
      </c>
      <c r="C7" s="33"/>
      <c r="D7" s="33"/>
      <c r="E7" s="33"/>
      <c r="F7" s="33"/>
      <c r="G7" s="33" t="s">
        <v>5</v>
      </c>
      <c r="H7" s="46"/>
      <c r="I7" s="61">
        <f>ROUNDDOWN((IF((I6*0.001)&gt;2500,(I6*0.001),2500)),2)</f>
        <v>2500</v>
      </c>
      <c r="J7" s="30"/>
    </row>
    <row r="8" spans="1:10" x14ac:dyDescent="0.35">
      <c r="A8" s="32" t="s">
        <v>6</v>
      </c>
      <c r="B8" s="59" t="s">
        <v>55</v>
      </c>
      <c r="C8" s="33"/>
      <c r="D8" s="33"/>
      <c r="E8" s="33"/>
      <c r="F8" s="33"/>
      <c r="G8" s="33"/>
      <c r="H8" s="46"/>
      <c r="I8" s="33"/>
      <c r="J8" s="30"/>
    </row>
    <row r="9" spans="1:10" x14ac:dyDescent="0.35">
      <c r="A9" s="36" t="s">
        <v>7</v>
      </c>
      <c r="B9" s="59" t="s">
        <v>56</v>
      </c>
      <c r="C9" s="33"/>
      <c r="D9" s="33"/>
      <c r="E9" s="33"/>
      <c r="F9" s="33"/>
      <c r="G9" s="33"/>
      <c r="H9" s="46"/>
      <c r="I9" s="33"/>
      <c r="J9" s="30"/>
    </row>
    <row r="10" spans="1:10" x14ac:dyDescent="0.35">
      <c r="A10" s="32" t="s">
        <v>8</v>
      </c>
      <c r="B10" s="59" t="s">
        <v>57</v>
      </c>
      <c r="C10" s="33"/>
      <c r="D10" s="33"/>
      <c r="E10" s="33"/>
      <c r="F10" s="33"/>
      <c r="G10" s="33"/>
      <c r="H10" s="46"/>
      <c r="I10" s="33"/>
      <c r="J10" s="30"/>
    </row>
    <row r="11" spans="1:10" x14ac:dyDescent="0.35">
      <c r="A11" s="32" t="s">
        <v>9</v>
      </c>
      <c r="B11" s="59" t="s">
        <v>58</v>
      </c>
      <c r="C11" s="33"/>
      <c r="D11" s="33"/>
      <c r="E11" s="33"/>
      <c r="F11" s="33"/>
      <c r="G11" s="33"/>
      <c r="H11" s="46"/>
      <c r="I11" s="33"/>
      <c r="J11" s="30"/>
    </row>
    <row r="12" spans="1:10" x14ac:dyDescent="0.35">
      <c r="A12" s="32" t="s">
        <v>10</v>
      </c>
      <c r="B12" s="62">
        <v>45260</v>
      </c>
      <c r="C12" s="37"/>
      <c r="D12" s="38"/>
      <c r="E12" s="38"/>
      <c r="F12" s="38"/>
      <c r="G12" s="38"/>
      <c r="H12" s="38"/>
      <c r="I12" s="38"/>
      <c r="J12" s="38" t="s">
        <v>11</v>
      </c>
    </row>
    <row r="13" spans="1:10" x14ac:dyDescent="0.35">
      <c r="A13" s="39"/>
      <c r="B13" s="39"/>
      <c r="C13" s="40"/>
      <c r="D13" s="41" t="s">
        <v>12</v>
      </c>
      <c r="E13" s="41"/>
      <c r="F13" s="38" t="s">
        <v>13</v>
      </c>
      <c r="G13" s="38"/>
      <c r="H13" s="38"/>
      <c r="I13" s="38"/>
      <c r="J13" s="38" t="s">
        <v>14</v>
      </c>
    </row>
    <row r="14" spans="1:10" ht="15" thickBot="1" x14ac:dyDescent="0.4">
      <c r="A14" s="42" t="s">
        <v>15</v>
      </c>
      <c r="B14" s="43" t="s">
        <v>16</v>
      </c>
      <c r="C14" s="43"/>
      <c r="D14" s="44" t="s">
        <v>17</v>
      </c>
      <c r="E14" s="44" t="s">
        <v>18</v>
      </c>
      <c r="F14" s="44" t="s">
        <v>19</v>
      </c>
      <c r="G14" s="44" t="s">
        <v>20</v>
      </c>
      <c r="H14" s="44" t="s">
        <v>18</v>
      </c>
      <c r="I14" s="44" t="s">
        <v>21</v>
      </c>
      <c r="J14" s="44" t="s">
        <v>22</v>
      </c>
    </row>
    <row r="15" spans="1:10" ht="15" thickTop="1" x14ac:dyDescent="0.35">
      <c r="A15" s="63"/>
      <c r="B15" s="64"/>
      <c r="C15" s="64"/>
      <c r="D15" s="65"/>
      <c r="E15" s="65"/>
      <c r="F15" s="66"/>
      <c r="G15" s="66"/>
      <c r="H15" s="66"/>
      <c r="I15" s="66"/>
      <c r="J15" s="5">
        <f>I7</f>
        <v>2500</v>
      </c>
    </row>
    <row r="16" spans="1:10" x14ac:dyDescent="0.35">
      <c r="A16" s="67" t="s">
        <v>59</v>
      </c>
      <c r="B16" s="68" t="s">
        <v>60</v>
      </c>
      <c r="C16" s="30"/>
      <c r="D16" s="69">
        <v>0</v>
      </c>
      <c r="E16" s="69"/>
      <c r="F16" s="11">
        <v>1.86</v>
      </c>
      <c r="G16" s="70">
        <v>100</v>
      </c>
      <c r="H16" s="46" t="s">
        <v>61</v>
      </c>
      <c r="I16" s="11">
        <f>F16*G16</f>
        <v>186</v>
      </c>
      <c r="J16" s="71">
        <f>J15-I16</f>
        <v>2314</v>
      </c>
    </row>
    <row r="17" spans="1:10" x14ac:dyDescent="0.35">
      <c r="A17" s="67"/>
      <c r="B17" s="68" t="s">
        <v>62</v>
      </c>
      <c r="C17" s="30"/>
      <c r="D17" s="69">
        <v>0</v>
      </c>
      <c r="E17" s="69"/>
      <c r="F17" s="11">
        <v>0.73</v>
      </c>
      <c r="G17" s="70">
        <v>100</v>
      </c>
      <c r="H17" s="46" t="s">
        <v>61</v>
      </c>
      <c r="I17" s="11">
        <f t="shared" ref="I17:I27" si="0">F17*G17</f>
        <v>73</v>
      </c>
      <c r="J17" s="71">
        <f>J16-I17</f>
        <v>2241</v>
      </c>
    </row>
    <row r="18" spans="1:10" x14ac:dyDescent="0.35">
      <c r="A18" s="67"/>
      <c r="B18" s="68"/>
      <c r="C18" s="30"/>
      <c r="D18" s="69">
        <v>0</v>
      </c>
      <c r="E18" s="69"/>
      <c r="F18" s="11">
        <v>0</v>
      </c>
      <c r="G18" s="70">
        <v>0</v>
      </c>
      <c r="H18" s="46"/>
      <c r="I18" s="11">
        <f t="shared" si="0"/>
        <v>0</v>
      </c>
      <c r="J18" s="71">
        <f>J17-I18</f>
        <v>2241</v>
      </c>
    </row>
    <row r="19" spans="1:10" x14ac:dyDescent="0.35">
      <c r="A19" s="67"/>
      <c r="B19" s="68"/>
      <c r="C19" s="30"/>
      <c r="D19" s="69">
        <v>0</v>
      </c>
      <c r="E19" s="69"/>
      <c r="F19" s="11">
        <v>0</v>
      </c>
      <c r="G19" s="70">
        <v>0</v>
      </c>
      <c r="H19" s="46"/>
      <c r="I19" s="11">
        <f t="shared" si="0"/>
        <v>0</v>
      </c>
      <c r="J19" s="71">
        <f>J18-I19</f>
        <v>2241</v>
      </c>
    </row>
    <row r="20" spans="1:10" x14ac:dyDescent="0.35">
      <c r="A20" s="67"/>
      <c r="B20" s="68"/>
      <c r="C20" s="30"/>
      <c r="D20" s="69">
        <v>0</v>
      </c>
      <c r="E20" s="69"/>
      <c r="F20" s="11">
        <v>0</v>
      </c>
      <c r="G20" s="70">
        <v>0</v>
      </c>
      <c r="H20" s="46"/>
      <c r="I20" s="11">
        <f t="shared" si="0"/>
        <v>0</v>
      </c>
      <c r="J20" s="71">
        <f t="shared" ref="J20:J27" si="1">J19-I20</f>
        <v>2241</v>
      </c>
    </row>
    <row r="21" spans="1:10" x14ac:dyDescent="0.35">
      <c r="A21" s="67"/>
      <c r="B21" s="30"/>
      <c r="C21" s="30"/>
      <c r="D21" s="69">
        <v>0</v>
      </c>
      <c r="E21" s="69"/>
      <c r="F21" s="11">
        <v>0</v>
      </c>
      <c r="G21" s="70">
        <v>0</v>
      </c>
      <c r="H21" s="46"/>
      <c r="I21" s="11">
        <f t="shared" si="0"/>
        <v>0</v>
      </c>
      <c r="J21" s="71">
        <f t="shared" si="1"/>
        <v>2241</v>
      </c>
    </row>
    <row r="22" spans="1:10" x14ac:dyDescent="0.35">
      <c r="A22" s="67"/>
      <c r="B22" s="30"/>
      <c r="C22" s="30"/>
      <c r="D22" s="69">
        <v>0</v>
      </c>
      <c r="E22" s="69"/>
      <c r="F22" s="11">
        <v>0</v>
      </c>
      <c r="G22" s="70">
        <v>0</v>
      </c>
      <c r="H22" s="46"/>
      <c r="I22" s="11">
        <f t="shared" si="0"/>
        <v>0</v>
      </c>
      <c r="J22" s="71">
        <f t="shared" si="1"/>
        <v>2241</v>
      </c>
    </row>
    <row r="23" spans="1:10" x14ac:dyDescent="0.35">
      <c r="A23" s="67"/>
      <c r="B23" s="30"/>
      <c r="C23" s="30"/>
      <c r="D23" s="69">
        <v>0</v>
      </c>
      <c r="E23" s="69"/>
      <c r="F23" s="11">
        <v>0</v>
      </c>
      <c r="G23" s="70">
        <v>0</v>
      </c>
      <c r="H23" s="72"/>
      <c r="I23" s="11">
        <f t="shared" si="0"/>
        <v>0</v>
      </c>
      <c r="J23" s="71">
        <f t="shared" si="1"/>
        <v>2241</v>
      </c>
    </row>
    <row r="24" spans="1:10" x14ac:dyDescent="0.35">
      <c r="A24" s="67"/>
      <c r="B24" s="30"/>
      <c r="C24" s="30"/>
      <c r="D24" s="69">
        <v>0</v>
      </c>
      <c r="E24" s="69"/>
      <c r="F24" s="11">
        <v>0</v>
      </c>
      <c r="G24" s="70">
        <v>0</v>
      </c>
      <c r="H24" s="46"/>
      <c r="I24" s="11">
        <f t="shared" si="0"/>
        <v>0</v>
      </c>
      <c r="J24" s="71">
        <f t="shared" si="1"/>
        <v>2241</v>
      </c>
    </row>
    <row r="25" spans="1:10" x14ac:dyDescent="0.35">
      <c r="A25" s="67"/>
      <c r="B25" s="30"/>
      <c r="C25" s="30"/>
      <c r="D25" s="69">
        <v>0</v>
      </c>
      <c r="E25" s="69"/>
      <c r="F25" s="11">
        <v>0</v>
      </c>
      <c r="G25" s="70">
        <v>0</v>
      </c>
      <c r="H25" s="46"/>
      <c r="I25" s="11">
        <f t="shared" si="0"/>
        <v>0</v>
      </c>
      <c r="J25" s="71">
        <f t="shared" si="1"/>
        <v>2241</v>
      </c>
    </row>
    <row r="26" spans="1:10" x14ac:dyDescent="0.35">
      <c r="A26" s="67"/>
      <c r="B26" s="30"/>
      <c r="C26" s="30"/>
      <c r="D26" s="69">
        <v>0</v>
      </c>
      <c r="E26" s="69"/>
      <c r="F26" s="11">
        <v>0</v>
      </c>
      <c r="G26" s="70">
        <v>0</v>
      </c>
      <c r="H26" s="46"/>
      <c r="I26" s="11">
        <f t="shared" si="0"/>
        <v>0</v>
      </c>
      <c r="J26" s="71">
        <f t="shared" si="1"/>
        <v>2241</v>
      </c>
    </row>
    <row r="27" spans="1:10" x14ac:dyDescent="0.35">
      <c r="A27" s="67"/>
      <c r="B27" s="30"/>
      <c r="C27" s="30"/>
      <c r="D27" s="69">
        <v>0</v>
      </c>
      <c r="E27" s="69"/>
      <c r="F27" s="11">
        <v>0</v>
      </c>
      <c r="G27" s="70">
        <v>0</v>
      </c>
      <c r="H27" s="46"/>
      <c r="I27" s="11">
        <f t="shared" si="0"/>
        <v>0</v>
      </c>
      <c r="J27" s="71">
        <f t="shared" si="1"/>
        <v>2241</v>
      </c>
    </row>
    <row r="28" spans="1:10" x14ac:dyDescent="0.35">
      <c r="A28" s="67"/>
      <c r="B28" s="67"/>
      <c r="C28" s="73"/>
      <c r="D28" s="74"/>
      <c r="E28" s="74"/>
      <c r="F28" s="74"/>
      <c r="G28" s="74"/>
      <c r="H28" s="75"/>
      <c r="I28" s="74"/>
      <c r="J28" s="30"/>
    </row>
    <row r="29" spans="1:10" x14ac:dyDescent="0.35">
      <c r="A29" s="67"/>
      <c r="B29" s="67"/>
      <c r="C29" s="73"/>
      <c r="D29" s="76"/>
      <c r="E29" s="76"/>
      <c r="F29" s="76"/>
      <c r="G29" s="74"/>
      <c r="H29" s="75"/>
      <c r="I29" s="74"/>
      <c r="J29" s="30"/>
    </row>
    <row r="30" spans="1:10" x14ac:dyDescent="0.35">
      <c r="A30" s="67"/>
      <c r="B30" s="77" t="s">
        <v>23</v>
      </c>
      <c r="C30" s="73"/>
      <c r="D30" s="78" t="s">
        <v>24</v>
      </c>
      <c r="E30" s="79"/>
      <c r="F30" s="76"/>
      <c r="G30" s="74"/>
      <c r="H30" s="75"/>
      <c r="I30" s="74"/>
      <c r="J30" s="30"/>
    </row>
    <row r="31" spans="1:10" x14ac:dyDescent="0.35">
      <c r="A31" s="67"/>
      <c r="B31" s="30" t="s">
        <v>25</v>
      </c>
      <c r="C31" s="30"/>
      <c r="D31" s="80"/>
      <c r="E31" s="80"/>
      <c r="F31" s="80"/>
      <c r="G31" s="80"/>
      <c r="H31" s="72"/>
      <c r="I31" s="80"/>
      <c r="J31" s="30"/>
    </row>
    <row r="32" spans="1:10" x14ac:dyDescent="0.35">
      <c r="A32" s="45"/>
      <c r="B32" s="45" t="s">
        <v>26</v>
      </c>
      <c r="C32" s="30"/>
      <c r="D32" s="30"/>
      <c r="E32" s="30"/>
      <c r="F32" s="30"/>
      <c r="G32" s="30"/>
      <c r="H32" s="46"/>
      <c r="I32" s="30"/>
      <c r="J32" s="30"/>
    </row>
    <row r="33" spans="1:10" x14ac:dyDescent="0.35">
      <c r="A33" s="45"/>
      <c r="B33" s="45"/>
      <c r="C33" s="30"/>
      <c r="D33" s="30"/>
      <c r="E33" s="30"/>
      <c r="F33" s="30"/>
      <c r="G33" s="30"/>
      <c r="H33" s="46"/>
      <c r="I33" s="30"/>
      <c r="J33" s="30"/>
    </row>
    <row r="34" spans="1:10" x14ac:dyDescent="0.35">
      <c r="A34" s="45"/>
      <c r="B34" s="45"/>
      <c r="C34" s="30"/>
      <c r="D34" s="30"/>
      <c r="E34" s="30"/>
      <c r="F34" s="30"/>
      <c r="G34" s="30"/>
      <c r="H34" s="46"/>
      <c r="I34" s="30"/>
      <c r="J34" s="30"/>
    </row>
    <row r="35" spans="1:10" x14ac:dyDescent="0.35">
      <c r="A35" s="45"/>
      <c r="B35" s="45"/>
      <c r="C35" s="30"/>
      <c r="D35" s="30"/>
      <c r="E35" s="30"/>
      <c r="F35" s="30"/>
      <c r="G35" s="30"/>
      <c r="H35" s="46"/>
      <c r="I35" s="30"/>
      <c r="J35" s="30"/>
    </row>
    <row r="36" spans="1:10" x14ac:dyDescent="0.35">
      <c r="A36" s="45"/>
      <c r="B36" s="45"/>
      <c r="C36" s="30"/>
      <c r="D36" s="30"/>
      <c r="E36" s="30"/>
      <c r="F36" s="30"/>
      <c r="G36" s="30"/>
      <c r="H36" s="46"/>
      <c r="I36" s="30"/>
      <c r="J36" s="30"/>
    </row>
    <row r="37" spans="1:10" x14ac:dyDescent="0.35">
      <c r="A37" s="45"/>
      <c r="B37" s="45"/>
      <c r="C37" s="30"/>
      <c r="D37" s="30"/>
      <c r="E37" s="30"/>
      <c r="F37" s="30"/>
      <c r="G37" s="30"/>
      <c r="H37" s="46"/>
      <c r="I37" s="30"/>
      <c r="J37" s="30"/>
    </row>
    <row r="38" spans="1:10" x14ac:dyDescent="0.35">
      <c r="A38" s="45"/>
      <c r="B38" s="45"/>
      <c r="C38" s="30"/>
      <c r="D38" s="30"/>
      <c r="E38" s="30"/>
      <c r="F38" s="30"/>
      <c r="G38" s="30"/>
      <c r="H38" s="46"/>
      <c r="I38" s="30"/>
      <c r="J38" s="30"/>
    </row>
    <row r="39" spans="1:10" x14ac:dyDescent="0.35">
      <c r="A39" s="45"/>
      <c r="B39" s="45"/>
      <c r="C39" s="30"/>
      <c r="D39" s="30"/>
      <c r="E39" s="30"/>
      <c r="F39" s="30"/>
      <c r="G39" s="30"/>
      <c r="H39" s="46"/>
      <c r="I39" s="30"/>
      <c r="J39" s="30"/>
    </row>
    <row r="40" spans="1:10" x14ac:dyDescent="0.35">
      <c r="A40" s="45"/>
      <c r="B40" s="45"/>
      <c r="C40" s="30"/>
      <c r="D40" s="30"/>
      <c r="E40" s="30"/>
      <c r="F40" s="30"/>
      <c r="G40" s="30"/>
      <c r="H40" s="46"/>
      <c r="I40" s="30"/>
      <c r="J40" s="30"/>
    </row>
    <row r="41" spans="1:10" x14ac:dyDescent="0.35">
      <c r="A41" s="45"/>
      <c r="B41" s="45"/>
      <c r="C41" s="30"/>
      <c r="D41" s="30"/>
      <c r="E41" s="30"/>
      <c r="F41" s="30"/>
      <c r="G41" s="30"/>
      <c r="H41" s="46"/>
      <c r="I41" s="30"/>
      <c r="J41" s="30"/>
    </row>
    <row r="42" spans="1:10" x14ac:dyDescent="0.35">
      <c r="A42" s="45" t="s">
        <v>50</v>
      </c>
      <c r="B42" s="45"/>
      <c r="C42" s="30"/>
      <c r="D42" s="30"/>
      <c r="E42" s="30"/>
      <c r="F42" s="30"/>
      <c r="G42" s="30"/>
      <c r="H42" s="46"/>
      <c r="I42" s="22">
        <v>45820</v>
      </c>
      <c r="J42" s="30"/>
    </row>
  </sheetData>
  <sheetProtection algorithmName="SHA-512" hashValue="sYZRZpeT+cQ2qDMy8OBljWfufb8WZuRTYhfBJz2SBEIAmJ8cmPNyeZab/Xu20fjL+13D/ddsOVyWgWWc9JAXvQ==" saltValue="Qt7OONb6GJSlaVWaB7YzpQ==" spinCount="100000" sheet="1" objects="1" scenarios="1" selectLockedCells="1" selectUnlockedCells="1"/>
  <mergeCells count="2">
    <mergeCell ref="A3:J3"/>
    <mergeCell ref="A4:J4"/>
  </mergeCells>
  <conditionalFormatting sqref="J16:J27">
    <cfRule type="expression" dxfId="9" priority="1" stopIfTrue="1">
      <formula>AND($I16="")</formula>
    </cfRule>
  </conditionalFormatting>
  <dataValidations count="1">
    <dataValidation type="date" allowBlank="1" showInputMessage="1" showErrorMessage="1" error="Invalid Entry. Enter project let date (MM/DD/YY)" prompt="Enter project let date (MM/DD/YY)" sqref="B12" xr:uid="{B329D0A3-8CDA-4EC4-8038-D70D07D5359B}">
      <formula1>36526</formula1>
      <formula2>55153</formula2>
    </dataValidation>
  </dataValidations>
  <pageMargins left="0.7" right="0.7" top="0.75" bottom="0.75" header="0.3" footer="0.3"/>
  <pageSetup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588E5-24B6-472B-AC68-5EAB0647CC82}">
  <dimension ref="A1:J44"/>
  <sheetViews>
    <sheetView zoomScaleNormal="100" workbookViewId="0">
      <selection activeCell="Q16" sqref="Q16"/>
    </sheetView>
  </sheetViews>
  <sheetFormatPr defaultColWidth="8.7265625" defaultRowHeight="14.5" x14ac:dyDescent="0.35"/>
  <cols>
    <col min="1" max="1" width="12.54296875" style="58" customWidth="1"/>
    <col min="2" max="2" width="28.54296875" style="58" bestFit="1" customWidth="1"/>
    <col min="3" max="7" width="8.7265625" style="58"/>
    <col min="8" max="8" width="17.54296875" style="58" customWidth="1"/>
    <col min="9" max="9" width="19" style="58" customWidth="1"/>
    <col min="10" max="10" width="15.453125" style="58" customWidth="1"/>
    <col min="11" max="16384" width="8.7265625" style="58"/>
  </cols>
  <sheetData>
    <row r="1" spans="1:10" ht="15.5" x14ac:dyDescent="0.35">
      <c r="A1" s="51" t="s">
        <v>28</v>
      </c>
      <c r="B1" s="30"/>
      <c r="C1" s="30"/>
      <c r="D1" s="30"/>
      <c r="E1" s="30"/>
      <c r="F1" s="30"/>
      <c r="G1" s="30"/>
      <c r="H1" s="46"/>
      <c r="I1" s="30"/>
      <c r="J1" s="52"/>
    </row>
    <row r="2" spans="1:10" ht="15.5" x14ac:dyDescent="0.35">
      <c r="A2" s="57" t="s">
        <v>49</v>
      </c>
      <c r="B2" s="53"/>
      <c r="C2" s="30"/>
      <c r="D2" s="30"/>
      <c r="E2" s="30"/>
      <c r="F2" s="30"/>
      <c r="G2" s="30"/>
      <c r="H2" s="46"/>
      <c r="I2" s="30"/>
      <c r="J2" s="54"/>
    </row>
    <row r="3" spans="1:10" ht="13.5" customHeight="1" x14ac:dyDescent="0.35">
      <c r="A3" s="95" t="s">
        <v>29</v>
      </c>
      <c r="B3" s="96"/>
      <c r="C3" s="96"/>
      <c r="D3" s="96"/>
      <c r="E3" s="96"/>
      <c r="F3" s="96"/>
      <c r="G3" s="96"/>
      <c r="H3" s="96"/>
      <c r="I3" s="96"/>
      <c r="J3" s="96"/>
    </row>
    <row r="4" spans="1:10" ht="45.75" customHeight="1" x14ac:dyDescent="0.35">
      <c r="A4" s="99" t="s">
        <v>51</v>
      </c>
      <c r="B4" s="100"/>
      <c r="C4" s="100"/>
      <c r="D4" s="100"/>
      <c r="E4" s="100"/>
      <c r="F4" s="100"/>
      <c r="G4" s="100"/>
      <c r="H4" s="100"/>
      <c r="I4" s="100"/>
      <c r="J4" s="100"/>
    </row>
    <row r="5" spans="1:10" ht="15" thickBot="1" x14ac:dyDescent="0.4">
      <c r="A5" s="45"/>
      <c r="B5" s="45"/>
      <c r="C5" s="30"/>
      <c r="D5" s="30"/>
      <c r="E5" s="30"/>
      <c r="F5" s="30"/>
      <c r="G5" s="30"/>
      <c r="H5" s="35"/>
      <c r="I5" s="30"/>
      <c r="J5" s="55"/>
    </row>
    <row r="6" spans="1:10" ht="15" thickBot="1" x14ac:dyDescent="0.4">
      <c r="A6" s="32" t="s">
        <v>2</v>
      </c>
      <c r="B6" s="29" t="str">
        <f>IF('Example step 1 Iron and Steel '!B6=0,"Complete Iron &amp; Steel Worksheet",'Example step 1 Iron and Steel '!B6)</f>
        <v>xxxxxxx</v>
      </c>
      <c r="C6" s="33"/>
      <c r="D6" s="33"/>
      <c r="E6" s="33"/>
      <c r="F6" s="30"/>
      <c r="G6" s="34"/>
      <c r="H6" s="35" t="s">
        <v>3</v>
      </c>
      <c r="I6" s="25">
        <f>IF('Example step 1 Iron and Steel '!B6=0, "Complete Iron&amp;Steel Worksheet",'Example step 1 Iron and Steel '!I6)</f>
        <v>450000</v>
      </c>
      <c r="J6" s="30"/>
    </row>
    <row r="7" spans="1:10" x14ac:dyDescent="0.35">
      <c r="A7" s="32" t="s">
        <v>4</v>
      </c>
      <c r="B7" s="29" t="str">
        <f>IF('Example step 1 Iron and Steel '!B7=0,"Complete Iron &amp; Steel Worksheet",'Example step 1 Iron and Steel '!B7)</f>
        <v>xxxxxxx</v>
      </c>
      <c r="C7" s="33"/>
      <c r="D7" s="33"/>
      <c r="E7" s="33"/>
      <c r="F7" s="33"/>
      <c r="G7" s="33"/>
      <c r="H7" s="35" t="s">
        <v>30</v>
      </c>
      <c r="I7" s="81">
        <v>99690.76</v>
      </c>
      <c r="J7" s="31" t="s">
        <v>31</v>
      </c>
    </row>
    <row r="8" spans="1:10" x14ac:dyDescent="0.35">
      <c r="A8" s="32" t="s">
        <v>6</v>
      </c>
      <c r="B8" s="29" t="str">
        <f>IF('Example step 1 Iron and Steel '!B8=0,"Complete Iron &amp; Steel Worksheet",'Example step 1 Iron and Steel '!B8)</f>
        <v>23</v>
      </c>
      <c r="C8" s="33"/>
      <c r="D8" s="33"/>
      <c r="E8" s="33"/>
      <c r="F8" s="33"/>
      <c r="G8" s="33"/>
      <c r="H8" s="35" t="s">
        <v>32</v>
      </c>
      <c r="I8" s="82">
        <v>54258.400000000001</v>
      </c>
      <c r="J8" s="31" t="s">
        <v>33</v>
      </c>
    </row>
    <row r="9" spans="1:10" x14ac:dyDescent="0.35">
      <c r="A9" s="36" t="s">
        <v>7</v>
      </c>
      <c r="B9" s="29" t="str">
        <f>IF('Example step 1 Iron and Steel '!B9=0,"Complete Iron &amp; Steel Worksheet",'Example step 1 Iron and Steel '!B9)</f>
        <v>536 to 765</v>
      </c>
      <c r="C9" s="33"/>
      <c r="D9" s="33"/>
      <c r="E9" s="33"/>
      <c r="F9" s="33"/>
      <c r="G9" s="33"/>
      <c r="H9" s="49" t="s">
        <v>34</v>
      </c>
      <c r="I9" s="83"/>
      <c r="J9" s="50" t="s">
        <v>52</v>
      </c>
    </row>
    <row r="10" spans="1:10" x14ac:dyDescent="0.35">
      <c r="A10" s="32" t="s">
        <v>8</v>
      </c>
      <c r="B10" s="29" t="str">
        <f>IF('Example step 1 Iron and Steel '!B10=0,"Complete Iron &amp; Steel Worksheet",'Example step 1 Iron and Steel '!B10)</f>
        <v>100</v>
      </c>
      <c r="C10" s="33"/>
      <c r="D10" s="33"/>
      <c r="E10" s="33"/>
      <c r="F10" s="33"/>
      <c r="G10" s="33"/>
      <c r="H10" s="35" t="s">
        <v>35</v>
      </c>
      <c r="I10" s="84">
        <f>IF(I12="No", "N/A", IF(I8*0.05&gt;1000000,1000000,I8*0.05))</f>
        <v>2712.92</v>
      </c>
      <c r="J10" s="31" t="s">
        <v>36</v>
      </c>
    </row>
    <row r="11" spans="1:10" x14ac:dyDescent="0.35">
      <c r="A11" s="32" t="s">
        <v>9</v>
      </c>
      <c r="B11" s="29" t="str">
        <f>IF('Example step 1 Iron and Steel '!B11=0,"Complete Iron &amp; Steel Worksheet",'Example step 1 Iron and Steel '!B11)</f>
        <v>ABC</v>
      </c>
      <c r="C11" s="33"/>
      <c r="D11" s="33"/>
      <c r="E11" s="33"/>
      <c r="F11" s="33"/>
      <c r="G11" s="33"/>
      <c r="H11" s="35" t="s">
        <v>37</v>
      </c>
      <c r="I11" s="21" t="str">
        <f>IF(I12="No","N/A",IF((I6+I7+I9)&gt;=500000,"No","Contact IA DOT"))</f>
        <v>No</v>
      </c>
      <c r="J11" s="31" t="s">
        <v>38</v>
      </c>
    </row>
    <row r="12" spans="1:10" x14ac:dyDescent="0.35">
      <c r="A12" s="32" t="s">
        <v>10</v>
      </c>
      <c r="B12" s="29">
        <f>IF('Example step 1 Iron and Steel '!B12=0,"Complete Iron &amp; Steel Worksheet",'Example step 1 Iron and Steel '!B12)</f>
        <v>45260</v>
      </c>
      <c r="C12" s="33"/>
      <c r="D12" s="33"/>
      <c r="E12" s="33"/>
      <c r="F12" s="33"/>
      <c r="G12" s="33"/>
      <c r="H12" s="35" t="s">
        <v>39</v>
      </c>
      <c r="I12" s="21" t="str">
        <f>IF(B12="Complete Iron &amp; Steel Worksheet","No",IF(B12&lt;DATEVALUE("11/14/23"),"No","Yes"))</f>
        <v>Yes</v>
      </c>
      <c r="J12" s="31" t="s">
        <v>40</v>
      </c>
    </row>
    <row r="13" spans="1:10" x14ac:dyDescent="0.35">
      <c r="A13" s="32"/>
      <c r="B13" s="29"/>
      <c r="C13" s="37"/>
      <c r="D13" s="38"/>
      <c r="E13" s="38"/>
      <c r="F13" s="38"/>
      <c r="G13" s="38"/>
      <c r="H13" s="38"/>
      <c r="I13" s="38"/>
      <c r="J13" s="38" t="s">
        <v>41</v>
      </c>
    </row>
    <row r="14" spans="1:10" x14ac:dyDescent="0.35">
      <c r="A14" s="39"/>
      <c r="B14" s="39"/>
      <c r="C14" s="40"/>
      <c r="D14" s="41" t="s">
        <v>12</v>
      </c>
      <c r="E14" s="41"/>
      <c r="F14" s="38" t="s">
        <v>13</v>
      </c>
      <c r="G14" s="38"/>
      <c r="H14" s="38"/>
      <c r="I14" s="38"/>
      <c r="J14" s="38" t="s">
        <v>14</v>
      </c>
    </row>
    <row r="15" spans="1:10" ht="15" thickBot="1" x14ac:dyDescent="0.4">
      <c r="A15" s="42" t="s">
        <v>15</v>
      </c>
      <c r="B15" s="43" t="s">
        <v>16</v>
      </c>
      <c r="C15" s="43"/>
      <c r="D15" s="44" t="s">
        <v>17</v>
      </c>
      <c r="E15" s="44" t="s">
        <v>18</v>
      </c>
      <c r="F15" s="44" t="s">
        <v>19</v>
      </c>
      <c r="G15" s="44" t="s">
        <v>20</v>
      </c>
      <c r="H15" s="44" t="s">
        <v>18</v>
      </c>
      <c r="I15" s="44" t="s">
        <v>21</v>
      </c>
      <c r="J15" s="44" t="s">
        <v>22</v>
      </c>
    </row>
    <row r="16" spans="1:10" ht="15" thickTop="1" x14ac:dyDescent="0.35">
      <c r="A16" s="63"/>
      <c r="B16" s="64"/>
      <c r="C16" s="64"/>
      <c r="D16" s="65"/>
      <c r="E16" s="65"/>
      <c r="F16" s="66"/>
      <c r="G16" s="66"/>
      <c r="H16" s="66"/>
      <c r="I16" s="85" t="s">
        <v>42</v>
      </c>
      <c r="J16" s="5">
        <f>I10</f>
        <v>2712.92</v>
      </c>
    </row>
    <row r="17" spans="1:10" x14ac:dyDescent="0.35">
      <c r="A17" s="67"/>
      <c r="B17" s="68" t="s">
        <v>65</v>
      </c>
      <c r="C17" s="30"/>
      <c r="D17" s="69">
        <v>0</v>
      </c>
      <c r="E17" s="69"/>
      <c r="F17" s="11">
        <v>15.87</v>
      </c>
      <c r="G17" s="70">
        <v>15</v>
      </c>
      <c r="H17" s="46" t="s">
        <v>66</v>
      </c>
      <c r="I17" s="11">
        <f>F17*G17</f>
        <v>238.04999999999998</v>
      </c>
      <c r="J17" s="86">
        <f>IF(J16="N/A", $J$16, J16-I17)</f>
        <v>2474.87</v>
      </c>
    </row>
    <row r="18" spans="1:10" x14ac:dyDescent="0.35">
      <c r="A18" s="67"/>
      <c r="B18" s="68" t="s">
        <v>67</v>
      </c>
      <c r="C18" s="30"/>
      <c r="D18" s="69">
        <v>0</v>
      </c>
      <c r="E18" s="69"/>
      <c r="F18" s="11">
        <v>2.58</v>
      </c>
      <c r="G18" s="70">
        <v>120</v>
      </c>
      <c r="H18" s="46" t="s">
        <v>66</v>
      </c>
      <c r="I18" s="11">
        <f t="shared" ref="I18:I28" si="0">F18*G18</f>
        <v>309.60000000000002</v>
      </c>
      <c r="J18" s="86">
        <f t="shared" ref="J18:J28" si="1">IF(J17="N/A", $J$16, J17-I18)</f>
        <v>2165.27</v>
      </c>
    </row>
    <row r="19" spans="1:10" x14ac:dyDescent="0.35">
      <c r="A19" s="67"/>
      <c r="B19" s="68" t="s">
        <v>68</v>
      </c>
      <c r="C19" s="30"/>
      <c r="D19" s="69">
        <v>0</v>
      </c>
      <c r="E19" s="69"/>
      <c r="F19" s="11">
        <v>1.24</v>
      </c>
      <c r="G19" s="70">
        <v>350</v>
      </c>
      <c r="H19" s="46" t="s">
        <v>69</v>
      </c>
      <c r="I19" s="11">
        <f t="shared" si="0"/>
        <v>434</v>
      </c>
      <c r="J19" s="86">
        <f t="shared" si="1"/>
        <v>1731.27</v>
      </c>
    </row>
    <row r="20" spans="1:10" x14ac:dyDescent="0.35">
      <c r="A20" s="67"/>
      <c r="B20" s="68" t="s">
        <v>70</v>
      </c>
      <c r="C20" s="30"/>
      <c r="D20" s="69">
        <v>0</v>
      </c>
      <c r="E20" s="69"/>
      <c r="F20" s="11">
        <v>0.83</v>
      </c>
      <c r="G20" s="70">
        <v>100</v>
      </c>
      <c r="H20" s="46" t="s">
        <v>66</v>
      </c>
      <c r="I20" s="11">
        <f t="shared" si="0"/>
        <v>83</v>
      </c>
      <c r="J20" s="86">
        <f t="shared" si="1"/>
        <v>1648.27</v>
      </c>
    </row>
    <row r="21" spans="1:10" x14ac:dyDescent="0.35">
      <c r="A21" s="67"/>
      <c r="B21" s="68"/>
      <c r="C21" s="30"/>
      <c r="D21" s="69">
        <v>0</v>
      </c>
      <c r="E21" s="69"/>
      <c r="F21" s="11">
        <v>0</v>
      </c>
      <c r="G21" s="70">
        <v>0</v>
      </c>
      <c r="H21" s="46"/>
      <c r="I21" s="11">
        <f t="shared" si="0"/>
        <v>0</v>
      </c>
      <c r="J21" s="86">
        <f t="shared" si="1"/>
        <v>1648.27</v>
      </c>
    </row>
    <row r="22" spans="1:10" x14ac:dyDescent="0.35">
      <c r="A22" s="67"/>
      <c r="B22" s="30"/>
      <c r="C22" s="30"/>
      <c r="D22" s="69">
        <v>0</v>
      </c>
      <c r="E22" s="69"/>
      <c r="F22" s="11">
        <v>0</v>
      </c>
      <c r="G22" s="70">
        <v>0</v>
      </c>
      <c r="H22" s="46"/>
      <c r="I22" s="11">
        <f t="shared" si="0"/>
        <v>0</v>
      </c>
      <c r="J22" s="86">
        <f t="shared" si="1"/>
        <v>1648.27</v>
      </c>
    </row>
    <row r="23" spans="1:10" x14ac:dyDescent="0.35">
      <c r="A23" s="67"/>
      <c r="B23" s="30"/>
      <c r="C23" s="30"/>
      <c r="D23" s="69">
        <v>0</v>
      </c>
      <c r="E23" s="69"/>
      <c r="F23" s="11">
        <v>0</v>
      </c>
      <c r="G23" s="70">
        <v>0</v>
      </c>
      <c r="H23" s="46"/>
      <c r="I23" s="11">
        <f t="shared" si="0"/>
        <v>0</v>
      </c>
      <c r="J23" s="86">
        <f t="shared" si="1"/>
        <v>1648.27</v>
      </c>
    </row>
    <row r="24" spans="1:10" x14ac:dyDescent="0.35">
      <c r="A24" s="67"/>
      <c r="B24" s="30"/>
      <c r="C24" s="30"/>
      <c r="D24" s="69">
        <v>0</v>
      </c>
      <c r="E24" s="69"/>
      <c r="F24" s="11">
        <v>0</v>
      </c>
      <c r="G24" s="70">
        <v>0</v>
      </c>
      <c r="H24" s="72"/>
      <c r="I24" s="11">
        <f t="shared" si="0"/>
        <v>0</v>
      </c>
      <c r="J24" s="86">
        <f t="shared" si="1"/>
        <v>1648.27</v>
      </c>
    </row>
    <row r="25" spans="1:10" x14ac:dyDescent="0.35">
      <c r="A25" s="67"/>
      <c r="B25" s="30"/>
      <c r="C25" s="30"/>
      <c r="D25" s="69">
        <v>0</v>
      </c>
      <c r="E25" s="69"/>
      <c r="F25" s="11">
        <v>0</v>
      </c>
      <c r="G25" s="70">
        <v>0</v>
      </c>
      <c r="H25" s="46"/>
      <c r="I25" s="11">
        <f t="shared" si="0"/>
        <v>0</v>
      </c>
      <c r="J25" s="86">
        <f t="shared" si="1"/>
        <v>1648.27</v>
      </c>
    </row>
    <row r="26" spans="1:10" x14ac:dyDescent="0.35">
      <c r="A26" s="67"/>
      <c r="B26" s="30"/>
      <c r="C26" s="30"/>
      <c r="D26" s="69">
        <v>0</v>
      </c>
      <c r="E26" s="69"/>
      <c r="F26" s="11">
        <v>0</v>
      </c>
      <c r="G26" s="70">
        <v>0</v>
      </c>
      <c r="H26" s="46"/>
      <c r="I26" s="11">
        <f t="shared" si="0"/>
        <v>0</v>
      </c>
      <c r="J26" s="86">
        <f t="shared" si="1"/>
        <v>1648.27</v>
      </c>
    </row>
    <row r="27" spans="1:10" x14ac:dyDescent="0.35">
      <c r="A27" s="67"/>
      <c r="B27" s="30"/>
      <c r="C27" s="30"/>
      <c r="D27" s="69">
        <v>0</v>
      </c>
      <c r="E27" s="69"/>
      <c r="F27" s="11">
        <v>0</v>
      </c>
      <c r="G27" s="70">
        <v>0</v>
      </c>
      <c r="H27" s="46"/>
      <c r="I27" s="11">
        <f t="shared" si="0"/>
        <v>0</v>
      </c>
      <c r="J27" s="86">
        <f t="shared" si="1"/>
        <v>1648.27</v>
      </c>
    </row>
    <row r="28" spans="1:10" x14ac:dyDescent="0.35">
      <c r="A28" s="67"/>
      <c r="B28" s="30"/>
      <c r="C28" s="30"/>
      <c r="D28" s="69">
        <v>0</v>
      </c>
      <c r="E28" s="69"/>
      <c r="F28" s="11">
        <v>0</v>
      </c>
      <c r="G28" s="70">
        <v>0</v>
      </c>
      <c r="H28" s="46"/>
      <c r="I28" s="11">
        <f t="shared" si="0"/>
        <v>0</v>
      </c>
      <c r="J28" s="86">
        <f t="shared" si="1"/>
        <v>1648.27</v>
      </c>
    </row>
    <row r="29" spans="1:10" x14ac:dyDescent="0.35">
      <c r="A29" s="67"/>
      <c r="B29" s="67"/>
      <c r="C29" s="73"/>
      <c r="D29" s="74"/>
      <c r="E29" s="74"/>
      <c r="F29" s="74"/>
      <c r="G29" s="74"/>
      <c r="H29" s="75"/>
      <c r="I29" s="74"/>
      <c r="J29" s="30"/>
    </row>
    <row r="30" spans="1:10" x14ac:dyDescent="0.35">
      <c r="A30" s="67"/>
      <c r="B30" s="67"/>
      <c r="C30" s="73"/>
      <c r="D30" s="76"/>
      <c r="E30" s="76"/>
      <c r="F30" s="76"/>
      <c r="G30" s="74"/>
      <c r="H30" s="75"/>
      <c r="I30" s="74"/>
      <c r="J30" s="30"/>
    </row>
    <row r="31" spans="1:10" x14ac:dyDescent="0.35">
      <c r="A31" s="67"/>
      <c r="B31" s="77" t="s">
        <v>23</v>
      </c>
      <c r="C31" s="73"/>
      <c r="D31" s="78" t="s">
        <v>24</v>
      </c>
      <c r="E31" s="79"/>
      <c r="F31" s="76"/>
      <c r="G31" s="74"/>
      <c r="H31" s="75"/>
      <c r="I31" s="74"/>
      <c r="J31" s="30"/>
    </row>
    <row r="32" spans="1:10" x14ac:dyDescent="0.35">
      <c r="A32" s="67"/>
      <c r="B32" s="30" t="s">
        <v>25</v>
      </c>
      <c r="C32" s="30"/>
      <c r="D32" s="80"/>
      <c r="E32" s="80"/>
      <c r="F32" s="80"/>
      <c r="G32" s="80"/>
      <c r="H32" s="72"/>
      <c r="I32" s="80"/>
      <c r="J32" s="30"/>
    </row>
    <row r="33" spans="1:10" x14ac:dyDescent="0.35">
      <c r="A33" s="45"/>
      <c r="B33" s="45" t="s">
        <v>26</v>
      </c>
      <c r="C33" s="30"/>
      <c r="D33" s="30"/>
      <c r="E33" s="30"/>
      <c r="F33" s="30"/>
      <c r="G33" s="30"/>
      <c r="H33" s="46"/>
      <c r="I33" s="30"/>
      <c r="J33" s="30"/>
    </row>
    <row r="34" spans="1:10" x14ac:dyDescent="0.35">
      <c r="A34" s="47" t="s">
        <v>43</v>
      </c>
      <c r="B34" s="45"/>
      <c r="C34" s="30"/>
      <c r="D34" s="30"/>
      <c r="E34" s="30"/>
      <c r="F34" s="30"/>
      <c r="G34" s="30"/>
      <c r="H34" s="46"/>
      <c r="I34" s="30"/>
      <c r="J34" s="30"/>
    </row>
    <row r="35" spans="1:10" ht="27.75" customHeight="1" x14ac:dyDescent="0.35">
      <c r="A35" s="93" t="s">
        <v>44</v>
      </c>
      <c r="B35" s="94"/>
      <c r="C35" s="94"/>
      <c r="D35" s="94"/>
      <c r="E35" s="94"/>
      <c r="F35" s="94"/>
      <c r="G35" s="94"/>
      <c r="H35" s="94"/>
      <c r="I35" s="94"/>
      <c r="J35" s="94"/>
    </row>
    <row r="36" spans="1:10" ht="49.5" customHeight="1" x14ac:dyDescent="0.35">
      <c r="A36" s="93" t="s">
        <v>63</v>
      </c>
      <c r="B36" s="94"/>
      <c r="C36" s="94"/>
      <c r="D36" s="94"/>
      <c r="E36" s="94"/>
      <c r="F36" s="94"/>
      <c r="G36" s="94"/>
      <c r="H36" s="94"/>
      <c r="I36" s="94"/>
      <c r="J36" s="94"/>
    </row>
    <row r="37" spans="1:10" ht="40.5" customHeight="1" x14ac:dyDescent="0.35">
      <c r="A37" s="93" t="s">
        <v>72</v>
      </c>
      <c r="B37" s="94"/>
      <c r="C37" s="94"/>
      <c r="D37" s="94"/>
      <c r="E37" s="94"/>
      <c r="F37" s="94"/>
      <c r="G37" s="94"/>
      <c r="H37" s="94"/>
      <c r="I37" s="94"/>
      <c r="J37" s="94"/>
    </row>
    <row r="38" spans="1:10" ht="41.25" customHeight="1" x14ac:dyDescent="0.35">
      <c r="A38" s="97" t="s">
        <v>53</v>
      </c>
      <c r="B38" s="98"/>
      <c r="C38" s="98"/>
      <c r="D38" s="98"/>
      <c r="E38" s="98"/>
      <c r="F38" s="98"/>
      <c r="G38" s="98"/>
      <c r="H38" s="98"/>
      <c r="I38" s="98"/>
      <c r="J38" s="98"/>
    </row>
    <row r="39" spans="1:10" ht="28.5" customHeight="1" x14ac:dyDescent="0.35">
      <c r="A39" s="93" t="s">
        <v>46</v>
      </c>
      <c r="B39" s="94"/>
      <c r="C39" s="94"/>
      <c r="D39" s="94"/>
      <c r="E39" s="94"/>
      <c r="F39" s="94"/>
      <c r="G39" s="94"/>
      <c r="H39" s="94"/>
      <c r="I39" s="94"/>
      <c r="J39" s="94"/>
    </row>
    <row r="40" spans="1:10" x14ac:dyDescent="0.35">
      <c r="A40" s="45" t="s">
        <v>47</v>
      </c>
      <c r="B40" s="45"/>
      <c r="C40" s="30"/>
      <c r="D40" s="30"/>
      <c r="E40" s="30"/>
      <c r="F40" s="30"/>
      <c r="G40" s="30"/>
      <c r="H40" s="46"/>
      <c r="I40" s="30"/>
      <c r="J40" s="30"/>
    </row>
    <row r="41" spans="1:10" x14ac:dyDescent="0.35">
      <c r="A41" s="45"/>
      <c r="B41" s="45"/>
      <c r="C41" s="30"/>
      <c r="D41" s="30"/>
      <c r="E41" s="30"/>
      <c r="F41" s="30"/>
      <c r="G41" s="30"/>
      <c r="H41" s="46"/>
      <c r="I41" s="30"/>
      <c r="J41" s="30"/>
    </row>
    <row r="42" spans="1:10" x14ac:dyDescent="0.35">
      <c r="A42" s="45"/>
      <c r="B42" s="45"/>
      <c r="C42" s="30"/>
      <c r="D42" s="30"/>
      <c r="E42" s="30"/>
      <c r="F42" s="30"/>
      <c r="G42" s="30"/>
      <c r="H42" s="46"/>
      <c r="I42" s="30"/>
      <c r="J42" s="30"/>
    </row>
    <row r="43" spans="1:10" x14ac:dyDescent="0.35">
      <c r="A43" s="45"/>
      <c r="B43" s="45"/>
      <c r="C43" s="30"/>
      <c r="D43" s="30"/>
      <c r="E43" s="30"/>
      <c r="F43" s="30"/>
      <c r="G43" s="30"/>
      <c r="H43" s="46"/>
      <c r="I43" s="30"/>
      <c r="J43" s="30"/>
    </row>
    <row r="44" spans="1:10" x14ac:dyDescent="0.35">
      <c r="A44" s="45" t="s">
        <v>50</v>
      </c>
      <c r="B44" s="45"/>
      <c r="C44" s="30"/>
      <c r="D44" s="30"/>
      <c r="E44" s="30"/>
      <c r="F44" s="30"/>
      <c r="G44" s="30"/>
      <c r="H44" s="46"/>
      <c r="I44" s="22">
        <f>'Step 1 Iron and Steel'!I42</f>
        <v>45820</v>
      </c>
      <c r="J44" s="30"/>
    </row>
  </sheetData>
  <sheetProtection algorithmName="SHA-512" hashValue="WIZtrUSDlgI7J720bAz7HCHwa+ducxlYM0Irg38f3lxMOHjefoRophPwkF7WhOetFE3uFXaBs0DUbC9cJgAMHg==" saltValue="hLSv2K3nkbGg3ZQTkeYs4w==" spinCount="100000" sheet="1" objects="1" scenarios="1" selectLockedCells="1" selectUnlockedCells="1"/>
  <mergeCells count="7">
    <mergeCell ref="A39:J39"/>
    <mergeCell ref="A3:J3"/>
    <mergeCell ref="A4:J4"/>
    <mergeCell ref="A35:J35"/>
    <mergeCell ref="A36:J36"/>
    <mergeCell ref="A37:J37"/>
    <mergeCell ref="A38:J38"/>
  </mergeCells>
  <conditionalFormatting sqref="B6:B13">
    <cfRule type="containsText" dxfId="8" priority="5" operator="containsText" text="Complete Iron &amp; Steel Worksheet">
      <formula>NOT(ISERROR(SEARCH("Complete Iron &amp; Steel Worksheet",B6)))</formula>
    </cfRule>
  </conditionalFormatting>
  <conditionalFormatting sqref="I10">
    <cfRule type="containsText" dxfId="7" priority="6" operator="containsText" text="N/A">
      <formula>NOT(ISERROR(SEARCH("N/A",I10)))</formula>
    </cfRule>
  </conditionalFormatting>
  <conditionalFormatting sqref="I11">
    <cfRule type="containsText" dxfId="6" priority="1" operator="containsText" text="N/A">
      <formula>NOT(ISERROR(SEARCH("N/A",I11)))</formula>
    </cfRule>
    <cfRule type="containsText" dxfId="5" priority="8" operator="containsText" text="No">
      <formula>NOT(ISERROR(SEARCH("No",I11)))</formula>
    </cfRule>
  </conditionalFormatting>
  <conditionalFormatting sqref="I11:I12">
    <cfRule type="containsText" dxfId="4" priority="4" operator="containsText" text="Yes">
      <formula>NOT(ISERROR(SEARCH("Yes",I11)))</formula>
    </cfRule>
  </conditionalFormatting>
  <conditionalFormatting sqref="I12">
    <cfRule type="containsText" dxfId="3" priority="2" operator="containsText" text="No">
      <formula>NOT(ISERROR(SEARCH("No",I12)))</formula>
    </cfRule>
  </conditionalFormatting>
  <conditionalFormatting sqref="I6:J6">
    <cfRule type="containsText" dxfId="2" priority="3" operator="containsText" text="Complete Iron&amp;Steel Worksheet">
      <formula>NOT(ISERROR(SEARCH("Complete Iron&amp;Steel Worksheet",I6)))</formula>
    </cfRule>
  </conditionalFormatting>
  <conditionalFormatting sqref="J16:J28">
    <cfRule type="containsText" dxfId="1" priority="7" operator="containsText" text="N/A">
      <formula>NOT(ISERROR(SEARCH("N/A",J16)))</formula>
    </cfRule>
  </conditionalFormatting>
  <conditionalFormatting sqref="J17:J28">
    <cfRule type="expression" dxfId="0" priority="9" stopIfTrue="1">
      <formula>AND($I17="")</formula>
    </cfRule>
  </conditionalFormatting>
  <dataValidations count="2">
    <dataValidation type="custom" allowBlank="1" showInputMessage="1" showErrorMessage="1" error="Waiver not applicable. Bid let date does not meet requirements." sqref="I8:I9" xr:uid="{D96E5FDA-D20C-48DD-9A62-BFBCF6FCC167}">
      <formula1>+I12="Yes"</formula1>
    </dataValidation>
    <dataValidation type="custom" allowBlank="1" showInputMessage="1" showErrorMessage="1" error="Waiver not applicable. Bid let date does not meet requirements." sqref="I7" xr:uid="{4E5DC413-1A5D-413A-B67E-D1FE8C33F86C}">
      <formula1>+I12="Yes"</formula1>
    </dataValidation>
  </dataValidations>
  <pageMargins left="0.7" right="0.7" top="0.75" bottom="0.75" header="0.3" footer="0.3"/>
  <pageSetup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A2A3D-3851-4A85-8F33-46FC60D91061}">
  <dimension ref="A2:E2"/>
  <sheetViews>
    <sheetView zoomScale="79" workbookViewId="0">
      <selection activeCell="A3" sqref="A3"/>
    </sheetView>
  </sheetViews>
  <sheetFormatPr defaultRowHeight="14.5" x14ac:dyDescent="0.35"/>
  <sheetData>
    <row r="2" spans="1:5" ht="18.5" x14ac:dyDescent="0.45">
      <c r="A2" s="24" t="s">
        <v>74</v>
      </c>
      <c r="B2" s="24"/>
      <c r="C2" s="24"/>
      <c r="D2" s="24"/>
      <c r="E2" s="24"/>
    </row>
  </sheetData>
  <sheetProtection sheet="1" objects="1" scenarios="1"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Step 1 Iron and Steel</vt:lpstr>
      <vt:lpstr>Step 2 Construction Mat'ls</vt:lpstr>
      <vt:lpstr>Example step 1 Iron and Steel </vt:lpstr>
      <vt:lpstr>Ex step 2 Construction Mat'ls</vt:lpstr>
      <vt:lpstr>Excerpt on Waivers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Dickey, Michael J - DOT</dc:creator>
  <cp:keywords/>
  <dc:description/>
  <cp:lastModifiedBy>De Vries, Jeff</cp:lastModifiedBy>
  <cp:revision/>
  <dcterms:created xsi:type="dcterms:W3CDTF">2024-02-07T21:00:10Z</dcterms:created>
  <dcterms:modified xsi:type="dcterms:W3CDTF">2026-01-27T17:47:50Z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aac733-ded1-41e0-8ea6-961193f81247_Enabled">
    <vt:lpwstr>true</vt:lpwstr>
  </property>
  <property fmtid="{D5CDD505-2E9C-101B-9397-08002B2CF9AE}" pid="3" name="MSIP_Label_0faac733-ded1-41e0-8ea6-961193f81247_SetDate">
    <vt:lpwstr>2025-06-12T13:24:17Z</vt:lpwstr>
  </property>
  <property fmtid="{D5CDD505-2E9C-101B-9397-08002B2CF9AE}" pid="4" name="MSIP_Label_0faac733-ded1-41e0-8ea6-961193f81247_Method">
    <vt:lpwstr>Standard</vt:lpwstr>
  </property>
  <property fmtid="{D5CDD505-2E9C-101B-9397-08002B2CF9AE}" pid="5" name="MSIP_Label_0faac733-ded1-41e0-8ea6-961193f81247_Name">
    <vt:lpwstr>defa4170-0d19-0005-0004-bc88714345d2</vt:lpwstr>
  </property>
  <property fmtid="{D5CDD505-2E9C-101B-9397-08002B2CF9AE}" pid="6" name="MSIP_Label_0faac733-ded1-41e0-8ea6-961193f81247_SiteId">
    <vt:lpwstr>a1e65fcc-32fa-4fdd-8692-0cc2eb06676e</vt:lpwstr>
  </property>
  <property fmtid="{D5CDD505-2E9C-101B-9397-08002B2CF9AE}" pid="7" name="MSIP_Label_0faac733-ded1-41e0-8ea6-961193f81247_ActionId">
    <vt:lpwstr>6ca8e379-e8c9-43c1-b83b-9cb698f26503</vt:lpwstr>
  </property>
  <property fmtid="{D5CDD505-2E9C-101B-9397-08002B2CF9AE}" pid="8" name="MSIP_Label_0faac733-ded1-41e0-8ea6-961193f81247_ContentBits">
    <vt:lpwstr>0</vt:lpwstr>
  </property>
</Properties>
</file>