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lanning\SystemsPlanning\Highway\FedFuncClass\Mileage Reports\"/>
    </mc:Choice>
  </mc:AlternateContent>
  <xr:revisionPtr revIDLastSave="0" documentId="13_ncr:1_{5C19B1B2-FE26-455C-965E-1722430AF368}" xr6:coauthVersionLast="47" xr6:coauthVersionMax="47" xr10:uidLastSave="{00000000-0000-0000-0000-000000000000}"/>
  <bookViews>
    <workbookView xWindow="-28920" yWindow="-6390" windowWidth="29040" windowHeight="15720" xr2:uid="{BA049D39-B500-495A-84AC-5CB4C86E73F1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2" i="3" l="1"/>
  <c r="L52" i="3" s="1"/>
  <c r="F52" i="3"/>
  <c r="J25" i="3"/>
  <c r="L25" i="3" s="1"/>
  <c r="F25" i="3"/>
  <c r="F11" i="3"/>
  <c r="F12" i="3"/>
  <c r="J12" i="3" s="1"/>
  <c r="M12" i="3" s="1"/>
  <c r="F13" i="3"/>
  <c r="J13" i="3" s="1"/>
  <c r="K13" i="3" s="1"/>
  <c r="F14" i="3"/>
  <c r="F15" i="3"/>
  <c r="F16" i="3"/>
  <c r="F17" i="3"/>
  <c r="J17" i="3" s="1"/>
  <c r="L17" i="3" s="1"/>
  <c r="F18" i="3"/>
  <c r="F19" i="3"/>
  <c r="J19" i="3" s="1"/>
  <c r="N19" i="3" s="1"/>
  <c r="F20" i="3"/>
  <c r="F21" i="3"/>
  <c r="F22" i="3"/>
  <c r="F23" i="3"/>
  <c r="F24" i="3"/>
  <c r="F26" i="3"/>
  <c r="F27" i="3"/>
  <c r="F28" i="3"/>
  <c r="F29" i="3"/>
  <c r="J29" i="3" s="1"/>
  <c r="F30" i="3"/>
  <c r="F31" i="3"/>
  <c r="J31" i="3" s="1"/>
  <c r="O31" i="3" s="1"/>
  <c r="F32" i="3"/>
  <c r="F33" i="3"/>
  <c r="F34" i="3"/>
  <c r="F35" i="3"/>
  <c r="F36" i="3"/>
  <c r="F37" i="3"/>
  <c r="F38" i="3"/>
  <c r="J38" i="3" s="1"/>
  <c r="N38" i="3" s="1"/>
  <c r="F39" i="3"/>
  <c r="F40" i="3"/>
  <c r="J40" i="3" s="1"/>
  <c r="O40" i="3" s="1"/>
  <c r="F41" i="3"/>
  <c r="J41" i="3" s="1"/>
  <c r="L41" i="3" s="1"/>
  <c r="F42" i="3"/>
  <c r="F43" i="3"/>
  <c r="F44" i="3"/>
  <c r="J44" i="3" s="1"/>
  <c r="F45" i="3"/>
  <c r="F46" i="3"/>
  <c r="F47" i="3"/>
  <c r="F48" i="3"/>
  <c r="J48" i="3" s="1"/>
  <c r="L48" i="3" s="1"/>
  <c r="F49" i="3"/>
  <c r="F50" i="3"/>
  <c r="F51" i="3"/>
  <c r="J51" i="3" s="1"/>
  <c r="O51" i="3" s="1"/>
  <c r="F53" i="3"/>
  <c r="F54" i="3"/>
  <c r="F55" i="3"/>
  <c r="F56" i="3"/>
  <c r="F57" i="3"/>
  <c r="F58" i="3"/>
  <c r="J58" i="3" s="1"/>
  <c r="O58" i="3" s="1"/>
  <c r="F59" i="3"/>
  <c r="F60" i="3"/>
  <c r="J60" i="3" s="1"/>
  <c r="L60" i="3" s="1"/>
  <c r="F61" i="3"/>
  <c r="F62" i="3"/>
  <c r="F63" i="3"/>
  <c r="F64" i="3"/>
  <c r="F65" i="3"/>
  <c r="F66" i="3"/>
  <c r="F67" i="3"/>
  <c r="J67" i="3" s="1"/>
  <c r="F68" i="3"/>
  <c r="J68" i="3" s="1"/>
  <c r="F69" i="3"/>
  <c r="F70" i="3"/>
  <c r="J70" i="3" s="1"/>
  <c r="F71" i="3"/>
  <c r="F72" i="3"/>
  <c r="F73" i="3"/>
  <c r="J73" i="3" s="1"/>
  <c r="K73" i="3" s="1"/>
  <c r="F74" i="3"/>
  <c r="F75" i="3"/>
  <c r="F76" i="3"/>
  <c r="F77" i="3"/>
  <c r="F78" i="3"/>
  <c r="F79" i="3"/>
  <c r="J79" i="3" s="1"/>
  <c r="O79" i="3" s="1"/>
  <c r="F80" i="3"/>
  <c r="F10" i="3"/>
  <c r="J11" i="3"/>
  <c r="M11" i="3" s="1"/>
  <c r="J16" i="3"/>
  <c r="N16" i="3" s="1"/>
  <c r="Q82" i="3"/>
  <c r="P82" i="3"/>
  <c r="I82" i="3"/>
  <c r="E82" i="3"/>
  <c r="D82" i="3"/>
  <c r="C82" i="3"/>
  <c r="J76" i="3"/>
  <c r="O76" i="3" s="1"/>
  <c r="J74" i="3"/>
  <c r="J55" i="3"/>
  <c r="K55" i="3" s="1"/>
  <c r="J37" i="3"/>
  <c r="O37" i="3" s="1"/>
  <c r="J34" i="3"/>
  <c r="K34" i="3" s="1"/>
  <c r="J22" i="3"/>
  <c r="O52" i="3" l="1"/>
  <c r="K52" i="3"/>
  <c r="M52" i="3"/>
  <c r="N52" i="3"/>
  <c r="M25" i="3"/>
  <c r="N25" i="3"/>
  <c r="O25" i="3"/>
  <c r="K25" i="3"/>
  <c r="L67" i="3"/>
  <c r="M67" i="3"/>
  <c r="J18" i="3"/>
  <c r="J15" i="3"/>
  <c r="M15" i="3" s="1"/>
  <c r="J14" i="3"/>
  <c r="K14" i="3" s="1"/>
  <c r="J28" i="3"/>
  <c r="L28" i="3" s="1"/>
  <c r="N18" i="3"/>
  <c r="O18" i="3"/>
  <c r="N13" i="3"/>
  <c r="M13" i="3"/>
  <c r="L13" i="3"/>
  <c r="M16" i="3"/>
  <c r="L16" i="3"/>
  <c r="O17" i="3"/>
  <c r="O16" i="3"/>
  <c r="O15" i="3"/>
  <c r="O14" i="3"/>
  <c r="K17" i="3"/>
  <c r="O13" i="3"/>
  <c r="K16" i="3"/>
  <c r="O11" i="3"/>
  <c r="N17" i="3"/>
  <c r="M17" i="3"/>
  <c r="L11" i="3"/>
  <c r="N12" i="3"/>
  <c r="O12" i="3"/>
  <c r="L12" i="3"/>
  <c r="N11" i="3"/>
  <c r="K12" i="3"/>
  <c r="K11" i="3"/>
  <c r="M48" i="3"/>
  <c r="N48" i="3"/>
  <c r="M60" i="3"/>
  <c r="N60" i="3"/>
  <c r="O60" i="3"/>
  <c r="O48" i="3"/>
  <c r="O19" i="3"/>
  <c r="L37" i="3"/>
  <c r="M37" i="3"/>
  <c r="N67" i="3"/>
  <c r="O67" i="3"/>
  <c r="N73" i="3"/>
  <c r="O73" i="3"/>
  <c r="N51" i="3"/>
  <c r="L68" i="3"/>
  <c r="K68" i="3"/>
  <c r="M68" i="3"/>
  <c r="O68" i="3"/>
  <c r="N68" i="3"/>
  <c r="K29" i="3"/>
  <c r="O29" i="3"/>
  <c r="L29" i="3"/>
  <c r="N29" i="3"/>
  <c r="M29" i="3"/>
  <c r="K74" i="3"/>
  <c r="L74" i="3"/>
  <c r="K44" i="3"/>
  <c r="L44" i="3"/>
  <c r="K22" i="3"/>
  <c r="L22" i="3"/>
  <c r="L34" i="3"/>
  <c r="K38" i="3"/>
  <c r="J20" i="3"/>
  <c r="O20" i="3" s="1"/>
  <c r="L38" i="3"/>
  <c r="J26" i="3"/>
  <c r="N26" i="3" s="1"/>
  <c r="N34" i="3"/>
  <c r="M38" i="3"/>
  <c r="J53" i="3"/>
  <c r="O53" i="3" s="1"/>
  <c r="O34" i="3"/>
  <c r="L58" i="3"/>
  <c r="K79" i="3"/>
  <c r="J35" i="3"/>
  <c r="N35" i="3" s="1"/>
  <c r="L79" i="3"/>
  <c r="M79" i="3"/>
  <c r="M31" i="3"/>
  <c r="N79" i="3"/>
  <c r="K40" i="3"/>
  <c r="L40" i="3"/>
  <c r="J63" i="3"/>
  <c r="N63" i="3" s="1"/>
  <c r="J71" i="3"/>
  <c r="M71" i="3" s="1"/>
  <c r="M40" i="3"/>
  <c r="L55" i="3"/>
  <c r="K76" i="3"/>
  <c r="J80" i="3"/>
  <c r="M22" i="3"/>
  <c r="J32" i="3"/>
  <c r="N32" i="3" s="1"/>
  <c r="J36" i="3"/>
  <c r="O36" i="3" s="1"/>
  <c r="N40" i="3"/>
  <c r="M44" i="3"/>
  <c r="M55" i="3"/>
  <c r="L76" i="3"/>
  <c r="N22" i="3"/>
  <c r="N55" i="3"/>
  <c r="M76" i="3"/>
  <c r="O22" i="3"/>
  <c r="K37" i="3"/>
  <c r="O41" i="3"/>
  <c r="O55" i="3"/>
  <c r="N76" i="3"/>
  <c r="J43" i="3"/>
  <c r="O43" i="3" s="1"/>
  <c r="K58" i="3"/>
  <c r="J30" i="3"/>
  <c r="O38" i="3"/>
  <c r="M74" i="3"/>
  <c r="L31" i="3"/>
  <c r="K31" i="3"/>
  <c r="N74" i="3"/>
  <c r="O74" i="3"/>
  <c r="J49" i="3"/>
  <c r="N49" i="3" s="1"/>
  <c r="K19" i="3"/>
  <c r="M34" i="3"/>
  <c r="J47" i="3"/>
  <c r="J61" i="3"/>
  <c r="M61" i="3" s="1"/>
  <c r="J69" i="3"/>
  <c r="O69" i="3" s="1"/>
  <c r="L70" i="3"/>
  <c r="K70" i="3"/>
  <c r="M58" i="3"/>
  <c r="M70" i="3"/>
  <c r="N58" i="3"/>
  <c r="N70" i="3"/>
  <c r="O44" i="3"/>
  <c r="N44" i="3"/>
  <c r="O70" i="3"/>
  <c r="N31" i="3"/>
  <c r="J54" i="3"/>
  <c r="N54" i="3" s="1"/>
  <c r="J27" i="3"/>
  <c r="O27" i="3" s="1"/>
  <c r="J66" i="3"/>
  <c r="J23" i="3"/>
  <c r="K41" i="3"/>
  <c r="J46" i="3"/>
  <c r="J56" i="3"/>
  <c r="M56" i="3" s="1"/>
  <c r="J72" i="3"/>
  <c r="L19" i="3"/>
  <c r="N37" i="3"/>
  <c r="J50" i="3"/>
  <c r="M50" i="3" s="1"/>
  <c r="J64" i="3"/>
  <c r="J77" i="3"/>
  <c r="O77" i="3" s="1"/>
  <c r="M19" i="3"/>
  <c r="M41" i="3"/>
  <c r="L51" i="3"/>
  <c r="K51" i="3"/>
  <c r="K60" i="3"/>
  <c r="L73" i="3"/>
  <c r="J33" i="3"/>
  <c r="O33" i="3" s="1"/>
  <c r="N41" i="3"/>
  <c r="M51" i="3"/>
  <c r="M73" i="3"/>
  <c r="J57" i="3"/>
  <c r="O57" i="3" s="1"/>
  <c r="J75" i="3"/>
  <c r="J10" i="3"/>
  <c r="J39" i="3"/>
  <c r="O39" i="3" s="1"/>
  <c r="J59" i="3"/>
  <c r="M59" i="3" s="1"/>
  <c r="J78" i="3"/>
  <c r="J21" i="3"/>
  <c r="J42" i="3"/>
  <c r="N42" i="3" s="1"/>
  <c r="J62" i="3"/>
  <c r="M62" i="3" s="1"/>
  <c r="J24" i="3"/>
  <c r="J45" i="3"/>
  <c r="M45" i="3" s="1"/>
  <c r="J65" i="3"/>
  <c r="N65" i="3" s="1"/>
  <c r="F82" i="3"/>
  <c r="K48" i="3"/>
  <c r="K67" i="3"/>
  <c r="N14" i="3" l="1"/>
  <c r="L14" i="3"/>
  <c r="L15" i="3"/>
  <c r="M14" i="3"/>
  <c r="N15" i="3"/>
  <c r="K15" i="3"/>
  <c r="L18" i="3"/>
  <c r="K18" i="3"/>
  <c r="M18" i="3"/>
  <c r="M28" i="3"/>
  <c r="O28" i="3"/>
  <c r="K28" i="3"/>
  <c r="N28" i="3"/>
  <c r="M35" i="3"/>
  <c r="N45" i="3"/>
  <c r="M65" i="3"/>
  <c r="M54" i="3"/>
  <c r="O62" i="3"/>
  <c r="M49" i="3"/>
  <c r="M27" i="3"/>
  <c r="N27" i="3"/>
  <c r="O49" i="3"/>
  <c r="O63" i="3"/>
  <c r="N43" i="3"/>
  <c r="M63" i="3"/>
  <c r="M20" i="3"/>
  <c r="N36" i="3"/>
  <c r="O26" i="3"/>
  <c r="O59" i="3"/>
  <c r="M26" i="3"/>
  <c r="N20" i="3"/>
  <c r="N59" i="3"/>
  <c r="O35" i="3"/>
  <c r="N39" i="3"/>
  <c r="N69" i="3"/>
  <c r="M33" i="3"/>
  <c r="N33" i="3"/>
  <c r="L24" i="3"/>
  <c r="K24" i="3"/>
  <c r="O24" i="3"/>
  <c r="L46" i="3"/>
  <c r="K46" i="3"/>
  <c r="O46" i="3"/>
  <c r="N46" i="3"/>
  <c r="L62" i="3"/>
  <c r="K62" i="3"/>
  <c r="M32" i="3"/>
  <c r="L32" i="3"/>
  <c r="K32" i="3"/>
  <c r="L23" i="3"/>
  <c r="K23" i="3"/>
  <c r="M42" i="3"/>
  <c r="L78" i="3"/>
  <c r="K78" i="3"/>
  <c r="L80" i="3"/>
  <c r="K80" i="3"/>
  <c r="L64" i="3"/>
  <c r="K64" i="3"/>
  <c r="L61" i="3"/>
  <c r="K61" i="3"/>
  <c r="L27" i="3"/>
  <c r="K27" i="3"/>
  <c r="N61" i="3"/>
  <c r="J82" i="3"/>
  <c r="O82" i="3" s="1"/>
  <c r="L10" i="3"/>
  <c r="K10" i="3"/>
  <c r="O61" i="3"/>
  <c r="L30" i="3"/>
  <c r="K30" i="3"/>
  <c r="N53" i="3"/>
  <c r="N10" i="3"/>
  <c r="L75" i="3"/>
  <c r="K75" i="3"/>
  <c r="L47" i="3"/>
  <c r="K47" i="3"/>
  <c r="N80" i="3"/>
  <c r="M47" i="3"/>
  <c r="L57" i="3"/>
  <c r="K57" i="3"/>
  <c r="L72" i="3"/>
  <c r="K72" i="3"/>
  <c r="L54" i="3"/>
  <c r="K54" i="3"/>
  <c r="O78" i="3"/>
  <c r="M30" i="3"/>
  <c r="O80" i="3"/>
  <c r="N47" i="3"/>
  <c r="M78" i="3"/>
  <c r="M72" i="3"/>
  <c r="O54" i="3"/>
  <c r="N30" i="3"/>
  <c r="L71" i="3"/>
  <c r="K71" i="3"/>
  <c r="O47" i="3"/>
  <c r="N75" i="3"/>
  <c r="N72" i="3"/>
  <c r="O30" i="3"/>
  <c r="L63" i="3"/>
  <c r="K63" i="3"/>
  <c r="O71" i="3"/>
  <c r="O72" i="3"/>
  <c r="O42" i="3"/>
  <c r="L43" i="3"/>
  <c r="K43" i="3"/>
  <c r="M53" i="3"/>
  <c r="L20" i="3"/>
  <c r="K20" i="3"/>
  <c r="N57" i="3"/>
  <c r="L33" i="3"/>
  <c r="K33" i="3"/>
  <c r="M64" i="3"/>
  <c r="O10" i="3"/>
  <c r="L21" i="3"/>
  <c r="K21" i="3"/>
  <c r="M46" i="3"/>
  <c r="L69" i="3"/>
  <c r="K69" i="3"/>
  <c r="L66" i="3"/>
  <c r="K66" i="3"/>
  <c r="L39" i="3"/>
  <c r="K39" i="3"/>
  <c r="M21" i="3"/>
  <c r="M39" i="3"/>
  <c r="M10" i="3"/>
  <c r="O64" i="3"/>
  <c r="N23" i="3"/>
  <c r="M80" i="3"/>
  <c r="M66" i="3"/>
  <c r="M75" i="3"/>
  <c r="L56" i="3"/>
  <c r="K56" i="3"/>
  <c r="N56" i="3"/>
  <c r="O56" i="3"/>
  <c r="O23" i="3"/>
  <c r="N66" i="3"/>
  <c r="M24" i="3"/>
  <c r="L65" i="3"/>
  <c r="K65" i="3"/>
  <c r="O65" i="3"/>
  <c r="O21" i="3"/>
  <c r="L49" i="3"/>
  <c r="K49" i="3"/>
  <c r="N71" i="3"/>
  <c r="O66" i="3"/>
  <c r="M43" i="3"/>
  <c r="L42" i="3"/>
  <c r="K42" i="3"/>
  <c r="O32" i="3"/>
  <c r="L53" i="3"/>
  <c r="K53" i="3"/>
  <c r="L77" i="3"/>
  <c r="K77" i="3"/>
  <c r="M77" i="3"/>
  <c r="N77" i="3"/>
  <c r="L59" i="3"/>
  <c r="K59" i="3"/>
  <c r="L50" i="3"/>
  <c r="K50" i="3"/>
  <c r="L26" i="3"/>
  <c r="K26" i="3"/>
  <c r="N62" i="3"/>
  <c r="M23" i="3"/>
  <c r="N64" i="3"/>
  <c r="N24" i="3"/>
  <c r="L35" i="3"/>
  <c r="K35" i="3"/>
  <c r="N21" i="3"/>
  <c r="M57" i="3"/>
  <c r="N50" i="3"/>
  <c r="O75" i="3"/>
  <c r="L36" i="3"/>
  <c r="K36" i="3"/>
  <c r="N78" i="3"/>
  <c r="L45" i="3"/>
  <c r="K45" i="3"/>
  <c r="O45" i="3"/>
  <c r="O50" i="3"/>
  <c r="M36" i="3"/>
  <c r="M69" i="3"/>
  <c r="M82" i="3" l="1"/>
  <c r="N82" i="3"/>
  <c r="L82" i="3"/>
  <c r="K82" i="3"/>
</calcChain>
</file>

<file path=xl/sharedStrings.xml><?xml version="1.0" encoding="utf-8"?>
<sst xmlns="http://schemas.openxmlformats.org/spreadsheetml/2006/main" count="103" uniqueCount="97">
  <si>
    <t xml:space="preserve">     Federal Functional Classification</t>
  </si>
  <si>
    <t xml:space="preserve">     Urban Area System Mileage</t>
  </si>
  <si>
    <t xml:space="preserve">              PAS</t>
  </si>
  <si>
    <t>Minor</t>
  </si>
  <si>
    <t>PAS miles</t>
  </si>
  <si>
    <t>Minor Arterial/PAS</t>
  </si>
  <si>
    <t>Collector Miles</t>
  </si>
  <si>
    <t>Classified Miles</t>
  </si>
  <si>
    <t>% Miles</t>
  </si>
  <si>
    <t>NHS</t>
  </si>
  <si>
    <t>Interstate</t>
  </si>
  <si>
    <t>OPA</t>
  </si>
  <si>
    <t>Arterial</t>
  </si>
  <si>
    <t>Collector</t>
  </si>
  <si>
    <t>Local</t>
  </si>
  <si>
    <t>Total</t>
  </si>
  <si>
    <t>&gt;10% Limit</t>
  </si>
  <si>
    <t>Miles &gt; 25 % Limit</t>
  </si>
  <si>
    <t>&gt; 35% Limit</t>
  </si>
  <si>
    <t>Classified</t>
  </si>
  <si>
    <t>Connector</t>
  </si>
  <si>
    <t>Notes</t>
  </si>
  <si>
    <t>Major</t>
  </si>
  <si>
    <t xml:space="preserve">     (As of January 1, 2025)</t>
  </si>
  <si>
    <t>Urban Area (Code)</t>
  </si>
  <si>
    <t>Adel</t>
  </si>
  <si>
    <t>Algona</t>
  </si>
  <si>
    <t>Ames</t>
  </si>
  <si>
    <t>Anamosa</t>
  </si>
  <si>
    <t>Atlantic</t>
  </si>
  <si>
    <t>Boone</t>
  </si>
  <si>
    <t>Burlington</t>
  </si>
  <si>
    <t>Carroll</t>
  </si>
  <si>
    <t>Cedar Rapids</t>
  </si>
  <si>
    <t>Centerville</t>
  </si>
  <si>
    <t>Charles City</t>
  </si>
  <si>
    <t>Cherokee</t>
  </si>
  <si>
    <t>Clarinda</t>
  </si>
  <si>
    <t>Clear Lake</t>
  </si>
  <si>
    <t>Creston</t>
  </si>
  <si>
    <t>Davenport</t>
  </si>
  <si>
    <t>Decorah</t>
  </si>
  <si>
    <t>Denison</t>
  </si>
  <si>
    <t>Des Moines</t>
  </si>
  <si>
    <t>DeWitt</t>
  </si>
  <si>
    <t>Dubuque</t>
  </si>
  <si>
    <t>Estherville</t>
  </si>
  <si>
    <t>Fairfield</t>
  </si>
  <si>
    <t>Fort Dodge</t>
  </si>
  <si>
    <t>Fort Madison</t>
  </si>
  <si>
    <t>Glenwood</t>
  </si>
  <si>
    <t>Grinnell</t>
  </si>
  <si>
    <t>Harlan</t>
  </si>
  <si>
    <t>Humboldt</t>
  </si>
  <si>
    <t>Independence</t>
  </si>
  <si>
    <t>Indianola</t>
  </si>
  <si>
    <t>Iowa City</t>
  </si>
  <si>
    <t>Iowa Falls</t>
  </si>
  <si>
    <t>Keokuk</t>
  </si>
  <si>
    <t>Knoxville</t>
  </si>
  <si>
    <t>Le Mars</t>
  </si>
  <si>
    <t>Manchester</t>
  </si>
  <si>
    <t>Maquoketa</t>
  </si>
  <si>
    <t>Marshalltown</t>
  </si>
  <si>
    <t>Mason City</t>
  </si>
  <si>
    <t>Mount Pleasant</t>
  </si>
  <si>
    <t>Mount Vernon</t>
  </si>
  <si>
    <t>Muscatine</t>
  </si>
  <si>
    <t>Nevada</t>
  </si>
  <si>
    <t>Newton</t>
  </si>
  <si>
    <t>Oelwein</t>
  </si>
  <si>
    <t>Orange City</t>
  </si>
  <si>
    <t>Osceola</t>
  </si>
  <si>
    <t>Oskaloosa</t>
  </si>
  <si>
    <t>Ottumwa</t>
  </si>
  <si>
    <t>Pella</t>
  </si>
  <si>
    <t>Perry</t>
  </si>
  <si>
    <t>Polk City</t>
  </si>
  <si>
    <t>Red Oak</t>
  </si>
  <si>
    <t>Sheldon</t>
  </si>
  <si>
    <t>Shenandoah</t>
  </si>
  <si>
    <t>Sioux Center</t>
  </si>
  <si>
    <t>Sioux City</t>
  </si>
  <si>
    <t>Spencer</t>
  </si>
  <si>
    <t>Spirit Lake</t>
  </si>
  <si>
    <t>Storm Lake</t>
  </si>
  <si>
    <t>Tama</t>
  </si>
  <si>
    <t>Vinton</t>
  </si>
  <si>
    <t>Washington</t>
  </si>
  <si>
    <t>Waterloo</t>
  </si>
  <si>
    <t>Waverly</t>
  </si>
  <si>
    <t>Webster City</t>
  </si>
  <si>
    <t>Winterset</t>
  </si>
  <si>
    <t xml:space="preserve">1. 2020 Census Urban Areas have been updated. Some Urban Areas from other States have area within Iowa. </t>
  </si>
  <si>
    <t>Clinton</t>
  </si>
  <si>
    <t>Council Bluffs</t>
  </si>
  <si>
    <t>McGregor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</si>
</sst>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"/>
    <numFmt numFmtId="165" formatCode="0.0%"/>
  </numFmts>
  <fonts count="8" x14ac:knownFonts="1">
    <font>
      <sz val="12"/>
      <name val="Arial"/>
    </font>
    <font>
      <u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u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Protection="1">
      <protection locked="0"/>
    </xf>
    <xf numFmtId="0" fontId="0" fillId="0" borderId="0" xfId="0" applyFill="1"/>
    <xf numFmtId="0" fontId="4" fillId="0" borderId="0" xfId="0" applyFont="1" applyFill="1" applyAlignment="1" applyProtection="1">
      <alignment horizontal="left" inden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2" fontId="2" fillId="0" borderId="7" xfId="0" applyNumberFormat="1" applyFont="1" applyFill="1" applyBorder="1" applyProtection="1">
      <protection locked="0"/>
    </xf>
    <xf numFmtId="39" fontId="2" fillId="0" borderId="7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Fill="1" applyBorder="1" applyAlignment="1" applyProtection="1">
      <alignment horizontal="right"/>
      <protection locked="0"/>
    </xf>
    <xf numFmtId="165" fontId="2" fillId="0" borderId="6" xfId="0" applyNumberFormat="1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right"/>
      <protection locked="0"/>
    </xf>
    <xf numFmtId="165" fontId="2" fillId="0" borderId="7" xfId="0" applyNumberFormat="1" applyFont="1" applyFill="1" applyBorder="1" applyProtection="1">
      <protection locked="0"/>
    </xf>
    <xf numFmtId="0" fontId="2" fillId="0" borderId="3" xfId="0" applyFont="1" applyFill="1" applyBorder="1" applyProtection="1">
      <protection locked="0"/>
    </xf>
    <xf numFmtId="39" fontId="2" fillId="0" borderId="3" xfId="0" applyNumberFormat="1" applyFont="1" applyFill="1" applyBorder="1" applyProtection="1">
      <protection locked="0"/>
    </xf>
    <xf numFmtId="0" fontId="2" fillId="0" borderId="3" xfId="0" applyFont="1" applyFill="1" applyBorder="1" applyAlignment="1" applyProtection="1">
      <alignment horizontal="right"/>
      <protection locked="0"/>
    </xf>
    <xf numFmtId="165" fontId="2" fillId="0" borderId="3" xfId="0" applyNumberFormat="1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2" fontId="0" fillId="0" borderId="0" xfId="0" applyNumberFormat="1"/>
    <xf numFmtId="2" fontId="2" fillId="0" borderId="13" xfId="0" applyNumberFormat="1" applyFont="1" applyFill="1" applyBorder="1" applyProtection="1">
      <protection locked="0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729B-8CC2-459A-9FEC-F85337A6D636}">
  <dimension ref="B2:U85"/>
  <sheetViews>
    <sheetView showZeros="0" tabSelected="1" zoomScale="115" zoomScaleNormal="115" workbookViewId="0">
      <pane ySplit="8" topLeftCell="A9" activePane="bottomLeft" state="frozen"/>
      <selection pane="bottomLeft" activeCell="B45" sqref="B45"/>
    </sheetView>
  </sheetViews>
  <sheetFormatPr defaultColWidth="9.77734375" defaultRowHeight="15" x14ac:dyDescent="0.2"/>
  <cols>
    <col min="1" max="1" width="1.5546875" style="4" customWidth="1"/>
    <col min="2" max="2" width="13.33203125" style="4" customWidth="1"/>
    <col min="3" max="3" width="7.5546875" style="2" customWidth="1"/>
    <col min="4" max="4" width="6.33203125" style="2" bestFit="1" customWidth="1"/>
    <col min="5" max="6" width="6.77734375" style="2" bestFit="1" customWidth="1"/>
    <col min="7" max="8" width="6.77734375" style="2" hidden="1" customWidth="1"/>
    <col min="9" max="9" width="6.6640625" style="2" customWidth="1"/>
    <col min="10" max="10" width="7.5546875" style="2" bestFit="1" customWidth="1"/>
    <col min="11" max="11" width="8.6640625" style="2" customWidth="1"/>
    <col min="12" max="12" width="13" style="2" bestFit="1" customWidth="1"/>
    <col min="13" max="13" width="10.33203125" style="2" bestFit="1" customWidth="1"/>
    <col min="14" max="14" width="10.88671875" style="2" bestFit="1" customWidth="1"/>
    <col min="15" max="15" width="7" style="2" bestFit="1" customWidth="1"/>
    <col min="16" max="17" width="7.33203125" style="2" bestFit="1" customWidth="1"/>
    <col min="18" max="18" width="2.77734375" style="4" customWidth="1"/>
    <col min="19" max="21" width="9.77734375" style="5"/>
    <col min="22" max="258" width="9.77734375" style="4"/>
    <col min="259" max="259" width="1.5546875" style="4" customWidth="1"/>
    <col min="260" max="260" width="13.33203125" style="4" customWidth="1"/>
    <col min="261" max="261" width="7.5546875" style="4" customWidth="1"/>
    <col min="262" max="262" width="6.33203125" style="4" bestFit="1" customWidth="1"/>
    <col min="263" max="264" width="6.77734375" style="4" bestFit="1" customWidth="1"/>
    <col min="265" max="265" width="6.6640625" style="4" customWidth="1"/>
    <col min="266" max="266" width="7.5546875" style="4" bestFit="1" customWidth="1"/>
    <col min="267" max="267" width="8.6640625" style="4" customWidth="1"/>
    <col min="268" max="268" width="13" style="4" bestFit="1" customWidth="1"/>
    <col min="269" max="269" width="10.33203125" style="4" bestFit="1" customWidth="1"/>
    <col min="270" max="270" width="10.88671875" style="4" bestFit="1" customWidth="1"/>
    <col min="271" max="271" width="7" style="4" bestFit="1" customWidth="1"/>
    <col min="272" max="273" width="7.33203125" style="4" bestFit="1" customWidth="1"/>
    <col min="274" max="274" width="2.77734375" style="4" customWidth="1"/>
    <col min="275" max="514" width="9.77734375" style="4"/>
    <col min="515" max="515" width="1.5546875" style="4" customWidth="1"/>
    <col min="516" max="516" width="13.33203125" style="4" customWidth="1"/>
    <col min="517" max="517" width="7.5546875" style="4" customWidth="1"/>
    <col min="518" max="518" width="6.33203125" style="4" bestFit="1" customWidth="1"/>
    <col min="519" max="520" width="6.77734375" style="4" bestFit="1" customWidth="1"/>
    <col min="521" max="521" width="6.6640625" style="4" customWidth="1"/>
    <col min="522" max="522" width="7.5546875" style="4" bestFit="1" customWidth="1"/>
    <col min="523" max="523" width="8.6640625" style="4" customWidth="1"/>
    <col min="524" max="524" width="13" style="4" bestFit="1" customWidth="1"/>
    <col min="525" max="525" width="10.33203125" style="4" bestFit="1" customWidth="1"/>
    <col min="526" max="526" width="10.88671875" style="4" bestFit="1" customWidth="1"/>
    <col min="527" max="527" width="7" style="4" bestFit="1" customWidth="1"/>
    <col min="528" max="529" width="7.33203125" style="4" bestFit="1" customWidth="1"/>
    <col min="530" max="530" width="2.77734375" style="4" customWidth="1"/>
    <col min="531" max="770" width="9.77734375" style="4"/>
    <col min="771" max="771" width="1.5546875" style="4" customWidth="1"/>
    <col min="772" max="772" width="13.33203125" style="4" customWidth="1"/>
    <col min="773" max="773" width="7.5546875" style="4" customWidth="1"/>
    <col min="774" max="774" width="6.33203125" style="4" bestFit="1" customWidth="1"/>
    <col min="775" max="776" width="6.77734375" style="4" bestFit="1" customWidth="1"/>
    <col min="777" max="777" width="6.6640625" style="4" customWidth="1"/>
    <col min="778" max="778" width="7.5546875" style="4" bestFit="1" customWidth="1"/>
    <col min="779" max="779" width="8.6640625" style="4" customWidth="1"/>
    <col min="780" max="780" width="13" style="4" bestFit="1" customWidth="1"/>
    <col min="781" max="781" width="10.33203125" style="4" bestFit="1" customWidth="1"/>
    <col min="782" max="782" width="10.88671875" style="4" bestFit="1" customWidth="1"/>
    <col min="783" max="783" width="7" style="4" bestFit="1" customWidth="1"/>
    <col min="784" max="785" width="7.33203125" style="4" bestFit="1" customWidth="1"/>
    <col min="786" max="786" width="2.77734375" style="4" customWidth="1"/>
    <col min="787" max="1026" width="9.77734375" style="4"/>
    <col min="1027" max="1027" width="1.5546875" style="4" customWidth="1"/>
    <col min="1028" max="1028" width="13.33203125" style="4" customWidth="1"/>
    <col min="1029" max="1029" width="7.5546875" style="4" customWidth="1"/>
    <col min="1030" max="1030" width="6.33203125" style="4" bestFit="1" customWidth="1"/>
    <col min="1031" max="1032" width="6.77734375" style="4" bestFit="1" customWidth="1"/>
    <col min="1033" max="1033" width="6.6640625" style="4" customWidth="1"/>
    <col min="1034" max="1034" width="7.5546875" style="4" bestFit="1" customWidth="1"/>
    <col min="1035" max="1035" width="8.6640625" style="4" customWidth="1"/>
    <col min="1036" max="1036" width="13" style="4" bestFit="1" customWidth="1"/>
    <col min="1037" max="1037" width="10.33203125" style="4" bestFit="1" customWidth="1"/>
    <col min="1038" max="1038" width="10.88671875" style="4" bestFit="1" customWidth="1"/>
    <col min="1039" max="1039" width="7" style="4" bestFit="1" customWidth="1"/>
    <col min="1040" max="1041" width="7.33203125" style="4" bestFit="1" customWidth="1"/>
    <col min="1042" max="1042" width="2.77734375" style="4" customWidth="1"/>
    <col min="1043" max="1282" width="9.77734375" style="4"/>
    <col min="1283" max="1283" width="1.5546875" style="4" customWidth="1"/>
    <col min="1284" max="1284" width="13.33203125" style="4" customWidth="1"/>
    <col min="1285" max="1285" width="7.5546875" style="4" customWidth="1"/>
    <col min="1286" max="1286" width="6.33203125" style="4" bestFit="1" customWidth="1"/>
    <col min="1287" max="1288" width="6.77734375" style="4" bestFit="1" customWidth="1"/>
    <col min="1289" max="1289" width="6.6640625" style="4" customWidth="1"/>
    <col min="1290" max="1290" width="7.5546875" style="4" bestFit="1" customWidth="1"/>
    <col min="1291" max="1291" width="8.6640625" style="4" customWidth="1"/>
    <col min="1292" max="1292" width="13" style="4" bestFit="1" customWidth="1"/>
    <col min="1293" max="1293" width="10.33203125" style="4" bestFit="1" customWidth="1"/>
    <col min="1294" max="1294" width="10.88671875" style="4" bestFit="1" customWidth="1"/>
    <col min="1295" max="1295" width="7" style="4" bestFit="1" customWidth="1"/>
    <col min="1296" max="1297" width="7.33203125" style="4" bestFit="1" customWidth="1"/>
    <col min="1298" max="1298" width="2.77734375" style="4" customWidth="1"/>
    <col min="1299" max="1538" width="9.77734375" style="4"/>
    <col min="1539" max="1539" width="1.5546875" style="4" customWidth="1"/>
    <col min="1540" max="1540" width="13.33203125" style="4" customWidth="1"/>
    <col min="1541" max="1541" width="7.5546875" style="4" customWidth="1"/>
    <col min="1542" max="1542" width="6.33203125" style="4" bestFit="1" customWidth="1"/>
    <col min="1543" max="1544" width="6.77734375" style="4" bestFit="1" customWidth="1"/>
    <col min="1545" max="1545" width="6.6640625" style="4" customWidth="1"/>
    <col min="1546" max="1546" width="7.5546875" style="4" bestFit="1" customWidth="1"/>
    <col min="1547" max="1547" width="8.6640625" style="4" customWidth="1"/>
    <col min="1548" max="1548" width="13" style="4" bestFit="1" customWidth="1"/>
    <col min="1549" max="1549" width="10.33203125" style="4" bestFit="1" customWidth="1"/>
    <col min="1550" max="1550" width="10.88671875" style="4" bestFit="1" customWidth="1"/>
    <col min="1551" max="1551" width="7" style="4" bestFit="1" customWidth="1"/>
    <col min="1552" max="1553" width="7.33203125" style="4" bestFit="1" customWidth="1"/>
    <col min="1554" max="1554" width="2.77734375" style="4" customWidth="1"/>
    <col min="1555" max="1794" width="9.77734375" style="4"/>
    <col min="1795" max="1795" width="1.5546875" style="4" customWidth="1"/>
    <col min="1796" max="1796" width="13.33203125" style="4" customWidth="1"/>
    <col min="1797" max="1797" width="7.5546875" style="4" customWidth="1"/>
    <col min="1798" max="1798" width="6.33203125" style="4" bestFit="1" customWidth="1"/>
    <col min="1799" max="1800" width="6.77734375" style="4" bestFit="1" customWidth="1"/>
    <col min="1801" max="1801" width="6.6640625" style="4" customWidth="1"/>
    <col min="1802" max="1802" width="7.5546875" style="4" bestFit="1" customWidth="1"/>
    <col min="1803" max="1803" width="8.6640625" style="4" customWidth="1"/>
    <col min="1804" max="1804" width="13" style="4" bestFit="1" customWidth="1"/>
    <col min="1805" max="1805" width="10.33203125" style="4" bestFit="1" customWidth="1"/>
    <col min="1806" max="1806" width="10.88671875" style="4" bestFit="1" customWidth="1"/>
    <col min="1807" max="1807" width="7" style="4" bestFit="1" customWidth="1"/>
    <col min="1808" max="1809" width="7.33203125" style="4" bestFit="1" customWidth="1"/>
    <col min="1810" max="1810" width="2.77734375" style="4" customWidth="1"/>
    <col min="1811" max="2050" width="9.77734375" style="4"/>
    <col min="2051" max="2051" width="1.5546875" style="4" customWidth="1"/>
    <col min="2052" max="2052" width="13.33203125" style="4" customWidth="1"/>
    <col min="2053" max="2053" width="7.5546875" style="4" customWidth="1"/>
    <col min="2054" max="2054" width="6.33203125" style="4" bestFit="1" customWidth="1"/>
    <col min="2055" max="2056" width="6.77734375" style="4" bestFit="1" customWidth="1"/>
    <col min="2057" max="2057" width="6.6640625" style="4" customWidth="1"/>
    <col min="2058" max="2058" width="7.5546875" style="4" bestFit="1" customWidth="1"/>
    <col min="2059" max="2059" width="8.6640625" style="4" customWidth="1"/>
    <col min="2060" max="2060" width="13" style="4" bestFit="1" customWidth="1"/>
    <col min="2061" max="2061" width="10.33203125" style="4" bestFit="1" customWidth="1"/>
    <col min="2062" max="2062" width="10.88671875" style="4" bestFit="1" customWidth="1"/>
    <col min="2063" max="2063" width="7" style="4" bestFit="1" customWidth="1"/>
    <col min="2064" max="2065" width="7.33203125" style="4" bestFit="1" customWidth="1"/>
    <col min="2066" max="2066" width="2.77734375" style="4" customWidth="1"/>
    <col min="2067" max="2306" width="9.77734375" style="4"/>
    <col min="2307" max="2307" width="1.5546875" style="4" customWidth="1"/>
    <col min="2308" max="2308" width="13.33203125" style="4" customWidth="1"/>
    <col min="2309" max="2309" width="7.5546875" style="4" customWidth="1"/>
    <col min="2310" max="2310" width="6.33203125" style="4" bestFit="1" customWidth="1"/>
    <col min="2311" max="2312" width="6.77734375" style="4" bestFit="1" customWidth="1"/>
    <col min="2313" max="2313" width="6.6640625" style="4" customWidth="1"/>
    <col min="2314" max="2314" width="7.5546875" style="4" bestFit="1" customWidth="1"/>
    <col min="2315" max="2315" width="8.6640625" style="4" customWidth="1"/>
    <col min="2316" max="2316" width="13" style="4" bestFit="1" customWidth="1"/>
    <col min="2317" max="2317" width="10.33203125" style="4" bestFit="1" customWidth="1"/>
    <col min="2318" max="2318" width="10.88671875" style="4" bestFit="1" customWidth="1"/>
    <col min="2319" max="2319" width="7" style="4" bestFit="1" customWidth="1"/>
    <col min="2320" max="2321" width="7.33203125" style="4" bestFit="1" customWidth="1"/>
    <col min="2322" max="2322" width="2.77734375" style="4" customWidth="1"/>
    <col min="2323" max="2562" width="9.77734375" style="4"/>
    <col min="2563" max="2563" width="1.5546875" style="4" customWidth="1"/>
    <col min="2564" max="2564" width="13.33203125" style="4" customWidth="1"/>
    <col min="2565" max="2565" width="7.5546875" style="4" customWidth="1"/>
    <col min="2566" max="2566" width="6.33203125" style="4" bestFit="1" customWidth="1"/>
    <col min="2567" max="2568" width="6.77734375" style="4" bestFit="1" customWidth="1"/>
    <col min="2569" max="2569" width="6.6640625" style="4" customWidth="1"/>
    <col min="2570" max="2570" width="7.5546875" style="4" bestFit="1" customWidth="1"/>
    <col min="2571" max="2571" width="8.6640625" style="4" customWidth="1"/>
    <col min="2572" max="2572" width="13" style="4" bestFit="1" customWidth="1"/>
    <col min="2573" max="2573" width="10.33203125" style="4" bestFit="1" customWidth="1"/>
    <col min="2574" max="2574" width="10.88671875" style="4" bestFit="1" customWidth="1"/>
    <col min="2575" max="2575" width="7" style="4" bestFit="1" customWidth="1"/>
    <col min="2576" max="2577" width="7.33203125" style="4" bestFit="1" customWidth="1"/>
    <col min="2578" max="2578" width="2.77734375" style="4" customWidth="1"/>
    <col min="2579" max="2818" width="9.77734375" style="4"/>
    <col min="2819" max="2819" width="1.5546875" style="4" customWidth="1"/>
    <col min="2820" max="2820" width="13.33203125" style="4" customWidth="1"/>
    <col min="2821" max="2821" width="7.5546875" style="4" customWidth="1"/>
    <col min="2822" max="2822" width="6.33203125" style="4" bestFit="1" customWidth="1"/>
    <col min="2823" max="2824" width="6.77734375" style="4" bestFit="1" customWidth="1"/>
    <col min="2825" max="2825" width="6.6640625" style="4" customWidth="1"/>
    <col min="2826" max="2826" width="7.5546875" style="4" bestFit="1" customWidth="1"/>
    <col min="2827" max="2827" width="8.6640625" style="4" customWidth="1"/>
    <col min="2828" max="2828" width="13" style="4" bestFit="1" customWidth="1"/>
    <col min="2829" max="2829" width="10.33203125" style="4" bestFit="1" customWidth="1"/>
    <col min="2830" max="2830" width="10.88671875" style="4" bestFit="1" customWidth="1"/>
    <col min="2831" max="2831" width="7" style="4" bestFit="1" customWidth="1"/>
    <col min="2832" max="2833" width="7.33203125" style="4" bestFit="1" customWidth="1"/>
    <col min="2834" max="2834" width="2.77734375" style="4" customWidth="1"/>
    <col min="2835" max="3074" width="9.77734375" style="4"/>
    <col min="3075" max="3075" width="1.5546875" style="4" customWidth="1"/>
    <col min="3076" max="3076" width="13.33203125" style="4" customWidth="1"/>
    <col min="3077" max="3077" width="7.5546875" style="4" customWidth="1"/>
    <col min="3078" max="3078" width="6.33203125" style="4" bestFit="1" customWidth="1"/>
    <col min="3079" max="3080" width="6.77734375" style="4" bestFit="1" customWidth="1"/>
    <col min="3081" max="3081" width="6.6640625" style="4" customWidth="1"/>
    <col min="3082" max="3082" width="7.5546875" style="4" bestFit="1" customWidth="1"/>
    <col min="3083" max="3083" width="8.6640625" style="4" customWidth="1"/>
    <col min="3084" max="3084" width="13" style="4" bestFit="1" customWidth="1"/>
    <col min="3085" max="3085" width="10.33203125" style="4" bestFit="1" customWidth="1"/>
    <col min="3086" max="3086" width="10.88671875" style="4" bestFit="1" customWidth="1"/>
    <col min="3087" max="3087" width="7" style="4" bestFit="1" customWidth="1"/>
    <col min="3088" max="3089" width="7.33203125" style="4" bestFit="1" customWidth="1"/>
    <col min="3090" max="3090" width="2.77734375" style="4" customWidth="1"/>
    <col min="3091" max="3330" width="9.77734375" style="4"/>
    <col min="3331" max="3331" width="1.5546875" style="4" customWidth="1"/>
    <col min="3332" max="3332" width="13.33203125" style="4" customWidth="1"/>
    <col min="3333" max="3333" width="7.5546875" style="4" customWidth="1"/>
    <col min="3334" max="3334" width="6.33203125" style="4" bestFit="1" customWidth="1"/>
    <col min="3335" max="3336" width="6.77734375" style="4" bestFit="1" customWidth="1"/>
    <col min="3337" max="3337" width="6.6640625" style="4" customWidth="1"/>
    <col min="3338" max="3338" width="7.5546875" style="4" bestFit="1" customWidth="1"/>
    <col min="3339" max="3339" width="8.6640625" style="4" customWidth="1"/>
    <col min="3340" max="3340" width="13" style="4" bestFit="1" customWidth="1"/>
    <col min="3341" max="3341" width="10.33203125" style="4" bestFit="1" customWidth="1"/>
    <col min="3342" max="3342" width="10.88671875" style="4" bestFit="1" customWidth="1"/>
    <col min="3343" max="3343" width="7" style="4" bestFit="1" customWidth="1"/>
    <col min="3344" max="3345" width="7.33203125" style="4" bestFit="1" customWidth="1"/>
    <col min="3346" max="3346" width="2.77734375" style="4" customWidth="1"/>
    <col min="3347" max="3586" width="9.77734375" style="4"/>
    <col min="3587" max="3587" width="1.5546875" style="4" customWidth="1"/>
    <col min="3588" max="3588" width="13.33203125" style="4" customWidth="1"/>
    <col min="3589" max="3589" width="7.5546875" style="4" customWidth="1"/>
    <col min="3590" max="3590" width="6.33203125" style="4" bestFit="1" customWidth="1"/>
    <col min="3591" max="3592" width="6.77734375" style="4" bestFit="1" customWidth="1"/>
    <col min="3593" max="3593" width="6.6640625" style="4" customWidth="1"/>
    <col min="3594" max="3594" width="7.5546875" style="4" bestFit="1" customWidth="1"/>
    <col min="3595" max="3595" width="8.6640625" style="4" customWidth="1"/>
    <col min="3596" max="3596" width="13" style="4" bestFit="1" customWidth="1"/>
    <col min="3597" max="3597" width="10.33203125" style="4" bestFit="1" customWidth="1"/>
    <col min="3598" max="3598" width="10.88671875" style="4" bestFit="1" customWidth="1"/>
    <col min="3599" max="3599" width="7" style="4" bestFit="1" customWidth="1"/>
    <col min="3600" max="3601" width="7.33203125" style="4" bestFit="1" customWidth="1"/>
    <col min="3602" max="3602" width="2.77734375" style="4" customWidth="1"/>
    <col min="3603" max="3842" width="9.77734375" style="4"/>
    <col min="3843" max="3843" width="1.5546875" style="4" customWidth="1"/>
    <col min="3844" max="3844" width="13.33203125" style="4" customWidth="1"/>
    <col min="3845" max="3845" width="7.5546875" style="4" customWidth="1"/>
    <col min="3846" max="3846" width="6.33203125" style="4" bestFit="1" customWidth="1"/>
    <col min="3847" max="3848" width="6.77734375" style="4" bestFit="1" customWidth="1"/>
    <col min="3849" max="3849" width="6.6640625" style="4" customWidth="1"/>
    <col min="3850" max="3850" width="7.5546875" style="4" bestFit="1" customWidth="1"/>
    <col min="3851" max="3851" width="8.6640625" style="4" customWidth="1"/>
    <col min="3852" max="3852" width="13" style="4" bestFit="1" customWidth="1"/>
    <col min="3853" max="3853" width="10.33203125" style="4" bestFit="1" customWidth="1"/>
    <col min="3854" max="3854" width="10.88671875" style="4" bestFit="1" customWidth="1"/>
    <col min="3855" max="3855" width="7" style="4" bestFit="1" customWidth="1"/>
    <col min="3856" max="3857" width="7.33203125" style="4" bestFit="1" customWidth="1"/>
    <col min="3858" max="3858" width="2.77734375" style="4" customWidth="1"/>
    <col min="3859" max="4098" width="9.77734375" style="4"/>
    <col min="4099" max="4099" width="1.5546875" style="4" customWidth="1"/>
    <col min="4100" max="4100" width="13.33203125" style="4" customWidth="1"/>
    <col min="4101" max="4101" width="7.5546875" style="4" customWidth="1"/>
    <col min="4102" max="4102" width="6.33203125" style="4" bestFit="1" customWidth="1"/>
    <col min="4103" max="4104" width="6.77734375" style="4" bestFit="1" customWidth="1"/>
    <col min="4105" max="4105" width="6.6640625" style="4" customWidth="1"/>
    <col min="4106" max="4106" width="7.5546875" style="4" bestFit="1" customWidth="1"/>
    <col min="4107" max="4107" width="8.6640625" style="4" customWidth="1"/>
    <col min="4108" max="4108" width="13" style="4" bestFit="1" customWidth="1"/>
    <col min="4109" max="4109" width="10.33203125" style="4" bestFit="1" customWidth="1"/>
    <col min="4110" max="4110" width="10.88671875" style="4" bestFit="1" customWidth="1"/>
    <col min="4111" max="4111" width="7" style="4" bestFit="1" customWidth="1"/>
    <col min="4112" max="4113" width="7.33203125" style="4" bestFit="1" customWidth="1"/>
    <col min="4114" max="4114" width="2.77734375" style="4" customWidth="1"/>
    <col min="4115" max="4354" width="9.77734375" style="4"/>
    <col min="4355" max="4355" width="1.5546875" style="4" customWidth="1"/>
    <col min="4356" max="4356" width="13.33203125" style="4" customWidth="1"/>
    <col min="4357" max="4357" width="7.5546875" style="4" customWidth="1"/>
    <col min="4358" max="4358" width="6.33203125" style="4" bestFit="1" customWidth="1"/>
    <col min="4359" max="4360" width="6.77734375" style="4" bestFit="1" customWidth="1"/>
    <col min="4361" max="4361" width="6.6640625" style="4" customWidth="1"/>
    <col min="4362" max="4362" width="7.5546875" style="4" bestFit="1" customWidth="1"/>
    <col min="4363" max="4363" width="8.6640625" style="4" customWidth="1"/>
    <col min="4364" max="4364" width="13" style="4" bestFit="1" customWidth="1"/>
    <col min="4365" max="4365" width="10.33203125" style="4" bestFit="1" customWidth="1"/>
    <col min="4366" max="4366" width="10.88671875" style="4" bestFit="1" customWidth="1"/>
    <col min="4367" max="4367" width="7" style="4" bestFit="1" customWidth="1"/>
    <col min="4368" max="4369" width="7.33203125" style="4" bestFit="1" customWidth="1"/>
    <col min="4370" max="4370" width="2.77734375" style="4" customWidth="1"/>
    <col min="4371" max="4610" width="9.77734375" style="4"/>
    <col min="4611" max="4611" width="1.5546875" style="4" customWidth="1"/>
    <col min="4612" max="4612" width="13.33203125" style="4" customWidth="1"/>
    <col min="4613" max="4613" width="7.5546875" style="4" customWidth="1"/>
    <col min="4614" max="4614" width="6.33203125" style="4" bestFit="1" customWidth="1"/>
    <col min="4615" max="4616" width="6.77734375" style="4" bestFit="1" customWidth="1"/>
    <col min="4617" max="4617" width="6.6640625" style="4" customWidth="1"/>
    <col min="4618" max="4618" width="7.5546875" style="4" bestFit="1" customWidth="1"/>
    <col min="4619" max="4619" width="8.6640625" style="4" customWidth="1"/>
    <col min="4620" max="4620" width="13" style="4" bestFit="1" customWidth="1"/>
    <col min="4621" max="4621" width="10.33203125" style="4" bestFit="1" customWidth="1"/>
    <col min="4622" max="4622" width="10.88671875" style="4" bestFit="1" customWidth="1"/>
    <col min="4623" max="4623" width="7" style="4" bestFit="1" customWidth="1"/>
    <col min="4624" max="4625" width="7.33203125" style="4" bestFit="1" customWidth="1"/>
    <col min="4626" max="4626" width="2.77734375" style="4" customWidth="1"/>
    <col min="4627" max="4866" width="9.77734375" style="4"/>
    <col min="4867" max="4867" width="1.5546875" style="4" customWidth="1"/>
    <col min="4868" max="4868" width="13.33203125" style="4" customWidth="1"/>
    <col min="4869" max="4869" width="7.5546875" style="4" customWidth="1"/>
    <col min="4870" max="4870" width="6.33203125" style="4" bestFit="1" customWidth="1"/>
    <col min="4871" max="4872" width="6.77734375" style="4" bestFit="1" customWidth="1"/>
    <col min="4873" max="4873" width="6.6640625" style="4" customWidth="1"/>
    <col min="4874" max="4874" width="7.5546875" style="4" bestFit="1" customWidth="1"/>
    <col min="4875" max="4875" width="8.6640625" style="4" customWidth="1"/>
    <col min="4876" max="4876" width="13" style="4" bestFit="1" customWidth="1"/>
    <col min="4877" max="4877" width="10.33203125" style="4" bestFit="1" customWidth="1"/>
    <col min="4878" max="4878" width="10.88671875" style="4" bestFit="1" customWidth="1"/>
    <col min="4879" max="4879" width="7" style="4" bestFit="1" customWidth="1"/>
    <col min="4880" max="4881" width="7.33203125" style="4" bestFit="1" customWidth="1"/>
    <col min="4882" max="4882" width="2.77734375" style="4" customWidth="1"/>
    <col min="4883" max="5122" width="9.77734375" style="4"/>
    <col min="5123" max="5123" width="1.5546875" style="4" customWidth="1"/>
    <col min="5124" max="5124" width="13.33203125" style="4" customWidth="1"/>
    <col min="5125" max="5125" width="7.5546875" style="4" customWidth="1"/>
    <col min="5126" max="5126" width="6.33203125" style="4" bestFit="1" customWidth="1"/>
    <col min="5127" max="5128" width="6.77734375" style="4" bestFit="1" customWidth="1"/>
    <col min="5129" max="5129" width="6.6640625" style="4" customWidth="1"/>
    <col min="5130" max="5130" width="7.5546875" style="4" bestFit="1" customWidth="1"/>
    <col min="5131" max="5131" width="8.6640625" style="4" customWidth="1"/>
    <col min="5132" max="5132" width="13" style="4" bestFit="1" customWidth="1"/>
    <col min="5133" max="5133" width="10.33203125" style="4" bestFit="1" customWidth="1"/>
    <col min="5134" max="5134" width="10.88671875" style="4" bestFit="1" customWidth="1"/>
    <col min="5135" max="5135" width="7" style="4" bestFit="1" customWidth="1"/>
    <col min="5136" max="5137" width="7.33203125" style="4" bestFit="1" customWidth="1"/>
    <col min="5138" max="5138" width="2.77734375" style="4" customWidth="1"/>
    <col min="5139" max="5378" width="9.77734375" style="4"/>
    <col min="5379" max="5379" width="1.5546875" style="4" customWidth="1"/>
    <col min="5380" max="5380" width="13.33203125" style="4" customWidth="1"/>
    <col min="5381" max="5381" width="7.5546875" style="4" customWidth="1"/>
    <col min="5382" max="5382" width="6.33203125" style="4" bestFit="1" customWidth="1"/>
    <col min="5383" max="5384" width="6.77734375" style="4" bestFit="1" customWidth="1"/>
    <col min="5385" max="5385" width="6.6640625" style="4" customWidth="1"/>
    <col min="5386" max="5386" width="7.5546875" style="4" bestFit="1" customWidth="1"/>
    <col min="5387" max="5387" width="8.6640625" style="4" customWidth="1"/>
    <col min="5388" max="5388" width="13" style="4" bestFit="1" customWidth="1"/>
    <col min="5389" max="5389" width="10.33203125" style="4" bestFit="1" customWidth="1"/>
    <col min="5390" max="5390" width="10.88671875" style="4" bestFit="1" customWidth="1"/>
    <col min="5391" max="5391" width="7" style="4" bestFit="1" customWidth="1"/>
    <col min="5392" max="5393" width="7.33203125" style="4" bestFit="1" customWidth="1"/>
    <col min="5394" max="5394" width="2.77734375" style="4" customWidth="1"/>
    <col min="5395" max="5634" width="9.77734375" style="4"/>
    <col min="5635" max="5635" width="1.5546875" style="4" customWidth="1"/>
    <col min="5636" max="5636" width="13.33203125" style="4" customWidth="1"/>
    <col min="5637" max="5637" width="7.5546875" style="4" customWidth="1"/>
    <col min="5638" max="5638" width="6.33203125" style="4" bestFit="1" customWidth="1"/>
    <col min="5639" max="5640" width="6.77734375" style="4" bestFit="1" customWidth="1"/>
    <col min="5641" max="5641" width="6.6640625" style="4" customWidth="1"/>
    <col min="5642" max="5642" width="7.5546875" style="4" bestFit="1" customWidth="1"/>
    <col min="5643" max="5643" width="8.6640625" style="4" customWidth="1"/>
    <col min="5644" max="5644" width="13" style="4" bestFit="1" customWidth="1"/>
    <col min="5645" max="5645" width="10.33203125" style="4" bestFit="1" customWidth="1"/>
    <col min="5646" max="5646" width="10.88671875" style="4" bestFit="1" customWidth="1"/>
    <col min="5647" max="5647" width="7" style="4" bestFit="1" customWidth="1"/>
    <col min="5648" max="5649" width="7.33203125" style="4" bestFit="1" customWidth="1"/>
    <col min="5650" max="5650" width="2.77734375" style="4" customWidth="1"/>
    <col min="5651" max="5890" width="9.77734375" style="4"/>
    <col min="5891" max="5891" width="1.5546875" style="4" customWidth="1"/>
    <col min="5892" max="5892" width="13.33203125" style="4" customWidth="1"/>
    <col min="5893" max="5893" width="7.5546875" style="4" customWidth="1"/>
    <col min="5894" max="5894" width="6.33203125" style="4" bestFit="1" customWidth="1"/>
    <col min="5895" max="5896" width="6.77734375" style="4" bestFit="1" customWidth="1"/>
    <col min="5897" max="5897" width="6.6640625" style="4" customWidth="1"/>
    <col min="5898" max="5898" width="7.5546875" style="4" bestFit="1" customWidth="1"/>
    <col min="5899" max="5899" width="8.6640625" style="4" customWidth="1"/>
    <col min="5900" max="5900" width="13" style="4" bestFit="1" customWidth="1"/>
    <col min="5901" max="5901" width="10.33203125" style="4" bestFit="1" customWidth="1"/>
    <col min="5902" max="5902" width="10.88671875" style="4" bestFit="1" customWidth="1"/>
    <col min="5903" max="5903" width="7" style="4" bestFit="1" customWidth="1"/>
    <col min="5904" max="5905" width="7.33203125" style="4" bestFit="1" customWidth="1"/>
    <col min="5906" max="5906" width="2.77734375" style="4" customWidth="1"/>
    <col min="5907" max="6146" width="9.77734375" style="4"/>
    <col min="6147" max="6147" width="1.5546875" style="4" customWidth="1"/>
    <col min="6148" max="6148" width="13.33203125" style="4" customWidth="1"/>
    <col min="6149" max="6149" width="7.5546875" style="4" customWidth="1"/>
    <col min="6150" max="6150" width="6.33203125" style="4" bestFit="1" customWidth="1"/>
    <col min="6151" max="6152" width="6.77734375" style="4" bestFit="1" customWidth="1"/>
    <col min="6153" max="6153" width="6.6640625" style="4" customWidth="1"/>
    <col min="6154" max="6154" width="7.5546875" style="4" bestFit="1" customWidth="1"/>
    <col min="6155" max="6155" width="8.6640625" style="4" customWidth="1"/>
    <col min="6156" max="6156" width="13" style="4" bestFit="1" customWidth="1"/>
    <col min="6157" max="6157" width="10.33203125" style="4" bestFit="1" customWidth="1"/>
    <col min="6158" max="6158" width="10.88671875" style="4" bestFit="1" customWidth="1"/>
    <col min="6159" max="6159" width="7" style="4" bestFit="1" customWidth="1"/>
    <col min="6160" max="6161" width="7.33203125" style="4" bestFit="1" customWidth="1"/>
    <col min="6162" max="6162" width="2.77734375" style="4" customWidth="1"/>
    <col min="6163" max="6402" width="9.77734375" style="4"/>
    <col min="6403" max="6403" width="1.5546875" style="4" customWidth="1"/>
    <col min="6404" max="6404" width="13.33203125" style="4" customWidth="1"/>
    <col min="6405" max="6405" width="7.5546875" style="4" customWidth="1"/>
    <col min="6406" max="6406" width="6.33203125" style="4" bestFit="1" customWidth="1"/>
    <col min="6407" max="6408" width="6.77734375" style="4" bestFit="1" customWidth="1"/>
    <col min="6409" max="6409" width="6.6640625" style="4" customWidth="1"/>
    <col min="6410" max="6410" width="7.5546875" style="4" bestFit="1" customWidth="1"/>
    <col min="6411" max="6411" width="8.6640625" style="4" customWidth="1"/>
    <col min="6412" max="6412" width="13" style="4" bestFit="1" customWidth="1"/>
    <col min="6413" max="6413" width="10.33203125" style="4" bestFit="1" customWidth="1"/>
    <col min="6414" max="6414" width="10.88671875" style="4" bestFit="1" customWidth="1"/>
    <col min="6415" max="6415" width="7" style="4" bestFit="1" customWidth="1"/>
    <col min="6416" max="6417" width="7.33203125" style="4" bestFit="1" customWidth="1"/>
    <col min="6418" max="6418" width="2.77734375" style="4" customWidth="1"/>
    <col min="6419" max="6658" width="9.77734375" style="4"/>
    <col min="6659" max="6659" width="1.5546875" style="4" customWidth="1"/>
    <col min="6660" max="6660" width="13.33203125" style="4" customWidth="1"/>
    <col min="6661" max="6661" width="7.5546875" style="4" customWidth="1"/>
    <col min="6662" max="6662" width="6.33203125" style="4" bestFit="1" customWidth="1"/>
    <col min="6663" max="6664" width="6.77734375" style="4" bestFit="1" customWidth="1"/>
    <col min="6665" max="6665" width="6.6640625" style="4" customWidth="1"/>
    <col min="6666" max="6666" width="7.5546875" style="4" bestFit="1" customWidth="1"/>
    <col min="6667" max="6667" width="8.6640625" style="4" customWidth="1"/>
    <col min="6668" max="6668" width="13" style="4" bestFit="1" customWidth="1"/>
    <col min="6669" max="6669" width="10.33203125" style="4" bestFit="1" customWidth="1"/>
    <col min="6670" max="6670" width="10.88671875" style="4" bestFit="1" customWidth="1"/>
    <col min="6671" max="6671" width="7" style="4" bestFit="1" customWidth="1"/>
    <col min="6672" max="6673" width="7.33203125" style="4" bestFit="1" customWidth="1"/>
    <col min="6674" max="6674" width="2.77734375" style="4" customWidth="1"/>
    <col min="6675" max="6914" width="9.77734375" style="4"/>
    <col min="6915" max="6915" width="1.5546875" style="4" customWidth="1"/>
    <col min="6916" max="6916" width="13.33203125" style="4" customWidth="1"/>
    <col min="6917" max="6917" width="7.5546875" style="4" customWidth="1"/>
    <col min="6918" max="6918" width="6.33203125" style="4" bestFit="1" customWidth="1"/>
    <col min="6919" max="6920" width="6.77734375" style="4" bestFit="1" customWidth="1"/>
    <col min="6921" max="6921" width="6.6640625" style="4" customWidth="1"/>
    <col min="6922" max="6922" width="7.5546875" style="4" bestFit="1" customWidth="1"/>
    <col min="6923" max="6923" width="8.6640625" style="4" customWidth="1"/>
    <col min="6924" max="6924" width="13" style="4" bestFit="1" customWidth="1"/>
    <col min="6925" max="6925" width="10.33203125" style="4" bestFit="1" customWidth="1"/>
    <col min="6926" max="6926" width="10.88671875" style="4" bestFit="1" customWidth="1"/>
    <col min="6927" max="6927" width="7" style="4" bestFit="1" customWidth="1"/>
    <col min="6928" max="6929" width="7.33203125" style="4" bestFit="1" customWidth="1"/>
    <col min="6930" max="6930" width="2.77734375" style="4" customWidth="1"/>
    <col min="6931" max="7170" width="9.77734375" style="4"/>
    <col min="7171" max="7171" width="1.5546875" style="4" customWidth="1"/>
    <col min="7172" max="7172" width="13.33203125" style="4" customWidth="1"/>
    <col min="7173" max="7173" width="7.5546875" style="4" customWidth="1"/>
    <col min="7174" max="7174" width="6.33203125" style="4" bestFit="1" customWidth="1"/>
    <col min="7175" max="7176" width="6.77734375" style="4" bestFit="1" customWidth="1"/>
    <col min="7177" max="7177" width="6.6640625" style="4" customWidth="1"/>
    <col min="7178" max="7178" width="7.5546875" style="4" bestFit="1" customWidth="1"/>
    <col min="7179" max="7179" width="8.6640625" style="4" customWidth="1"/>
    <col min="7180" max="7180" width="13" style="4" bestFit="1" customWidth="1"/>
    <col min="7181" max="7181" width="10.33203125" style="4" bestFit="1" customWidth="1"/>
    <col min="7182" max="7182" width="10.88671875" style="4" bestFit="1" customWidth="1"/>
    <col min="7183" max="7183" width="7" style="4" bestFit="1" customWidth="1"/>
    <col min="7184" max="7185" width="7.33203125" style="4" bestFit="1" customWidth="1"/>
    <col min="7186" max="7186" width="2.77734375" style="4" customWidth="1"/>
    <col min="7187" max="7426" width="9.77734375" style="4"/>
    <col min="7427" max="7427" width="1.5546875" style="4" customWidth="1"/>
    <col min="7428" max="7428" width="13.33203125" style="4" customWidth="1"/>
    <col min="7429" max="7429" width="7.5546875" style="4" customWidth="1"/>
    <col min="7430" max="7430" width="6.33203125" style="4" bestFit="1" customWidth="1"/>
    <col min="7431" max="7432" width="6.77734375" style="4" bestFit="1" customWidth="1"/>
    <col min="7433" max="7433" width="6.6640625" style="4" customWidth="1"/>
    <col min="7434" max="7434" width="7.5546875" style="4" bestFit="1" customWidth="1"/>
    <col min="7435" max="7435" width="8.6640625" style="4" customWidth="1"/>
    <col min="7436" max="7436" width="13" style="4" bestFit="1" customWidth="1"/>
    <col min="7437" max="7437" width="10.33203125" style="4" bestFit="1" customWidth="1"/>
    <col min="7438" max="7438" width="10.88671875" style="4" bestFit="1" customWidth="1"/>
    <col min="7439" max="7439" width="7" style="4" bestFit="1" customWidth="1"/>
    <col min="7440" max="7441" width="7.33203125" style="4" bestFit="1" customWidth="1"/>
    <col min="7442" max="7442" width="2.77734375" style="4" customWidth="1"/>
    <col min="7443" max="7682" width="9.77734375" style="4"/>
    <col min="7683" max="7683" width="1.5546875" style="4" customWidth="1"/>
    <col min="7684" max="7684" width="13.33203125" style="4" customWidth="1"/>
    <col min="7685" max="7685" width="7.5546875" style="4" customWidth="1"/>
    <col min="7686" max="7686" width="6.33203125" style="4" bestFit="1" customWidth="1"/>
    <col min="7687" max="7688" width="6.77734375" style="4" bestFit="1" customWidth="1"/>
    <col min="7689" max="7689" width="6.6640625" style="4" customWidth="1"/>
    <col min="7690" max="7690" width="7.5546875" style="4" bestFit="1" customWidth="1"/>
    <col min="7691" max="7691" width="8.6640625" style="4" customWidth="1"/>
    <col min="7692" max="7692" width="13" style="4" bestFit="1" customWidth="1"/>
    <col min="7693" max="7693" width="10.33203125" style="4" bestFit="1" customWidth="1"/>
    <col min="7694" max="7694" width="10.88671875" style="4" bestFit="1" customWidth="1"/>
    <col min="7695" max="7695" width="7" style="4" bestFit="1" customWidth="1"/>
    <col min="7696" max="7697" width="7.33203125" style="4" bestFit="1" customWidth="1"/>
    <col min="7698" max="7698" width="2.77734375" style="4" customWidth="1"/>
    <col min="7699" max="7938" width="9.77734375" style="4"/>
    <col min="7939" max="7939" width="1.5546875" style="4" customWidth="1"/>
    <col min="7940" max="7940" width="13.33203125" style="4" customWidth="1"/>
    <col min="7941" max="7941" width="7.5546875" style="4" customWidth="1"/>
    <col min="7942" max="7942" width="6.33203125" style="4" bestFit="1" customWidth="1"/>
    <col min="7943" max="7944" width="6.77734375" style="4" bestFit="1" customWidth="1"/>
    <col min="7945" max="7945" width="6.6640625" style="4" customWidth="1"/>
    <col min="7946" max="7946" width="7.5546875" style="4" bestFit="1" customWidth="1"/>
    <col min="7947" max="7947" width="8.6640625" style="4" customWidth="1"/>
    <col min="7948" max="7948" width="13" style="4" bestFit="1" customWidth="1"/>
    <col min="7949" max="7949" width="10.33203125" style="4" bestFit="1" customWidth="1"/>
    <col min="7950" max="7950" width="10.88671875" style="4" bestFit="1" customWidth="1"/>
    <col min="7951" max="7951" width="7" style="4" bestFit="1" customWidth="1"/>
    <col min="7952" max="7953" width="7.33203125" style="4" bestFit="1" customWidth="1"/>
    <col min="7954" max="7954" width="2.77734375" style="4" customWidth="1"/>
    <col min="7955" max="8194" width="9.77734375" style="4"/>
    <col min="8195" max="8195" width="1.5546875" style="4" customWidth="1"/>
    <col min="8196" max="8196" width="13.33203125" style="4" customWidth="1"/>
    <col min="8197" max="8197" width="7.5546875" style="4" customWidth="1"/>
    <col min="8198" max="8198" width="6.33203125" style="4" bestFit="1" customWidth="1"/>
    <col min="8199" max="8200" width="6.77734375" style="4" bestFit="1" customWidth="1"/>
    <col min="8201" max="8201" width="6.6640625" style="4" customWidth="1"/>
    <col min="8202" max="8202" width="7.5546875" style="4" bestFit="1" customWidth="1"/>
    <col min="8203" max="8203" width="8.6640625" style="4" customWidth="1"/>
    <col min="8204" max="8204" width="13" style="4" bestFit="1" customWidth="1"/>
    <col min="8205" max="8205" width="10.33203125" style="4" bestFit="1" customWidth="1"/>
    <col min="8206" max="8206" width="10.88671875" style="4" bestFit="1" customWidth="1"/>
    <col min="8207" max="8207" width="7" style="4" bestFit="1" customWidth="1"/>
    <col min="8208" max="8209" width="7.33203125" style="4" bestFit="1" customWidth="1"/>
    <col min="8210" max="8210" width="2.77734375" style="4" customWidth="1"/>
    <col min="8211" max="8450" width="9.77734375" style="4"/>
    <col min="8451" max="8451" width="1.5546875" style="4" customWidth="1"/>
    <col min="8452" max="8452" width="13.33203125" style="4" customWidth="1"/>
    <col min="8453" max="8453" width="7.5546875" style="4" customWidth="1"/>
    <col min="8454" max="8454" width="6.33203125" style="4" bestFit="1" customWidth="1"/>
    <col min="8455" max="8456" width="6.77734375" style="4" bestFit="1" customWidth="1"/>
    <col min="8457" max="8457" width="6.6640625" style="4" customWidth="1"/>
    <col min="8458" max="8458" width="7.5546875" style="4" bestFit="1" customWidth="1"/>
    <col min="8459" max="8459" width="8.6640625" style="4" customWidth="1"/>
    <col min="8460" max="8460" width="13" style="4" bestFit="1" customWidth="1"/>
    <col min="8461" max="8461" width="10.33203125" style="4" bestFit="1" customWidth="1"/>
    <col min="8462" max="8462" width="10.88671875" style="4" bestFit="1" customWidth="1"/>
    <col min="8463" max="8463" width="7" style="4" bestFit="1" customWidth="1"/>
    <col min="8464" max="8465" width="7.33203125" style="4" bestFit="1" customWidth="1"/>
    <col min="8466" max="8466" width="2.77734375" style="4" customWidth="1"/>
    <col min="8467" max="8706" width="9.77734375" style="4"/>
    <col min="8707" max="8707" width="1.5546875" style="4" customWidth="1"/>
    <col min="8708" max="8708" width="13.33203125" style="4" customWidth="1"/>
    <col min="8709" max="8709" width="7.5546875" style="4" customWidth="1"/>
    <col min="8710" max="8710" width="6.33203125" style="4" bestFit="1" customWidth="1"/>
    <col min="8711" max="8712" width="6.77734375" style="4" bestFit="1" customWidth="1"/>
    <col min="8713" max="8713" width="6.6640625" style="4" customWidth="1"/>
    <col min="8714" max="8714" width="7.5546875" style="4" bestFit="1" customWidth="1"/>
    <col min="8715" max="8715" width="8.6640625" style="4" customWidth="1"/>
    <col min="8716" max="8716" width="13" style="4" bestFit="1" customWidth="1"/>
    <col min="8717" max="8717" width="10.33203125" style="4" bestFit="1" customWidth="1"/>
    <col min="8718" max="8718" width="10.88671875" style="4" bestFit="1" customWidth="1"/>
    <col min="8719" max="8719" width="7" style="4" bestFit="1" customWidth="1"/>
    <col min="8720" max="8721" width="7.33203125" style="4" bestFit="1" customWidth="1"/>
    <col min="8722" max="8722" width="2.77734375" style="4" customWidth="1"/>
    <col min="8723" max="8962" width="9.77734375" style="4"/>
    <col min="8963" max="8963" width="1.5546875" style="4" customWidth="1"/>
    <col min="8964" max="8964" width="13.33203125" style="4" customWidth="1"/>
    <col min="8965" max="8965" width="7.5546875" style="4" customWidth="1"/>
    <col min="8966" max="8966" width="6.33203125" style="4" bestFit="1" customWidth="1"/>
    <col min="8967" max="8968" width="6.77734375" style="4" bestFit="1" customWidth="1"/>
    <col min="8969" max="8969" width="6.6640625" style="4" customWidth="1"/>
    <col min="8970" max="8970" width="7.5546875" style="4" bestFit="1" customWidth="1"/>
    <col min="8971" max="8971" width="8.6640625" style="4" customWidth="1"/>
    <col min="8972" max="8972" width="13" style="4" bestFit="1" customWidth="1"/>
    <col min="8973" max="8973" width="10.33203125" style="4" bestFit="1" customWidth="1"/>
    <col min="8974" max="8974" width="10.88671875" style="4" bestFit="1" customWidth="1"/>
    <col min="8975" max="8975" width="7" style="4" bestFit="1" customWidth="1"/>
    <col min="8976" max="8977" width="7.33203125" style="4" bestFit="1" customWidth="1"/>
    <col min="8978" max="8978" width="2.77734375" style="4" customWidth="1"/>
    <col min="8979" max="9218" width="9.77734375" style="4"/>
    <col min="9219" max="9219" width="1.5546875" style="4" customWidth="1"/>
    <col min="9220" max="9220" width="13.33203125" style="4" customWidth="1"/>
    <col min="9221" max="9221" width="7.5546875" style="4" customWidth="1"/>
    <col min="9222" max="9222" width="6.33203125" style="4" bestFit="1" customWidth="1"/>
    <col min="9223" max="9224" width="6.77734375" style="4" bestFit="1" customWidth="1"/>
    <col min="9225" max="9225" width="6.6640625" style="4" customWidth="1"/>
    <col min="9226" max="9226" width="7.5546875" style="4" bestFit="1" customWidth="1"/>
    <col min="9227" max="9227" width="8.6640625" style="4" customWidth="1"/>
    <col min="9228" max="9228" width="13" style="4" bestFit="1" customWidth="1"/>
    <col min="9229" max="9229" width="10.33203125" style="4" bestFit="1" customWidth="1"/>
    <col min="9230" max="9230" width="10.88671875" style="4" bestFit="1" customWidth="1"/>
    <col min="9231" max="9231" width="7" style="4" bestFit="1" customWidth="1"/>
    <col min="9232" max="9233" width="7.33203125" style="4" bestFit="1" customWidth="1"/>
    <col min="9234" max="9234" width="2.77734375" style="4" customWidth="1"/>
    <col min="9235" max="9474" width="9.77734375" style="4"/>
    <col min="9475" max="9475" width="1.5546875" style="4" customWidth="1"/>
    <col min="9476" max="9476" width="13.33203125" style="4" customWidth="1"/>
    <col min="9477" max="9477" width="7.5546875" style="4" customWidth="1"/>
    <col min="9478" max="9478" width="6.33203125" style="4" bestFit="1" customWidth="1"/>
    <col min="9479" max="9480" width="6.77734375" style="4" bestFit="1" customWidth="1"/>
    <col min="9481" max="9481" width="6.6640625" style="4" customWidth="1"/>
    <col min="9482" max="9482" width="7.5546875" style="4" bestFit="1" customWidth="1"/>
    <col min="9483" max="9483" width="8.6640625" style="4" customWidth="1"/>
    <col min="9484" max="9484" width="13" style="4" bestFit="1" customWidth="1"/>
    <col min="9485" max="9485" width="10.33203125" style="4" bestFit="1" customWidth="1"/>
    <col min="9486" max="9486" width="10.88671875" style="4" bestFit="1" customWidth="1"/>
    <col min="9487" max="9487" width="7" style="4" bestFit="1" customWidth="1"/>
    <col min="9488" max="9489" width="7.33203125" style="4" bestFit="1" customWidth="1"/>
    <col min="9490" max="9490" width="2.77734375" style="4" customWidth="1"/>
    <col min="9491" max="9730" width="9.77734375" style="4"/>
    <col min="9731" max="9731" width="1.5546875" style="4" customWidth="1"/>
    <col min="9732" max="9732" width="13.33203125" style="4" customWidth="1"/>
    <col min="9733" max="9733" width="7.5546875" style="4" customWidth="1"/>
    <col min="9734" max="9734" width="6.33203125" style="4" bestFit="1" customWidth="1"/>
    <col min="9735" max="9736" width="6.77734375" style="4" bestFit="1" customWidth="1"/>
    <col min="9737" max="9737" width="6.6640625" style="4" customWidth="1"/>
    <col min="9738" max="9738" width="7.5546875" style="4" bestFit="1" customWidth="1"/>
    <col min="9739" max="9739" width="8.6640625" style="4" customWidth="1"/>
    <col min="9740" max="9740" width="13" style="4" bestFit="1" customWidth="1"/>
    <col min="9741" max="9741" width="10.33203125" style="4" bestFit="1" customWidth="1"/>
    <col min="9742" max="9742" width="10.88671875" style="4" bestFit="1" customWidth="1"/>
    <col min="9743" max="9743" width="7" style="4" bestFit="1" customWidth="1"/>
    <col min="9744" max="9745" width="7.33203125" style="4" bestFit="1" customWidth="1"/>
    <col min="9746" max="9746" width="2.77734375" style="4" customWidth="1"/>
    <col min="9747" max="9986" width="9.77734375" style="4"/>
    <col min="9987" max="9987" width="1.5546875" style="4" customWidth="1"/>
    <col min="9988" max="9988" width="13.33203125" style="4" customWidth="1"/>
    <col min="9989" max="9989" width="7.5546875" style="4" customWidth="1"/>
    <col min="9990" max="9990" width="6.33203125" style="4" bestFit="1" customWidth="1"/>
    <col min="9991" max="9992" width="6.77734375" style="4" bestFit="1" customWidth="1"/>
    <col min="9993" max="9993" width="6.6640625" style="4" customWidth="1"/>
    <col min="9994" max="9994" width="7.5546875" style="4" bestFit="1" customWidth="1"/>
    <col min="9995" max="9995" width="8.6640625" style="4" customWidth="1"/>
    <col min="9996" max="9996" width="13" style="4" bestFit="1" customWidth="1"/>
    <col min="9997" max="9997" width="10.33203125" style="4" bestFit="1" customWidth="1"/>
    <col min="9998" max="9998" width="10.88671875" style="4" bestFit="1" customWidth="1"/>
    <col min="9999" max="9999" width="7" style="4" bestFit="1" customWidth="1"/>
    <col min="10000" max="10001" width="7.33203125" style="4" bestFit="1" customWidth="1"/>
    <col min="10002" max="10002" width="2.77734375" style="4" customWidth="1"/>
    <col min="10003" max="10242" width="9.77734375" style="4"/>
    <col min="10243" max="10243" width="1.5546875" style="4" customWidth="1"/>
    <col min="10244" max="10244" width="13.33203125" style="4" customWidth="1"/>
    <col min="10245" max="10245" width="7.5546875" style="4" customWidth="1"/>
    <col min="10246" max="10246" width="6.33203125" style="4" bestFit="1" customWidth="1"/>
    <col min="10247" max="10248" width="6.77734375" style="4" bestFit="1" customWidth="1"/>
    <col min="10249" max="10249" width="6.6640625" style="4" customWidth="1"/>
    <col min="10250" max="10250" width="7.5546875" style="4" bestFit="1" customWidth="1"/>
    <col min="10251" max="10251" width="8.6640625" style="4" customWidth="1"/>
    <col min="10252" max="10252" width="13" style="4" bestFit="1" customWidth="1"/>
    <col min="10253" max="10253" width="10.33203125" style="4" bestFit="1" customWidth="1"/>
    <col min="10254" max="10254" width="10.88671875" style="4" bestFit="1" customWidth="1"/>
    <col min="10255" max="10255" width="7" style="4" bestFit="1" customWidth="1"/>
    <col min="10256" max="10257" width="7.33203125" style="4" bestFit="1" customWidth="1"/>
    <col min="10258" max="10258" width="2.77734375" style="4" customWidth="1"/>
    <col min="10259" max="10498" width="9.77734375" style="4"/>
    <col min="10499" max="10499" width="1.5546875" style="4" customWidth="1"/>
    <col min="10500" max="10500" width="13.33203125" style="4" customWidth="1"/>
    <col min="10501" max="10501" width="7.5546875" style="4" customWidth="1"/>
    <col min="10502" max="10502" width="6.33203125" style="4" bestFit="1" customWidth="1"/>
    <col min="10503" max="10504" width="6.77734375" style="4" bestFit="1" customWidth="1"/>
    <col min="10505" max="10505" width="6.6640625" style="4" customWidth="1"/>
    <col min="10506" max="10506" width="7.5546875" style="4" bestFit="1" customWidth="1"/>
    <col min="10507" max="10507" width="8.6640625" style="4" customWidth="1"/>
    <col min="10508" max="10508" width="13" style="4" bestFit="1" customWidth="1"/>
    <col min="10509" max="10509" width="10.33203125" style="4" bestFit="1" customWidth="1"/>
    <col min="10510" max="10510" width="10.88671875" style="4" bestFit="1" customWidth="1"/>
    <col min="10511" max="10511" width="7" style="4" bestFit="1" customWidth="1"/>
    <col min="10512" max="10513" width="7.33203125" style="4" bestFit="1" customWidth="1"/>
    <col min="10514" max="10514" width="2.77734375" style="4" customWidth="1"/>
    <col min="10515" max="10754" width="9.77734375" style="4"/>
    <col min="10755" max="10755" width="1.5546875" style="4" customWidth="1"/>
    <col min="10756" max="10756" width="13.33203125" style="4" customWidth="1"/>
    <col min="10757" max="10757" width="7.5546875" style="4" customWidth="1"/>
    <col min="10758" max="10758" width="6.33203125" style="4" bestFit="1" customWidth="1"/>
    <col min="10759" max="10760" width="6.77734375" style="4" bestFit="1" customWidth="1"/>
    <col min="10761" max="10761" width="6.6640625" style="4" customWidth="1"/>
    <col min="10762" max="10762" width="7.5546875" style="4" bestFit="1" customWidth="1"/>
    <col min="10763" max="10763" width="8.6640625" style="4" customWidth="1"/>
    <col min="10764" max="10764" width="13" style="4" bestFit="1" customWidth="1"/>
    <col min="10765" max="10765" width="10.33203125" style="4" bestFit="1" customWidth="1"/>
    <col min="10766" max="10766" width="10.88671875" style="4" bestFit="1" customWidth="1"/>
    <col min="10767" max="10767" width="7" style="4" bestFit="1" customWidth="1"/>
    <col min="10768" max="10769" width="7.33203125" style="4" bestFit="1" customWidth="1"/>
    <col min="10770" max="10770" width="2.77734375" style="4" customWidth="1"/>
    <col min="10771" max="11010" width="9.77734375" style="4"/>
    <col min="11011" max="11011" width="1.5546875" style="4" customWidth="1"/>
    <col min="11012" max="11012" width="13.33203125" style="4" customWidth="1"/>
    <col min="11013" max="11013" width="7.5546875" style="4" customWidth="1"/>
    <col min="11014" max="11014" width="6.33203125" style="4" bestFit="1" customWidth="1"/>
    <col min="11015" max="11016" width="6.77734375" style="4" bestFit="1" customWidth="1"/>
    <col min="11017" max="11017" width="6.6640625" style="4" customWidth="1"/>
    <col min="11018" max="11018" width="7.5546875" style="4" bestFit="1" customWidth="1"/>
    <col min="11019" max="11019" width="8.6640625" style="4" customWidth="1"/>
    <col min="11020" max="11020" width="13" style="4" bestFit="1" customWidth="1"/>
    <col min="11021" max="11021" width="10.33203125" style="4" bestFit="1" customWidth="1"/>
    <col min="11022" max="11022" width="10.88671875" style="4" bestFit="1" customWidth="1"/>
    <col min="11023" max="11023" width="7" style="4" bestFit="1" customWidth="1"/>
    <col min="11024" max="11025" width="7.33203125" style="4" bestFit="1" customWidth="1"/>
    <col min="11026" max="11026" width="2.77734375" style="4" customWidth="1"/>
    <col min="11027" max="11266" width="9.77734375" style="4"/>
    <col min="11267" max="11267" width="1.5546875" style="4" customWidth="1"/>
    <col min="11268" max="11268" width="13.33203125" style="4" customWidth="1"/>
    <col min="11269" max="11269" width="7.5546875" style="4" customWidth="1"/>
    <col min="11270" max="11270" width="6.33203125" style="4" bestFit="1" customWidth="1"/>
    <col min="11271" max="11272" width="6.77734375" style="4" bestFit="1" customWidth="1"/>
    <col min="11273" max="11273" width="6.6640625" style="4" customWidth="1"/>
    <col min="11274" max="11274" width="7.5546875" style="4" bestFit="1" customWidth="1"/>
    <col min="11275" max="11275" width="8.6640625" style="4" customWidth="1"/>
    <col min="11276" max="11276" width="13" style="4" bestFit="1" customWidth="1"/>
    <col min="11277" max="11277" width="10.33203125" style="4" bestFit="1" customWidth="1"/>
    <col min="11278" max="11278" width="10.88671875" style="4" bestFit="1" customWidth="1"/>
    <col min="11279" max="11279" width="7" style="4" bestFit="1" customWidth="1"/>
    <col min="11280" max="11281" width="7.33203125" style="4" bestFit="1" customWidth="1"/>
    <col min="11282" max="11282" width="2.77734375" style="4" customWidth="1"/>
    <col min="11283" max="11522" width="9.77734375" style="4"/>
    <col min="11523" max="11523" width="1.5546875" style="4" customWidth="1"/>
    <col min="11524" max="11524" width="13.33203125" style="4" customWidth="1"/>
    <col min="11525" max="11525" width="7.5546875" style="4" customWidth="1"/>
    <col min="11526" max="11526" width="6.33203125" style="4" bestFit="1" customWidth="1"/>
    <col min="11527" max="11528" width="6.77734375" style="4" bestFit="1" customWidth="1"/>
    <col min="11529" max="11529" width="6.6640625" style="4" customWidth="1"/>
    <col min="11530" max="11530" width="7.5546875" style="4" bestFit="1" customWidth="1"/>
    <col min="11531" max="11531" width="8.6640625" style="4" customWidth="1"/>
    <col min="11532" max="11532" width="13" style="4" bestFit="1" customWidth="1"/>
    <col min="11533" max="11533" width="10.33203125" style="4" bestFit="1" customWidth="1"/>
    <col min="11534" max="11534" width="10.88671875" style="4" bestFit="1" customWidth="1"/>
    <col min="11535" max="11535" width="7" style="4" bestFit="1" customWidth="1"/>
    <col min="11536" max="11537" width="7.33203125" style="4" bestFit="1" customWidth="1"/>
    <col min="11538" max="11538" width="2.77734375" style="4" customWidth="1"/>
    <col min="11539" max="11778" width="9.77734375" style="4"/>
    <col min="11779" max="11779" width="1.5546875" style="4" customWidth="1"/>
    <col min="11780" max="11780" width="13.33203125" style="4" customWidth="1"/>
    <col min="11781" max="11781" width="7.5546875" style="4" customWidth="1"/>
    <col min="11782" max="11782" width="6.33203125" style="4" bestFit="1" customWidth="1"/>
    <col min="11783" max="11784" width="6.77734375" style="4" bestFit="1" customWidth="1"/>
    <col min="11785" max="11785" width="6.6640625" style="4" customWidth="1"/>
    <col min="11786" max="11786" width="7.5546875" style="4" bestFit="1" customWidth="1"/>
    <col min="11787" max="11787" width="8.6640625" style="4" customWidth="1"/>
    <col min="11788" max="11788" width="13" style="4" bestFit="1" customWidth="1"/>
    <col min="11789" max="11789" width="10.33203125" style="4" bestFit="1" customWidth="1"/>
    <col min="11790" max="11790" width="10.88671875" style="4" bestFit="1" customWidth="1"/>
    <col min="11791" max="11791" width="7" style="4" bestFit="1" customWidth="1"/>
    <col min="11792" max="11793" width="7.33203125" style="4" bestFit="1" customWidth="1"/>
    <col min="11794" max="11794" width="2.77734375" style="4" customWidth="1"/>
    <col min="11795" max="12034" width="9.77734375" style="4"/>
    <col min="12035" max="12035" width="1.5546875" style="4" customWidth="1"/>
    <col min="12036" max="12036" width="13.33203125" style="4" customWidth="1"/>
    <col min="12037" max="12037" width="7.5546875" style="4" customWidth="1"/>
    <col min="12038" max="12038" width="6.33203125" style="4" bestFit="1" customWidth="1"/>
    <col min="12039" max="12040" width="6.77734375" style="4" bestFit="1" customWidth="1"/>
    <col min="12041" max="12041" width="6.6640625" style="4" customWidth="1"/>
    <col min="12042" max="12042" width="7.5546875" style="4" bestFit="1" customWidth="1"/>
    <col min="12043" max="12043" width="8.6640625" style="4" customWidth="1"/>
    <col min="12044" max="12044" width="13" style="4" bestFit="1" customWidth="1"/>
    <col min="12045" max="12045" width="10.33203125" style="4" bestFit="1" customWidth="1"/>
    <col min="12046" max="12046" width="10.88671875" style="4" bestFit="1" customWidth="1"/>
    <col min="12047" max="12047" width="7" style="4" bestFit="1" customWidth="1"/>
    <col min="12048" max="12049" width="7.33203125" style="4" bestFit="1" customWidth="1"/>
    <col min="12050" max="12050" width="2.77734375" style="4" customWidth="1"/>
    <col min="12051" max="12290" width="9.77734375" style="4"/>
    <col min="12291" max="12291" width="1.5546875" style="4" customWidth="1"/>
    <col min="12292" max="12292" width="13.33203125" style="4" customWidth="1"/>
    <col min="12293" max="12293" width="7.5546875" style="4" customWidth="1"/>
    <col min="12294" max="12294" width="6.33203125" style="4" bestFit="1" customWidth="1"/>
    <col min="12295" max="12296" width="6.77734375" style="4" bestFit="1" customWidth="1"/>
    <col min="12297" max="12297" width="6.6640625" style="4" customWidth="1"/>
    <col min="12298" max="12298" width="7.5546875" style="4" bestFit="1" customWidth="1"/>
    <col min="12299" max="12299" width="8.6640625" style="4" customWidth="1"/>
    <col min="12300" max="12300" width="13" style="4" bestFit="1" customWidth="1"/>
    <col min="12301" max="12301" width="10.33203125" style="4" bestFit="1" customWidth="1"/>
    <col min="12302" max="12302" width="10.88671875" style="4" bestFit="1" customWidth="1"/>
    <col min="12303" max="12303" width="7" style="4" bestFit="1" customWidth="1"/>
    <col min="12304" max="12305" width="7.33203125" style="4" bestFit="1" customWidth="1"/>
    <col min="12306" max="12306" width="2.77734375" style="4" customWidth="1"/>
    <col min="12307" max="12546" width="9.77734375" style="4"/>
    <col min="12547" max="12547" width="1.5546875" style="4" customWidth="1"/>
    <col min="12548" max="12548" width="13.33203125" style="4" customWidth="1"/>
    <col min="12549" max="12549" width="7.5546875" style="4" customWidth="1"/>
    <col min="12550" max="12550" width="6.33203125" style="4" bestFit="1" customWidth="1"/>
    <col min="12551" max="12552" width="6.77734375" style="4" bestFit="1" customWidth="1"/>
    <col min="12553" max="12553" width="6.6640625" style="4" customWidth="1"/>
    <col min="12554" max="12554" width="7.5546875" style="4" bestFit="1" customWidth="1"/>
    <col min="12555" max="12555" width="8.6640625" style="4" customWidth="1"/>
    <col min="12556" max="12556" width="13" style="4" bestFit="1" customWidth="1"/>
    <col min="12557" max="12557" width="10.33203125" style="4" bestFit="1" customWidth="1"/>
    <col min="12558" max="12558" width="10.88671875" style="4" bestFit="1" customWidth="1"/>
    <col min="12559" max="12559" width="7" style="4" bestFit="1" customWidth="1"/>
    <col min="12560" max="12561" width="7.33203125" style="4" bestFit="1" customWidth="1"/>
    <col min="12562" max="12562" width="2.77734375" style="4" customWidth="1"/>
    <col min="12563" max="12802" width="9.77734375" style="4"/>
    <col min="12803" max="12803" width="1.5546875" style="4" customWidth="1"/>
    <col min="12804" max="12804" width="13.33203125" style="4" customWidth="1"/>
    <col min="12805" max="12805" width="7.5546875" style="4" customWidth="1"/>
    <col min="12806" max="12806" width="6.33203125" style="4" bestFit="1" customWidth="1"/>
    <col min="12807" max="12808" width="6.77734375" style="4" bestFit="1" customWidth="1"/>
    <col min="12809" max="12809" width="6.6640625" style="4" customWidth="1"/>
    <col min="12810" max="12810" width="7.5546875" style="4" bestFit="1" customWidth="1"/>
    <col min="12811" max="12811" width="8.6640625" style="4" customWidth="1"/>
    <col min="12812" max="12812" width="13" style="4" bestFit="1" customWidth="1"/>
    <col min="12813" max="12813" width="10.33203125" style="4" bestFit="1" customWidth="1"/>
    <col min="12814" max="12814" width="10.88671875" style="4" bestFit="1" customWidth="1"/>
    <col min="12815" max="12815" width="7" style="4" bestFit="1" customWidth="1"/>
    <col min="12816" max="12817" width="7.33203125" style="4" bestFit="1" customWidth="1"/>
    <col min="12818" max="12818" width="2.77734375" style="4" customWidth="1"/>
    <col min="12819" max="13058" width="9.77734375" style="4"/>
    <col min="13059" max="13059" width="1.5546875" style="4" customWidth="1"/>
    <col min="13060" max="13060" width="13.33203125" style="4" customWidth="1"/>
    <col min="13061" max="13061" width="7.5546875" style="4" customWidth="1"/>
    <col min="13062" max="13062" width="6.33203125" style="4" bestFit="1" customWidth="1"/>
    <col min="13063" max="13064" width="6.77734375" style="4" bestFit="1" customWidth="1"/>
    <col min="13065" max="13065" width="6.6640625" style="4" customWidth="1"/>
    <col min="13066" max="13066" width="7.5546875" style="4" bestFit="1" customWidth="1"/>
    <col min="13067" max="13067" width="8.6640625" style="4" customWidth="1"/>
    <col min="13068" max="13068" width="13" style="4" bestFit="1" customWidth="1"/>
    <col min="13069" max="13069" width="10.33203125" style="4" bestFit="1" customWidth="1"/>
    <col min="13070" max="13070" width="10.88671875" style="4" bestFit="1" customWidth="1"/>
    <col min="13071" max="13071" width="7" style="4" bestFit="1" customWidth="1"/>
    <col min="13072" max="13073" width="7.33203125" style="4" bestFit="1" customWidth="1"/>
    <col min="13074" max="13074" width="2.77734375" style="4" customWidth="1"/>
    <col min="13075" max="13314" width="9.77734375" style="4"/>
    <col min="13315" max="13315" width="1.5546875" style="4" customWidth="1"/>
    <col min="13316" max="13316" width="13.33203125" style="4" customWidth="1"/>
    <col min="13317" max="13317" width="7.5546875" style="4" customWidth="1"/>
    <col min="13318" max="13318" width="6.33203125" style="4" bestFit="1" customWidth="1"/>
    <col min="13319" max="13320" width="6.77734375" style="4" bestFit="1" customWidth="1"/>
    <col min="13321" max="13321" width="6.6640625" style="4" customWidth="1"/>
    <col min="13322" max="13322" width="7.5546875" style="4" bestFit="1" customWidth="1"/>
    <col min="13323" max="13323" width="8.6640625" style="4" customWidth="1"/>
    <col min="13324" max="13324" width="13" style="4" bestFit="1" customWidth="1"/>
    <col min="13325" max="13325" width="10.33203125" style="4" bestFit="1" customWidth="1"/>
    <col min="13326" max="13326" width="10.88671875" style="4" bestFit="1" customWidth="1"/>
    <col min="13327" max="13327" width="7" style="4" bestFit="1" customWidth="1"/>
    <col min="13328" max="13329" width="7.33203125" style="4" bestFit="1" customWidth="1"/>
    <col min="13330" max="13330" width="2.77734375" style="4" customWidth="1"/>
    <col min="13331" max="13570" width="9.77734375" style="4"/>
    <col min="13571" max="13571" width="1.5546875" style="4" customWidth="1"/>
    <col min="13572" max="13572" width="13.33203125" style="4" customWidth="1"/>
    <col min="13573" max="13573" width="7.5546875" style="4" customWidth="1"/>
    <col min="13574" max="13574" width="6.33203125" style="4" bestFit="1" customWidth="1"/>
    <col min="13575" max="13576" width="6.77734375" style="4" bestFit="1" customWidth="1"/>
    <col min="13577" max="13577" width="6.6640625" style="4" customWidth="1"/>
    <col min="13578" max="13578" width="7.5546875" style="4" bestFit="1" customWidth="1"/>
    <col min="13579" max="13579" width="8.6640625" style="4" customWidth="1"/>
    <col min="13580" max="13580" width="13" style="4" bestFit="1" customWidth="1"/>
    <col min="13581" max="13581" width="10.33203125" style="4" bestFit="1" customWidth="1"/>
    <col min="13582" max="13582" width="10.88671875" style="4" bestFit="1" customWidth="1"/>
    <col min="13583" max="13583" width="7" style="4" bestFit="1" customWidth="1"/>
    <col min="13584" max="13585" width="7.33203125" style="4" bestFit="1" customWidth="1"/>
    <col min="13586" max="13586" width="2.77734375" style="4" customWidth="1"/>
    <col min="13587" max="13826" width="9.77734375" style="4"/>
    <col min="13827" max="13827" width="1.5546875" style="4" customWidth="1"/>
    <col min="13828" max="13828" width="13.33203125" style="4" customWidth="1"/>
    <col min="13829" max="13829" width="7.5546875" style="4" customWidth="1"/>
    <col min="13830" max="13830" width="6.33203125" style="4" bestFit="1" customWidth="1"/>
    <col min="13831" max="13832" width="6.77734375" style="4" bestFit="1" customWidth="1"/>
    <col min="13833" max="13833" width="6.6640625" style="4" customWidth="1"/>
    <col min="13834" max="13834" width="7.5546875" style="4" bestFit="1" customWidth="1"/>
    <col min="13835" max="13835" width="8.6640625" style="4" customWidth="1"/>
    <col min="13836" max="13836" width="13" style="4" bestFit="1" customWidth="1"/>
    <col min="13837" max="13837" width="10.33203125" style="4" bestFit="1" customWidth="1"/>
    <col min="13838" max="13838" width="10.88671875" style="4" bestFit="1" customWidth="1"/>
    <col min="13839" max="13839" width="7" style="4" bestFit="1" customWidth="1"/>
    <col min="13840" max="13841" width="7.33203125" style="4" bestFit="1" customWidth="1"/>
    <col min="13842" max="13842" width="2.77734375" style="4" customWidth="1"/>
    <col min="13843" max="14082" width="9.77734375" style="4"/>
    <col min="14083" max="14083" width="1.5546875" style="4" customWidth="1"/>
    <col min="14084" max="14084" width="13.33203125" style="4" customWidth="1"/>
    <col min="14085" max="14085" width="7.5546875" style="4" customWidth="1"/>
    <col min="14086" max="14086" width="6.33203125" style="4" bestFit="1" customWidth="1"/>
    <col min="14087" max="14088" width="6.77734375" style="4" bestFit="1" customWidth="1"/>
    <col min="14089" max="14089" width="6.6640625" style="4" customWidth="1"/>
    <col min="14090" max="14090" width="7.5546875" style="4" bestFit="1" customWidth="1"/>
    <col min="14091" max="14091" width="8.6640625" style="4" customWidth="1"/>
    <col min="14092" max="14092" width="13" style="4" bestFit="1" customWidth="1"/>
    <col min="14093" max="14093" width="10.33203125" style="4" bestFit="1" customWidth="1"/>
    <col min="14094" max="14094" width="10.88671875" style="4" bestFit="1" customWidth="1"/>
    <col min="14095" max="14095" width="7" style="4" bestFit="1" customWidth="1"/>
    <col min="14096" max="14097" width="7.33203125" style="4" bestFit="1" customWidth="1"/>
    <col min="14098" max="14098" width="2.77734375" style="4" customWidth="1"/>
    <col min="14099" max="14338" width="9.77734375" style="4"/>
    <col min="14339" max="14339" width="1.5546875" style="4" customWidth="1"/>
    <col min="14340" max="14340" width="13.33203125" style="4" customWidth="1"/>
    <col min="14341" max="14341" width="7.5546875" style="4" customWidth="1"/>
    <col min="14342" max="14342" width="6.33203125" style="4" bestFit="1" customWidth="1"/>
    <col min="14343" max="14344" width="6.77734375" style="4" bestFit="1" customWidth="1"/>
    <col min="14345" max="14345" width="6.6640625" style="4" customWidth="1"/>
    <col min="14346" max="14346" width="7.5546875" style="4" bestFit="1" customWidth="1"/>
    <col min="14347" max="14347" width="8.6640625" style="4" customWidth="1"/>
    <col min="14348" max="14348" width="13" style="4" bestFit="1" customWidth="1"/>
    <col min="14349" max="14349" width="10.33203125" style="4" bestFit="1" customWidth="1"/>
    <col min="14350" max="14350" width="10.88671875" style="4" bestFit="1" customWidth="1"/>
    <col min="14351" max="14351" width="7" style="4" bestFit="1" customWidth="1"/>
    <col min="14352" max="14353" width="7.33203125" style="4" bestFit="1" customWidth="1"/>
    <col min="14354" max="14354" width="2.77734375" style="4" customWidth="1"/>
    <col min="14355" max="14594" width="9.77734375" style="4"/>
    <col min="14595" max="14595" width="1.5546875" style="4" customWidth="1"/>
    <col min="14596" max="14596" width="13.33203125" style="4" customWidth="1"/>
    <col min="14597" max="14597" width="7.5546875" style="4" customWidth="1"/>
    <col min="14598" max="14598" width="6.33203125" style="4" bestFit="1" customWidth="1"/>
    <col min="14599" max="14600" width="6.77734375" style="4" bestFit="1" customWidth="1"/>
    <col min="14601" max="14601" width="6.6640625" style="4" customWidth="1"/>
    <col min="14602" max="14602" width="7.5546875" style="4" bestFit="1" customWidth="1"/>
    <col min="14603" max="14603" width="8.6640625" style="4" customWidth="1"/>
    <col min="14604" max="14604" width="13" style="4" bestFit="1" customWidth="1"/>
    <col min="14605" max="14605" width="10.33203125" style="4" bestFit="1" customWidth="1"/>
    <col min="14606" max="14606" width="10.88671875" style="4" bestFit="1" customWidth="1"/>
    <col min="14607" max="14607" width="7" style="4" bestFit="1" customWidth="1"/>
    <col min="14608" max="14609" width="7.33203125" style="4" bestFit="1" customWidth="1"/>
    <col min="14610" max="14610" width="2.77734375" style="4" customWidth="1"/>
    <col min="14611" max="14850" width="9.77734375" style="4"/>
    <col min="14851" max="14851" width="1.5546875" style="4" customWidth="1"/>
    <col min="14852" max="14852" width="13.33203125" style="4" customWidth="1"/>
    <col min="14853" max="14853" width="7.5546875" style="4" customWidth="1"/>
    <col min="14854" max="14854" width="6.33203125" style="4" bestFit="1" customWidth="1"/>
    <col min="14855" max="14856" width="6.77734375" style="4" bestFit="1" customWidth="1"/>
    <col min="14857" max="14857" width="6.6640625" style="4" customWidth="1"/>
    <col min="14858" max="14858" width="7.5546875" style="4" bestFit="1" customWidth="1"/>
    <col min="14859" max="14859" width="8.6640625" style="4" customWidth="1"/>
    <col min="14860" max="14860" width="13" style="4" bestFit="1" customWidth="1"/>
    <col min="14861" max="14861" width="10.33203125" style="4" bestFit="1" customWidth="1"/>
    <col min="14862" max="14862" width="10.88671875" style="4" bestFit="1" customWidth="1"/>
    <col min="14863" max="14863" width="7" style="4" bestFit="1" customWidth="1"/>
    <col min="14864" max="14865" width="7.33203125" style="4" bestFit="1" customWidth="1"/>
    <col min="14866" max="14866" width="2.77734375" style="4" customWidth="1"/>
    <col min="14867" max="15106" width="9.77734375" style="4"/>
    <col min="15107" max="15107" width="1.5546875" style="4" customWidth="1"/>
    <col min="15108" max="15108" width="13.33203125" style="4" customWidth="1"/>
    <col min="15109" max="15109" width="7.5546875" style="4" customWidth="1"/>
    <col min="15110" max="15110" width="6.33203125" style="4" bestFit="1" customWidth="1"/>
    <col min="15111" max="15112" width="6.77734375" style="4" bestFit="1" customWidth="1"/>
    <col min="15113" max="15113" width="6.6640625" style="4" customWidth="1"/>
    <col min="15114" max="15114" width="7.5546875" style="4" bestFit="1" customWidth="1"/>
    <col min="15115" max="15115" width="8.6640625" style="4" customWidth="1"/>
    <col min="15116" max="15116" width="13" style="4" bestFit="1" customWidth="1"/>
    <col min="15117" max="15117" width="10.33203125" style="4" bestFit="1" customWidth="1"/>
    <col min="15118" max="15118" width="10.88671875" style="4" bestFit="1" customWidth="1"/>
    <col min="15119" max="15119" width="7" style="4" bestFit="1" customWidth="1"/>
    <col min="15120" max="15121" width="7.33203125" style="4" bestFit="1" customWidth="1"/>
    <col min="15122" max="15122" width="2.77734375" style="4" customWidth="1"/>
    <col min="15123" max="15362" width="9.77734375" style="4"/>
    <col min="15363" max="15363" width="1.5546875" style="4" customWidth="1"/>
    <col min="15364" max="15364" width="13.33203125" style="4" customWidth="1"/>
    <col min="15365" max="15365" width="7.5546875" style="4" customWidth="1"/>
    <col min="15366" max="15366" width="6.33203125" style="4" bestFit="1" customWidth="1"/>
    <col min="15367" max="15368" width="6.77734375" style="4" bestFit="1" customWidth="1"/>
    <col min="15369" max="15369" width="6.6640625" style="4" customWidth="1"/>
    <col min="15370" max="15370" width="7.5546875" style="4" bestFit="1" customWidth="1"/>
    <col min="15371" max="15371" width="8.6640625" style="4" customWidth="1"/>
    <col min="15372" max="15372" width="13" style="4" bestFit="1" customWidth="1"/>
    <col min="15373" max="15373" width="10.33203125" style="4" bestFit="1" customWidth="1"/>
    <col min="15374" max="15374" width="10.88671875" style="4" bestFit="1" customWidth="1"/>
    <col min="15375" max="15375" width="7" style="4" bestFit="1" customWidth="1"/>
    <col min="15376" max="15377" width="7.33203125" style="4" bestFit="1" customWidth="1"/>
    <col min="15378" max="15378" width="2.77734375" style="4" customWidth="1"/>
    <col min="15379" max="15618" width="9.77734375" style="4"/>
    <col min="15619" max="15619" width="1.5546875" style="4" customWidth="1"/>
    <col min="15620" max="15620" width="13.33203125" style="4" customWidth="1"/>
    <col min="15621" max="15621" width="7.5546875" style="4" customWidth="1"/>
    <col min="15622" max="15622" width="6.33203125" style="4" bestFit="1" customWidth="1"/>
    <col min="15623" max="15624" width="6.77734375" style="4" bestFit="1" customWidth="1"/>
    <col min="15625" max="15625" width="6.6640625" style="4" customWidth="1"/>
    <col min="15626" max="15626" width="7.5546875" style="4" bestFit="1" customWidth="1"/>
    <col min="15627" max="15627" width="8.6640625" style="4" customWidth="1"/>
    <col min="15628" max="15628" width="13" style="4" bestFit="1" customWidth="1"/>
    <col min="15629" max="15629" width="10.33203125" style="4" bestFit="1" customWidth="1"/>
    <col min="15630" max="15630" width="10.88671875" style="4" bestFit="1" customWidth="1"/>
    <col min="15631" max="15631" width="7" style="4" bestFit="1" customWidth="1"/>
    <col min="15632" max="15633" width="7.33203125" style="4" bestFit="1" customWidth="1"/>
    <col min="15634" max="15634" width="2.77734375" style="4" customWidth="1"/>
    <col min="15635" max="15874" width="9.77734375" style="4"/>
    <col min="15875" max="15875" width="1.5546875" style="4" customWidth="1"/>
    <col min="15876" max="15876" width="13.33203125" style="4" customWidth="1"/>
    <col min="15877" max="15877" width="7.5546875" style="4" customWidth="1"/>
    <col min="15878" max="15878" width="6.33203125" style="4" bestFit="1" customWidth="1"/>
    <col min="15879" max="15880" width="6.77734375" style="4" bestFit="1" customWidth="1"/>
    <col min="15881" max="15881" width="6.6640625" style="4" customWidth="1"/>
    <col min="15882" max="15882" width="7.5546875" style="4" bestFit="1" customWidth="1"/>
    <col min="15883" max="15883" width="8.6640625" style="4" customWidth="1"/>
    <col min="15884" max="15884" width="13" style="4" bestFit="1" customWidth="1"/>
    <col min="15885" max="15885" width="10.33203125" style="4" bestFit="1" customWidth="1"/>
    <col min="15886" max="15886" width="10.88671875" style="4" bestFit="1" customWidth="1"/>
    <col min="15887" max="15887" width="7" style="4" bestFit="1" customWidth="1"/>
    <col min="15888" max="15889" width="7.33203125" style="4" bestFit="1" customWidth="1"/>
    <col min="15890" max="15890" width="2.77734375" style="4" customWidth="1"/>
    <col min="15891" max="16130" width="9.77734375" style="4"/>
    <col min="16131" max="16131" width="1.5546875" style="4" customWidth="1"/>
    <col min="16132" max="16132" width="13.33203125" style="4" customWidth="1"/>
    <col min="16133" max="16133" width="7.5546875" style="4" customWidth="1"/>
    <col min="16134" max="16134" width="6.33203125" style="4" bestFit="1" customWidth="1"/>
    <col min="16135" max="16136" width="6.77734375" style="4" bestFit="1" customWidth="1"/>
    <col min="16137" max="16137" width="6.6640625" style="4" customWidth="1"/>
    <col min="16138" max="16138" width="7.5546875" style="4" bestFit="1" customWidth="1"/>
    <col min="16139" max="16139" width="8.6640625" style="4" customWidth="1"/>
    <col min="16140" max="16140" width="13" style="4" bestFit="1" customWidth="1"/>
    <col min="16141" max="16141" width="10.33203125" style="4" bestFit="1" customWidth="1"/>
    <col min="16142" max="16142" width="10.88671875" style="4" bestFit="1" customWidth="1"/>
    <col min="16143" max="16143" width="7" style="4" bestFit="1" customWidth="1"/>
    <col min="16144" max="16145" width="7.33203125" style="4" bestFit="1" customWidth="1"/>
    <col min="16146" max="16146" width="2.77734375" style="4" customWidth="1"/>
    <col min="16147" max="16384" width="9.77734375" style="4"/>
  </cols>
  <sheetData>
    <row r="2" spans="2:21" x14ac:dyDescent="0.2">
      <c r="B2" s="1"/>
      <c r="K2" s="3" t="s">
        <v>0</v>
      </c>
    </row>
    <row r="3" spans="2:21" x14ac:dyDescent="0.2">
      <c r="B3" s="6"/>
      <c r="K3" s="3" t="s">
        <v>1</v>
      </c>
      <c r="Q3" s="7"/>
    </row>
    <row r="4" spans="2:21" x14ac:dyDescent="0.2">
      <c r="B4" s="6"/>
      <c r="D4" s="8"/>
      <c r="K4" s="3" t="s">
        <v>23</v>
      </c>
      <c r="M4" s="9"/>
      <c r="Q4" s="10"/>
    </row>
    <row r="5" spans="2:21" x14ac:dyDescent="0.2">
      <c r="B5" s="6"/>
      <c r="K5" s="11"/>
    </row>
    <row r="7" spans="2:21" x14ac:dyDescent="0.2">
      <c r="B7" s="12"/>
      <c r="C7" s="13" t="s">
        <v>2</v>
      </c>
      <c r="D7" s="14"/>
      <c r="E7" s="15" t="s">
        <v>3</v>
      </c>
      <c r="F7" s="14"/>
      <c r="G7" s="14" t="s">
        <v>22</v>
      </c>
      <c r="H7" s="14" t="s">
        <v>3</v>
      </c>
      <c r="I7" s="14"/>
      <c r="J7" s="14"/>
      <c r="K7" s="16" t="s">
        <v>4</v>
      </c>
      <c r="L7" s="17" t="s">
        <v>5</v>
      </c>
      <c r="M7" s="16" t="s">
        <v>6</v>
      </c>
      <c r="N7" s="18" t="s">
        <v>7</v>
      </c>
      <c r="O7" s="15" t="s">
        <v>8</v>
      </c>
      <c r="P7" s="14"/>
      <c r="Q7" s="15" t="s">
        <v>9</v>
      </c>
      <c r="T7" s="45"/>
      <c r="U7" s="45"/>
    </row>
    <row r="8" spans="2:21" x14ac:dyDescent="0.2">
      <c r="B8" s="19" t="s">
        <v>24</v>
      </c>
      <c r="C8" s="20" t="s">
        <v>10</v>
      </c>
      <c r="D8" s="21" t="s">
        <v>11</v>
      </c>
      <c r="E8" s="22" t="s">
        <v>12</v>
      </c>
      <c r="F8" s="22" t="s">
        <v>13</v>
      </c>
      <c r="G8" s="22" t="s">
        <v>13</v>
      </c>
      <c r="H8" s="22" t="s">
        <v>13</v>
      </c>
      <c r="I8" s="22" t="s">
        <v>14</v>
      </c>
      <c r="J8" s="22" t="s">
        <v>15</v>
      </c>
      <c r="K8" s="23" t="s">
        <v>16</v>
      </c>
      <c r="L8" s="24" t="s">
        <v>17</v>
      </c>
      <c r="M8" s="22" t="s">
        <v>16</v>
      </c>
      <c r="N8" s="25" t="s">
        <v>18</v>
      </c>
      <c r="O8" s="25" t="s">
        <v>19</v>
      </c>
      <c r="P8" s="25" t="s">
        <v>9</v>
      </c>
      <c r="Q8" s="25" t="s">
        <v>20</v>
      </c>
      <c r="T8" s="11"/>
      <c r="U8" s="11"/>
    </row>
    <row r="9" spans="2:21" x14ac:dyDescent="0.2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8"/>
    </row>
    <row r="10" spans="2:21" x14ac:dyDescent="0.2">
      <c r="B10" s="44" t="s">
        <v>25</v>
      </c>
      <c r="C10" s="30"/>
      <c r="D10" s="30">
        <v>4.0839999999999996</v>
      </c>
      <c r="E10" s="30">
        <v>3.51</v>
      </c>
      <c r="F10" s="30">
        <f>G10+H10</f>
        <v>4.9190000000000005</v>
      </c>
      <c r="G10" s="30">
        <v>4.7190000000000003</v>
      </c>
      <c r="H10" s="30">
        <v>0.2</v>
      </c>
      <c r="I10" s="30">
        <v>39.807000000000002</v>
      </c>
      <c r="J10" s="31">
        <f>SUM(I10,F10,E10,D10,C10)</f>
        <v>52.319999999999993</v>
      </c>
      <c r="K10" s="32">
        <f t="shared" ref="K10:K80" si="0">(C10+D10)-(J10*0.1)</f>
        <v>-1.1479999999999997</v>
      </c>
      <c r="L10" s="32">
        <f t="shared" ref="L10:L80" si="1">(C10+D10+E10)-(J10*0.25)</f>
        <v>-5.4859999999999989</v>
      </c>
      <c r="M10" s="32">
        <f t="shared" ref="M10:M80" si="2">(F10)-(J10*0.1)</f>
        <v>-0.31299999999999883</v>
      </c>
      <c r="N10" s="33">
        <f t="shared" ref="N10:N45" si="3">(C10+D10+E10+F10)-(J10*0.35)</f>
        <v>-5.7989999999999977</v>
      </c>
      <c r="O10" s="34">
        <f t="shared" ref="O10:O80" si="4">(C10+D10+E10+F10)/(J10)</f>
        <v>0.23916284403669727</v>
      </c>
      <c r="P10" s="30">
        <v>4.0839999999999996</v>
      </c>
      <c r="Q10" s="30"/>
      <c r="T10"/>
    </row>
    <row r="11" spans="2:21" x14ac:dyDescent="0.2">
      <c r="B11" s="44" t="s">
        <v>26</v>
      </c>
      <c r="C11" s="30"/>
      <c r="D11" s="30">
        <v>7.6849999999999996</v>
      </c>
      <c r="E11" s="30">
        <v>6.984</v>
      </c>
      <c r="F11" s="30">
        <f t="shared" ref="F11:F74" si="5">G11+H11</f>
        <v>6.1180000000000003</v>
      </c>
      <c r="G11" s="30">
        <v>6.1180000000000003</v>
      </c>
      <c r="H11" s="30"/>
      <c r="I11" s="30">
        <v>40.427999999999997</v>
      </c>
      <c r="J11" s="31">
        <f t="shared" ref="J11:J18" si="6">SUM(I11,F11,E11,D11,C11)</f>
        <v>61.215000000000003</v>
      </c>
      <c r="K11" s="32">
        <f t="shared" si="0"/>
        <v>1.5634999999999986</v>
      </c>
      <c r="L11" s="32">
        <f t="shared" si="1"/>
        <v>-0.63475000000000037</v>
      </c>
      <c r="M11" s="32">
        <f t="shared" si="2"/>
        <v>-3.5000000000007248E-3</v>
      </c>
      <c r="N11" s="33">
        <f t="shared" si="3"/>
        <v>-0.63824999999999932</v>
      </c>
      <c r="O11" s="34">
        <f t="shared" si="4"/>
        <v>0.33957363391325651</v>
      </c>
      <c r="P11" s="30">
        <v>7.6849999999999996</v>
      </c>
      <c r="Q11" s="30"/>
      <c r="T11"/>
    </row>
    <row r="12" spans="2:21" x14ac:dyDescent="0.2">
      <c r="B12" s="44" t="s">
        <v>27</v>
      </c>
      <c r="C12" s="30">
        <v>3.9529999999999998</v>
      </c>
      <c r="D12" s="30">
        <v>20.151</v>
      </c>
      <c r="E12" s="30">
        <v>33.439</v>
      </c>
      <c r="F12" s="30">
        <f t="shared" si="5"/>
        <v>33.981999999999999</v>
      </c>
      <c r="G12" s="30">
        <v>31.859000000000002</v>
      </c>
      <c r="H12" s="30">
        <v>2.1230000000000002</v>
      </c>
      <c r="I12" s="30">
        <v>193.309</v>
      </c>
      <c r="J12" s="31">
        <f t="shared" si="6"/>
        <v>284.834</v>
      </c>
      <c r="K12" s="32">
        <f t="shared" si="0"/>
        <v>-4.379400000000004</v>
      </c>
      <c r="L12" s="32">
        <f t="shared" si="1"/>
        <v>-13.665500000000002</v>
      </c>
      <c r="M12" s="32">
        <f t="shared" si="2"/>
        <v>5.4985999999999962</v>
      </c>
      <c r="N12" s="33">
        <f t="shared" si="3"/>
        <v>-8.1668999999999841</v>
      </c>
      <c r="O12" s="34">
        <f t="shared" si="4"/>
        <v>0.32132751005849025</v>
      </c>
      <c r="P12" s="30">
        <v>24.103999999999999</v>
      </c>
      <c r="Q12" s="30"/>
      <c r="T12"/>
    </row>
    <row r="13" spans="2:21" x14ac:dyDescent="0.2">
      <c r="B13" s="44" t="s">
        <v>28</v>
      </c>
      <c r="C13" s="30"/>
      <c r="D13" s="30">
        <v>4.4039999999999999</v>
      </c>
      <c r="E13" s="30">
        <v>4.3550000000000004</v>
      </c>
      <c r="F13" s="30">
        <f t="shared" si="5"/>
        <v>3.3180000000000001</v>
      </c>
      <c r="G13" s="30">
        <v>3.3180000000000001</v>
      </c>
      <c r="H13" s="30"/>
      <c r="I13" s="30">
        <v>29.376999999999999</v>
      </c>
      <c r="J13" s="31">
        <f t="shared" si="6"/>
        <v>41.453999999999994</v>
      </c>
      <c r="K13" s="32">
        <f t="shared" si="0"/>
        <v>0.25860000000000039</v>
      </c>
      <c r="L13" s="32">
        <f t="shared" si="1"/>
        <v>-1.604499999999998</v>
      </c>
      <c r="M13" s="32">
        <f t="shared" si="2"/>
        <v>-0.82739999999999947</v>
      </c>
      <c r="N13" s="33">
        <f t="shared" si="3"/>
        <v>-2.4318999999999971</v>
      </c>
      <c r="O13" s="34">
        <f t="shared" si="4"/>
        <v>0.29133497370579442</v>
      </c>
      <c r="P13" s="30">
        <v>4.4039999999999999</v>
      </c>
      <c r="Q13" s="30"/>
      <c r="T13"/>
    </row>
    <row r="14" spans="2:21" x14ac:dyDescent="0.2">
      <c r="B14" s="44" t="s">
        <v>29</v>
      </c>
      <c r="C14" s="30"/>
      <c r="D14" s="30">
        <v>8.4169999999999998</v>
      </c>
      <c r="E14" s="30">
        <v>7.6109999999999998</v>
      </c>
      <c r="F14" s="30">
        <f t="shared" si="5"/>
        <v>8.2690000000000001</v>
      </c>
      <c r="G14" s="30">
        <v>8.2639999999999993</v>
      </c>
      <c r="H14" s="30">
        <v>5.0000000000000001E-3</v>
      </c>
      <c r="I14" s="30">
        <v>44.386000000000003</v>
      </c>
      <c r="J14" s="31">
        <f t="shared" si="6"/>
        <v>68.682999999999993</v>
      </c>
      <c r="K14" s="32">
        <f t="shared" si="0"/>
        <v>1.5487000000000002</v>
      </c>
      <c r="L14" s="32">
        <f t="shared" si="1"/>
        <v>-1.1427499999999995</v>
      </c>
      <c r="M14" s="32">
        <f t="shared" si="2"/>
        <v>1.4007000000000005</v>
      </c>
      <c r="N14" s="33">
        <f t="shared" si="3"/>
        <v>0.25795000000000101</v>
      </c>
      <c r="O14" s="34">
        <f t="shared" si="4"/>
        <v>0.35375566006144171</v>
      </c>
      <c r="P14" s="30">
        <v>8.4169999999999998</v>
      </c>
      <c r="Q14" s="30"/>
      <c r="T14"/>
    </row>
    <row r="15" spans="2:21" x14ac:dyDescent="0.2">
      <c r="B15" s="44" t="s">
        <v>30</v>
      </c>
      <c r="C15" s="30"/>
      <c r="D15" s="30">
        <v>3.5</v>
      </c>
      <c r="E15" s="30">
        <v>23.96</v>
      </c>
      <c r="F15" s="30">
        <f t="shared" si="5"/>
        <v>12.042</v>
      </c>
      <c r="G15" s="30">
        <v>12.042</v>
      </c>
      <c r="H15" s="30"/>
      <c r="I15" s="30">
        <v>78.034000000000006</v>
      </c>
      <c r="J15" s="31">
        <f t="shared" si="6"/>
        <v>117.536</v>
      </c>
      <c r="K15" s="32">
        <f t="shared" si="0"/>
        <v>-8.2536000000000005</v>
      </c>
      <c r="L15" s="32">
        <f t="shared" si="1"/>
        <v>-1.9239999999999995</v>
      </c>
      <c r="M15" s="32">
        <f t="shared" si="2"/>
        <v>0.28839999999999932</v>
      </c>
      <c r="N15" s="33">
        <f t="shared" si="3"/>
        <v>-1.6355999999999966</v>
      </c>
      <c r="O15" s="34">
        <f t="shared" si="4"/>
        <v>0.33608426354478632</v>
      </c>
      <c r="P15" s="30">
        <v>3.5</v>
      </c>
      <c r="Q15" s="30"/>
      <c r="T15"/>
    </row>
    <row r="16" spans="2:21" x14ac:dyDescent="0.2">
      <c r="B16" s="44" t="s">
        <v>31</v>
      </c>
      <c r="C16" s="30"/>
      <c r="D16" s="30">
        <v>18.071000000000002</v>
      </c>
      <c r="E16" s="30">
        <v>43.95</v>
      </c>
      <c r="F16" s="30">
        <f t="shared" si="5"/>
        <v>32.457000000000001</v>
      </c>
      <c r="G16" s="30">
        <v>31.498000000000001</v>
      </c>
      <c r="H16" s="30">
        <v>0.95899999999999996</v>
      </c>
      <c r="I16" s="30">
        <v>154.08799999999999</v>
      </c>
      <c r="J16" s="31">
        <f t="shared" si="6"/>
        <v>248.566</v>
      </c>
      <c r="K16" s="32">
        <f t="shared" si="0"/>
        <v>-6.7855999999999987</v>
      </c>
      <c r="L16" s="32">
        <f t="shared" si="1"/>
        <v>-0.12049999999999983</v>
      </c>
      <c r="M16" s="32">
        <f t="shared" si="2"/>
        <v>7.6004000000000005</v>
      </c>
      <c r="N16" s="33">
        <f t="shared" si="3"/>
        <v>7.4799000000000149</v>
      </c>
      <c r="O16" s="34">
        <f t="shared" si="4"/>
        <v>0.38009220891030959</v>
      </c>
      <c r="P16" s="30">
        <v>19.556999999999999</v>
      </c>
      <c r="Q16" s="30"/>
      <c r="T16"/>
    </row>
    <row r="17" spans="2:21" x14ac:dyDescent="0.2">
      <c r="B17" s="44" t="s">
        <v>32</v>
      </c>
      <c r="C17" s="30"/>
      <c r="D17" s="30">
        <v>6.8369999999999997</v>
      </c>
      <c r="E17" s="30">
        <v>10.765000000000001</v>
      </c>
      <c r="F17" s="30">
        <f t="shared" si="5"/>
        <v>8.67</v>
      </c>
      <c r="G17" s="30">
        <v>8.3420000000000005</v>
      </c>
      <c r="H17" s="30">
        <v>0.32800000000000001</v>
      </c>
      <c r="I17" s="30">
        <v>52.863</v>
      </c>
      <c r="J17" s="31">
        <f t="shared" si="6"/>
        <v>79.135000000000005</v>
      </c>
      <c r="K17" s="32">
        <f t="shared" si="0"/>
        <v>-1.0765000000000011</v>
      </c>
      <c r="L17" s="32">
        <f t="shared" si="1"/>
        <v>-2.181750000000001</v>
      </c>
      <c r="M17" s="32">
        <f t="shared" si="2"/>
        <v>0.75649999999999906</v>
      </c>
      <c r="N17" s="33">
        <f t="shared" si="3"/>
        <v>-1.4252500000000019</v>
      </c>
      <c r="O17" s="34">
        <f t="shared" si="4"/>
        <v>0.33198963796044728</v>
      </c>
      <c r="P17" s="30">
        <v>6.8369999999999997</v>
      </c>
      <c r="Q17" s="30"/>
      <c r="T17" s="43"/>
    </row>
    <row r="18" spans="2:21" x14ac:dyDescent="0.2">
      <c r="B18" s="44" t="s">
        <v>33</v>
      </c>
      <c r="C18" s="30">
        <v>19.738</v>
      </c>
      <c r="D18" s="30">
        <v>80.504999999999995</v>
      </c>
      <c r="E18" s="30">
        <v>151.84899999999999</v>
      </c>
      <c r="F18" s="30">
        <f t="shared" si="5"/>
        <v>150.08500000000001</v>
      </c>
      <c r="G18" s="30">
        <v>144.50800000000001</v>
      </c>
      <c r="H18" s="30">
        <v>5.577</v>
      </c>
      <c r="I18" s="30">
        <v>921.16700000000003</v>
      </c>
      <c r="J18" s="31">
        <f t="shared" si="6"/>
        <v>1323.3439999999998</v>
      </c>
      <c r="K18" s="32">
        <f t="shared" si="0"/>
        <v>-32.091399999999993</v>
      </c>
      <c r="L18" s="32">
        <f t="shared" si="1"/>
        <v>-78.743999999999971</v>
      </c>
      <c r="M18" s="32">
        <f t="shared" si="2"/>
        <v>17.75060000000002</v>
      </c>
      <c r="N18" s="33">
        <f t="shared" si="3"/>
        <v>-60.993399999999895</v>
      </c>
      <c r="O18" s="34">
        <f t="shared" si="4"/>
        <v>0.30390964103060131</v>
      </c>
      <c r="P18" s="30">
        <v>100.315</v>
      </c>
      <c r="Q18" s="30">
        <v>3.488</v>
      </c>
      <c r="T18"/>
    </row>
    <row r="19" spans="2:21" x14ac:dyDescent="0.2">
      <c r="B19" s="44" t="s">
        <v>34</v>
      </c>
      <c r="C19" s="30"/>
      <c r="D19" s="30">
        <v>6.7240000000000002</v>
      </c>
      <c r="E19" s="30">
        <v>6.9859999999999998</v>
      </c>
      <c r="F19" s="30">
        <f t="shared" si="5"/>
        <v>8.0250000000000004</v>
      </c>
      <c r="G19" s="30">
        <v>8.0229999999999997</v>
      </c>
      <c r="H19" s="30">
        <v>2E-3</v>
      </c>
      <c r="I19" s="30">
        <v>39.003999999999998</v>
      </c>
      <c r="J19" s="31">
        <f>SUM(I19,F19,E19,D19,C19)</f>
        <v>60.73899999999999</v>
      </c>
      <c r="K19" s="32">
        <f t="shared" si="0"/>
        <v>0.65010000000000101</v>
      </c>
      <c r="L19" s="32">
        <f t="shared" si="1"/>
        <v>-1.4747499999999967</v>
      </c>
      <c r="M19" s="32">
        <f t="shared" si="2"/>
        <v>1.9511000000000012</v>
      </c>
      <c r="N19" s="33">
        <f t="shared" si="3"/>
        <v>0.4763500000000036</v>
      </c>
      <c r="O19" s="34">
        <f t="shared" si="4"/>
        <v>0.35784257231762134</v>
      </c>
      <c r="P19" s="30">
        <v>6.7240000000000002</v>
      </c>
      <c r="Q19" s="30"/>
      <c r="T19"/>
    </row>
    <row r="20" spans="2:21" x14ac:dyDescent="0.2">
      <c r="B20" s="44" t="s">
        <v>35</v>
      </c>
      <c r="C20" s="30"/>
      <c r="D20" s="30">
        <v>5.5919999999999996</v>
      </c>
      <c r="E20" s="30">
        <v>10.555999999999999</v>
      </c>
      <c r="F20" s="30">
        <f t="shared" si="5"/>
        <v>5.9249999999999998</v>
      </c>
      <c r="G20" s="30">
        <v>5.9249999999999998</v>
      </c>
      <c r="H20" s="30"/>
      <c r="I20" s="30">
        <v>50.005000000000003</v>
      </c>
      <c r="J20" s="31">
        <f>SUM(I20,F20,E20,D20,C20)</f>
        <v>72.078000000000003</v>
      </c>
      <c r="K20" s="32">
        <f t="shared" si="0"/>
        <v>-1.615800000000001</v>
      </c>
      <c r="L20" s="32">
        <f t="shared" si="1"/>
        <v>-1.8715000000000011</v>
      </c>
      <c r="M20" s="32">
        <f t="shared" si="2"/>
        <v>-1.2828000000000008</v>
      </c>
      <c r="N20" s="33">
        <f t="shared" si="3"/>
        <v>-3.1542999999999992</v>
      </c>
      <c r="O20" s="34">
        <f t="shared" si="4"/>
        <v>0.30623768695024833</v>
      </c>
      <c r="P20" s="30">
        <v>5.5919999999999996</v>
      </c>
      <c r="Q20" s="30"/>
      <c r="T20"/>
    </row>
    <row r="21" spans="2:21" x14ac:dyDescent="0.2">
      <c r="B21" s="44" t="s">
        <v>36</v>
      </c>
      <c r="C21" s="30"/>
      <c r="D21" s="30">
        <v>4.8970000000000002</v>
      </c>
      <c r="E21" s="30">
        <v>1E-3</v>
      </c>
      <c r="F21" s="30">
        <f t="shared" si="5"/>
        <v>7.2889999999999997</v>
      </c>
      <c r="G21" s="30">
        <v>7.0419999999999998</v>
      </c>
      <c r="H21" s="30">
        <v>0.247</v>
      </c>
      <c r="I21" s="30">
        <v>26.312999999999999</v>
      </c>
      <c r="J21" s="31">
        <f t="shared" ref="J21:J80" si="7">SUM(I21,F21,E21,D21,C21)</f>
        <v>38.499999999999993</v>
      </c>
      <c r="K21" s="32">
        <f t="shared" si="0"/>
        <v>1.0470000000000006</v>
      </c>
      <c r="L21" s="32">
        <f t="shared" si="1"/>
        <v>-4.7269999999999976</v>
      </c>
      <c r="M21" s="32">
        <f t="shared" si="2"/>
        <v>3.4390000000000001</v>
      </c>
      <c r="N21" s="33">
        <f t="shared" si="3"/>
        <v>-1.2879999999999949</v>
      </c>
      <c r="O21" s="34">
        <f t="shared" si="4"/>
        <v>0.31654545454545463</v>
      </c>
      <c r="P21" s="30">
        <v>4.8970000000000002</v>
      </c>
      <c r="Q21" s="30"/>
      <c r="T21"/>
    </row>
    <row r="22" spans="2:21" x14ac:dyDescent="0.2">
      <c r="B22" s="44" t="s">
        <v>37</v>
      </c>
      <c r="C22" s="30"/>
      <c r="D22" s="30">
        <v>3.8559999999999999</v>
      </c>
      <c r="E22" s="30">
        <v>7.585</v>
      </c>
      <c r="F22" s="30">
        <f t="shared" si="5"/>
        <v>4.0739999999999998</v>
      </c>
      <c r="G22" s="30">
        <v>4.0739999999999998</v>
      </c>
      <c r="H22" s="30">
        <v>0</v>
      </c>
      <c r="I22" s="30">
        <v>37.886000000000003</v>
      </c>
      <c r="J22" s="31">
        <f t="shared" si="7"/>
        <v>53.401000000000003</v>
      </c>
      <c r="K22" s="32">
        <f t="shared" si="0"/>
        <v>-1.4841000000000006</v>
      </c>
      <c r="L22" s="32">
        <f t="shared" si="1"/>
        <v>-1.9092500000000019</v>
      </c>
      <c r="M22" s="32">
        <f t="shared" si="2"/>
        <v>-1.2661000000000007</v>
      </c>
      <c r="N22" s="33">
        <f t="shared" si="3"/>
        <v>-3.1753499999999999</v>
      </c>
      <c r="O22" s="34">
        <f t="shared" si="4"/>
        <v>0.29053763038145347</v>
      </c>
      <c r="P22" s="30">
        <v>3.8559999999999999</v>
      </c>
      <c r="Q22" s="30"/>
      <c r="T22"/>
    </row>
    <row r="23" spans="2:21" x14ac:dyDescent="0.2">
      <c r="B23" s="44" t="s">
        <v>38</v>
      </c>
      <c r="C23" s="30">
        <v>3.0449999999999999</v>
      </c>
      <c r="D23" s="30">
        <v>9.1720000000000006</v>
      </c>
      <c r="E23" s="30">
        <v>14.265000000000001</v>
      </c>
      <c r="F23" s="30">
        <f t="shared" si="5"/>
        <v>11.313000000000001</v>
      </c>
      <c r="G23" s="30">
        <v>11.313000000000001</v>
      </c>
      <c r="H23" s="30"/>
      <c r="I23" s="30">
        <v>73.480999999999995</v>
      </c>
      <c r="J23" s="31">
        <f t="shared" si="7"/>
        <v>111.276</v>
      </c>
      <c r="K23" s="32">
        <f t="shared" si="0"/>
        <v>1.0893999999999995</v>
      </c>
      <c r="L23" s="32">
        <f t="shared" si="1"/>
        <v>-1.3369999999999997</v>
      </c>
      <c r="M23" s="32">
        <f t="shared" si="2"/>
        <v>0.18539999999999957</v>
      </c>
      <c r="N23" s="33">
        <f t="shared" si="3"/>
        <v>-1.1515999999999948</v>
      </c>
      <c r="O23" s="34">
        <f t="shared" si="4"/>
        <v>0.33965095797836015</v>
      </c>
      <c r="P23" s="30">
        <v>12.215999999999999</v>
      </c>
      <c r="Q23" s="30"/>
      <c r="T23"/>
    </row>
    <row r="24" spans="2:21" x14ac:dyDescent="0.2">
      <c r="B24" s="44" t="s">
        <v>94</v>
      </c>
      <c r="C24" s="30"/>
      <c r="D24" s="30">
        <v>25.617000000000001</v>
      </c>
      <c r="E24" s="30">
        <v>30.294</v>
      </c>
      <c r="F24" s="30">
        <f t="shared" si="5"/>
        <v>28.488</v>
      </c>
      <c r="G24" s="30">
        <v>28.478999999999999</v>
      </c>
      <c r="H24" s="30">
        <v>8.9999999999999993E-3</v>
      </c>
      <c r="I24" s="30">
        <v>145.881</v>
      </c>
      <c r="J24" s="31">
        <f t="shared" si="7"/>
        <v>230.28</v>
      </c>
      <c r="K24" s="32">
        <f t="shared" si="0"/>
        <v>2.5889999999999986</v>
      </c>
      <c r="L24" s="32">
        <f t="shared" si="1"/>
        <v>-1.6589999999999989</v>
      </c>
      <c r="M24" s="32">
        <f t="shared" si="2"/>
        <v>5.4599999999999973</v>
      </c>
      <c r="N24" s="33">
        <f t="shared" si="3"/>
        <v>3.8010000000000019</v>
      </c>
      <c r="O24" s="34">
        <f t="shared" si="4"/>
        <v>0.3665059927045336</v>
      </c>
      <c r="P24" s="30">
        <v>25.606999999999999</v>
      </c>
      <c r="Q24" s="30">
        <v>0.16600000000000001</v>
      </c>
      <c r="T24"/>
      <c r="U24" s="4"/>
    </row>
    <row r="25" spans="2:21" x14ac:dyDescent="0.2">
      <c r="B25" s="44" t="s">
        <v>95</v>
      </c>
      <c r="C25" s="30">
        <v>22.754999999999999</v>
      </c>
      <c r="D25" s="30">
        <v>18.911000000000001</v>
      </c>
      <c r="E25" s="30">
        <v>45.530999999999999</v>
      </c>
      <c r="F25" s="30">
        <f t="shared" ref="F25" si="8">G25+H25</f>
        <v>42.315999999999995</v>
      </c>
      <c r="G25" s="30">
        <v>41.470999999999997</v>
      </c>
      <c r="H25" s="30">
        <v>0.84499999999999997</v>
      </c>
      <c r="I25" s="30">
        <v>251.31100000000001</v>
      </c>
      <c r="J25" s="31">
        <f t="shared" ref="J25" si="9">SUM(I25,F25,E25,D25,C25)</f>
        <v>380.82400000000001</v>
      </c>
      <c r="K25" s="32">
        <f t="shared" ref="K25" si="10">(C25+D25)-(J25*0.1)</f>
        <v>3.583599999999997</v>
      </c>
      <c r="L25" s="32">
        <f t="shared" ref="L25" si="11">(C25+D25+E25)-(J25*0.25)</f>
        <v>-8.0090000000000003</v>
      </c>
      <c r="M25" s="32">
        <f t="shared" ref="M25" si="12">(F25)-(J25*0.1)</f>
        <v>4.2335999999999956</v>
      </c>
      <c r="N25" s="33">
        <f t="shared" si="3"/>
        <v>-3.7753999999999905</v>
      </c>
      <c r="O25" s="34">
        <f t="shared" ref="O25" si="13">(C25+D25+E25+F25)/(J25)</f>
        <v>0.34008623406087851</v>
      </c>
      <c r="P25" s="30">
        <v>39.585999999999999</v>
      </c>
      <c r="Q25" s="30">
        <v>2.2000000000000002</v>
      </c>
      <c r="T25"/>
      <c r="U25" s="4"/>
    </row>
    <row r="26" spans="2:21" x14ac:dyDescent="0.2">
      <c r="B26" s="44" t="s">
        <v>39</v>
      </c>
      <c r="C26" s="30"/>
      <c r="D26" s="30">
        <v>4.9610000000000003</v>
      </c>
      <c r="E26" s="30">
        <v>12.244</v>
      </c>
      <c r="F26" s="30">
        <f t="shared" si="5"/>
        <v>8.4629999999999992</v>
      </c>
      <c r="G26" s="30">
        <v>8.4499999999999993</v>
      </c>
      <c r="H26" s="30">
        <v>1.2999999999999999E-2</v>
      </c>
      <c r="I26" s="30">
        <v>53.167000000000002</v>
      </c>
      <c r="J26" s="31">
        <f t="shared" si="7"/>
        <v>78.834999999999994</v>
      </c>
      <c r="K26" s="32">
        <f t="shared" si="0"/>
        <v>-2.9224999999999994</v>
      </c>
      <c r="L26" s="32">
        <f t="shared" si="1"/>
        <v>-2.5037500000000001</v>
      </c>
      <c r="M26" s="32">
        <f t="shared" si="2"/>
        <v>0.57949999999999946</v>
      </c>
      <c r="N26" s="33">
        <f t="shared" si="3"/>
        <v>-1.9242499999999971</v>
      </c>
      <c r="O26" s="34">
        <f t="shared" si="4"/>
        <v>0.32559142512843281</v>
      </c>
      <c r="P26" s="30">
        <v>4.9610000000000003</v>
      </c>
      <c r="Q26" s="30"/>
      <c r="T26"/>
    </row>
    <row r="27" spans="2:21" x14ac:dyDescent="0.2">
      <c r="B27" s="44" t="s">
        <v>40</v>
      </c>
      <c r="C27" s="30">
        <v>32.585000000000001</v>
      </c>
      <c r="D27" s="30">
        <v>53.447000000000003</v>
      </c>
      <c r="E27" s="30">
        <v>108.97199999999999</v>
      </c>
      <c r="F27" s="30">
        <f t="shared" si="5"/>
        <v>76.075000000000003</v>
      </c>
      <c r="G27" s="30">
        <v>75.935000000000002</v>
      </c>
      <c r="H27" s="30">
        <v>0.14000000000000001</v>
      </c>
      <c r="I27" s="30">
        <v>637.68100000000004</v>
      </c>
      <c r="J27" s="31">
        <f t="shared" si="7"/>
        <v>908.7600000000001</v>
      </c>
      <c r="K27" s="32">
        <f t="shared" si="0"/>
        <v>-4.8440000000000083</v>
      </c>
      <c r="L27" s="32">
        <f t="shared" si="1"/>
        <v>-32.186000000000007</v>
      </c>
      <c r="M27" s="32">
        <f t="shared" si="2"/>
        <v>-14.801000000000016</v>
      </c>
      <c r="N27" s="33">
        <f t="shared" si="3"/>
        <v>-46.987000000000023</v>
      </c>
      <c r="O27" s="34">
        <f t="shared" si="4"/>
        <v>0.29829547955455782</v>
      </c>
      <c r="P27" s="30">
        <v>86.171000000000006</v>
      </c>
      <c r="Q27" s="30">
        <v>5.0389999999999997</v>
      </c>
      <c r="T27"/>
    </row>
    <row r="28" spans="2:21" x14ac:dyDescent="0.2">
      <c r="B28" s="44" t="s">
        <v>41</v>
      </c>
      <c r="C28" s="30"/>
      <c r="D28" s="30">
        <v>8</v>
      </c>
      <c r="E28" s="30">
        <v>8.0120000000000005</v>
      </c>
      <c r="F28" s="30">
        <f t="shared" si="5"/>
        <v>7.4950000000000001</v>
      </c>
      <c r="G28" s="30">
        <v>7.4790000000000001</v>
      </c>
      <c r="H28" s="30">
        <v>1.6E-2</v>
      </c>
      <c r="I28" s="30">
        <v>45.137999999999998</v>
      </c>
      <c r="J28" s="31">
        <f t="shared" si="7"/>
        <v>68.644999999999996</v>
      </c>
      <c r="K28" s="32">
        <f t="shared" si="0"/>
        <v>1.1355000000000004</v>
      </c>
      <c r="L28" s="32">
        <f t="shared" si="1"/>
        <v>-1.1492499999999986</v>
      </c>
      <c r="M28" s="32">
        <f t="shared" si="2"/>
        <v>0.6305000000000005</v>
      </c>
      <c r="N28" s="33">
        <f t="shared" si="3"/>
        <v>-0.51874999999999716</v>
      </c>
      <c r="O28" s="34">
        <f t="shared" si="4"/>
        <v>0.34244300386044146</v>
      </c>
      <c r="P28" s="30">
        <v>8</v>
      </c>
      <c r="Q28" s="30"/>
      <c r="T28"/>
    </row>
    <row r="29" spans="2:21" x14ac:dyDescent="0.2">
      <c r="B29" s="44" t="s">
        <v>42</v>
      </c>
      <c r="C29" s="30"/>
      <c r="D29" s="30">
        <v>8.1379999999999999</v>
      </c>
      <c r="E29" s="30">
        <v>6.1950000000000003</v>
      </c>
      <c r="F29" s="30">
        <f t="shared" si="5"/>
        <v>9.907</v>
      </c>
      <c r="G29" s="30">
        <v>9.5050000000000008</v>
      </c>
      <c r="H29" s="30">
        <v>0.40200000000000002</v>
      </c>
      <c r="I29" s="30">
        <v>34.734999999999999</v>
      </c>
      <c r="J29" s="31">
        <f t="shared" si="7"/>
        <v>58.974999999999994</v>
      </c>
      <c r="K29" s="32">
        <f t="shared" si="0"/>
        <v>2.2404999999999999</v>
      </c>
      <c r="L29" s="32">
        <f t="shared" si="1"/>
        <v>-0.41074999999999839</v>
      </c>
      <c r="M29" s="32">
        <f t="shared" si="2"/>
        <v>4.0095000000000001</v>
      </c>
      <c r="N29" s="33">
        <f t="shared" si="3"/>
        <v>3.5987500000000061</v>
      </c>
      <c r="O29" s="34">
        <f t="shared" si="4"/>
        <v>0.41102161933022474</v>
      </c>
      <c r="P29" s="30">
        <v>8.1370000000000005</v>
      </c>
      <c r="Q29" s="30"/>
      <c r="T29"/>
    </row>
    <row r="30" spans="2:21" x14ac:dyDescent="0.2">
      <c r="B30" s="44" t="s">
        <v>43</v>
      </c>
      <c r="C30" s="30">
        <v>64.27</v>
      </c>
      <c r="D30" s="30">
        <v>142.69399999999999</v>
      </c>
      <c r="E30" s="30">
        <v>326.80200000000002</v>
      </c>
      <c r="F30" s="30">
        <f t="shared" si="5"/>
        <v>310.42099999999999</v>
      </c>
      <c r="G30" s="30">
        <v>308.56599999999997</v>
      </c>
      <c r="H30" s="30">
        <v>1.855</v>
      </c>
      <c r="I30" s="30">
        <v>2027.184</v>
      </c>
      <c r="J30" s="31">
        <f t="shared" si="7"/>
        <v>2871.3710000000001</v>
      </c>
      <c r="K30" s="32">
        <f t="shared" si="0"/>
        <v>-80.173100000000034</v>
      </c>
      <c r="L30" s="32">
        <f t="shared" si="1"/>
        <v>-184.07674999999995</v>
      </c>
      <c r="M30" s="32">
        <f t="shared" si="2"/>
        <v>23.28389999999996</v>
      </c>
      <c r="N30" s="33">
        <f t="shared" si="3"/>
        <v>-160.79284999999982</v>
      </c>
      <c r="O30" s="34">
        <f t="shared" si="4"/>
        <v>0.29400136729109549</v>
      </c>
      <c r="P30" s="30">
        <v>199.48699999999999</v>
      </c>
      <c r="Q30" s="30">
        <v>12.897</v>
      </c>
      <c r="T30"/>
    </row>
    <row r="31" spans="2:21" x14ac:dyDescent="0.2">
      <c r="B31" s="44" t="s">
        <v>44</v>
      </c>
      <c r="C31" s="30"/>
      <c r="D31" s="30">
        <v>5.9960000000000004</v>
      </c>
      <c r="E31" s="30"/>
      <c r="F31" s="30">
        <f t="shared" si="5"/>
        <v>7.4060000000000006</v>
      </c>
      <c r="G31" s="30">
        <v>7.0810000000000004</v>
      </c>
      <c r="H31" s="30">
        <v>0.32500000000000001</v>
      </c>
      <c r="I31" s="30">
        <v>32.737000000000002</v>
      </c>
      <c r="J31" s="31">
        <f t="shared" si="7"/>
        <v>46.139000000000003</v>
      </c>
      <c r="K31" s="32">
        <f t="shared" si="0"/>
        <v>1.3821000000000003</v>
      </c>
      <c r="L31" s="32">
        <f t="shared" si="1"/>
        <v>-5.5387500000000003</v>
      </c>
      <c r="M31" s="32">
        <f t="shared" si="2"/>
        <v>2.7921000000000005</v>
      </c>
      <c r="N31" s="33">
        <f t="shared" si="3"/>
        <v>-2.7466499999999989</v>
      </c>
      <c r="O31" s="34">
        <f t="shared" si="4"/>
        <v>0.29047010121589112</v>
      </c>
      <c r="P31" s="30">
        <v>5.9960000000000004</v>
      </c>
      <c r="Q31" s="30"/>
      <c r="T31"/>
    </row>
    <row r="32" spans="2:21" x14ac:dyDescent="0.2">
      <c r="B32" s="44" t="s">
        <v>45</v>
      </c>
      <c r="C32" s="30"/>
      <c r="D32" s="30">
        <v>38.344999999999999</v>
      </c>
      <c r="E32" s="30">
        <v>49.911999999999999</v>
      </c>
      <c r="F32" s="30">
        <f t="shared" si="5"/>
        <v>35.422999999999995</v>
      </c>
      <c r="G32" s="30">
        <v>35.302999999999997</v>
      </c>
      <c r="H32" s="30">
        <v>0.12</v>
      </c>
      <c r="I32" s="30">
        <v>268.94799999999998</v>
      </c>
      <c r="J32" s="31">
        <f t="shared" si="7"/>
        <v>392.62799999999993</v>
      </c>
      <c r="K32" s="32">
        <f t="shared" si="0"/>
        <v>-0.91779999999999973</v>
      </c>
      <c r="L32" s="32">
        <f t="shared" si="1"/>
        <v>-9.8999999999999773</v>
      </c>
      <c r="M32" s="32">
        <f t="shared" si="2"/>
        <v>-3.8398000000000039</v>
      </c>
      <c r="N32" s="33">
        <f t="shared" si="3"/>
        <v>-13.739799999999946</v>
      </c>
      <c r="O32" s="34">
        <f t="shared" si="4"/>
        <v>0.3150055523294315</v>
      </c>
      <c r="P32" s="30">
        <v>37.521999999999998</v>
      </c>
      <c r="Q32" s="30">
        <v>2.2360000000000002</v>
      </c>
      <c r="T32"/>
    </row>
    <row r="33" spans="2:21" x14ac:dyDescent="0.2">
      <c r="B33" s="44" t="s">
        <v>46</v>
      </c>
      <c r="C33" s="30"/>
      <c r="D33" s="30">
        <v>8.1509999999999998</v>
      </c>
      <c r="E33" s="30">
        <v>6.7249999999999996</v>
      </c>
      <c r="F33" s="30">
        <f t="shared" si="5"/>
        <v>6.7750000000000004</v>
      </c>
      <c r="G33" s="30">
        <v>6.7720000000000002</v>
      </c>
      <c r="H33" s="30">
        <v>3.0000000000000001E-3</v>
      </c>
      <c r="I33" s="30">
        <v>43.536999999999999</v>
      </c>
      <c r="J33" s="31">
        <f t="shared" si="7"/>
        <v>65.188000000000002</v>
      </c>
      <c r="K33" s="32">
        <f t="shared" si="0"/>
        <v>1.6321999999999992</v>
      </c>
      <c r="L33" s="32">
        <f t="shared" si="1"/>
        <v>-1.4210000000000012</v>
      </c>
      <c r="M33" s="32">
        <f t="shared" si="2"/>
        <v>0.25619999999999976</v>
      </c>
      <c r="N33" s="33">
        <f t="shared" si="3"/>
        <v>-1.1647999999999996</v>
      </c>
      <c r="O33" s="34">
        <f t="shared" si="4"/>
        <v>0.33213168067742527</v>
      </c>
      <c r="P33" s="30">
        <v>8.1509999999999998</v>
      </c>
      <c r="Q33" s="30"/>
      <c r="T33"/>
    </row>
    <row r="34" spans="2:21" x14ac:dyDescent="0.2">
      <c r="B34" s="44" t="s">
        <v>47</v>
      </c>
      <c r="C34" s="30"/>
      <c r="D34" s="30">
        <v>8.3249999999999993</v>
      </c>
      <c r="E34" s="30">
        <v>16.047000000000001</v>
      </c>
      <c r="F34" s="30">
        <f t="shared" si="5"/>
        <v>7.7549999999999999</v>
      </c>
      <c r="G34" s="30">
        <v>7.7389999999999999</v>
      </c>
      <c r="H34" s="30">
        <v>1.6E-2</v>
      </c>
      <c r="I34" s="30">
        <v>50.039000000000001</v>
      </c>
      <c r="J34" s="31">
        <f t="shared" si="7"/>
        <v>82.166000000000011</v>
      </c>
      <c r="K34" s="32">
        <f t="shared" si="0"/>
        <v>0.10839999999999783</v>
      </c>
      <c r="L34" s="32">
        <f t="shared" si="1"/>
        <v>3.8304999999999971</v>
      </c>
      <c r="M34" s="32">
        <f>(F34)-(J34*0.1)</f>
        <v>-0.46160000000000156</v>
      </c>
      <c r="N34" s="33">
        <f t="shared" si="3"/>
        <v>3.3689</v>
      </c>
      <c r="O34" s="34">
        <f t="shared" si="4"/>
        <v>0.39100114402550934</v>
      </c>
      <c r="P34" s="30">
        <v>8.3249999999999993</v>
      </c>
      <c r="Q34" s="30"/>
      <c r="T34"/>
    </row>
    <row r="35" spans="2:21" x14ac:dyDescent="0.2">
      <c r="B35" s="44" t="s">
        <v>48</v>
      </c>
      <c r="C35" s="30"/>
      <c r="D35" s="30">
        <v>14.005000000000001</v>
      </c>
      <c r="E35" s="30">
        <v>29.315999999999999</v>
      </c>
      <c r="F35" s="30">
        <f t="shared" si="5"/>
        <v>28.236999999999998</v>
      </c>
      <c r="G35" s="30">
        <v>28.216999999999999</v>
      </c>
      <c r="H35" s="30">
        <v>0.02</v>
      </c>
      <c r="I35" s="30">
        <v>119.048</v>
      </c>
      <c r="J35" s="31">
        <f t="shared" si="7"/>
        <v>190.60599999999999</v>
      </c>
      <c r="K35" s="32">
        <f t="shared" si="0"/>
        <v>-5.0556000000000001</v>
      </c>
      <c r="L35" s="32">
        <f t="shared" si="1"/>
        <v>-4.3305000000000007</v>
      </c>
      <c r="M35" s="32">
        <f t="shared" si="2"/>
        <v>9.1763999999999974</v>
      </c>
      <c r="N35" s="33">
        <f t="shared" si="3"/>
        <v>4.8459000000000003</v>
      </c>
      <c r="O35" s="34">
        <f t="shared" si="4"/>
        <v>0.3754236487833541</v>
      </c>
      <c r="P35" s="30">
        <v>13.898</v>
      </c>
      <c r="Q35" s="30"/>
      <c r="T35"/>
    </row>
    <row r="36" spans="2:21" x14ac:dyDescent="0.2">
      <c r="B36" s="44" t="s">
        <v>49</v>
      </c>
      <c r="C36" s="30"/>
      <c r="D36" s="30">
        <v>7.5609999999999999</v>
      </c>
      <c r="E36" s="30">
        <v>17.343</v>
      </c>
      <c r="F36" s="30">
        <f t="shared" si="5"/>
        <v>11.348000000000001</v>
      </c>
      <c r="G36" s="30">
        <v>10.702</v>
      </c>
      <c r="H36" s="30">
        <v>0.64600000000000002</v>
      </c>
      <c r="I36" s="30">
        <v>63.853000000000002</v>
      </c>
      <c r="J36" s="31">
        <f t="shared" si="7"/>
        <v>100.10500000000002</v>
      </c>
      <c r="K36" s="32">
        <f t="shared" si="0"/>
        <v>-2.4495000000000022</v>
      </c>
      <c r="L36" s="32">
        <f t="shared" si="1"/>
        <v>-0.12225000000000463</v>
      </c>
      <c r="M36" s="32">
        <f t="shared" si="2"/>
        <v>1.3374999999999986</v>
      </c>
      <c r="N36" s="33">
        <f t="shared" si="3"/>
        <v>1.2152499999999975</v>
      </c>
      <c r="O36" s="34">
        <f t="shared" si="4"/>
        <v>0.36213975325907793</v>
      </c>
      <c r="P36" s="30">
        <v>7.5609999999999999</v>
      </c>
      <c r="Q36" s="30"/>
      <c r="T36"/>
    </row>
    <row r="37" spans="2:21" x14ac:dyDescent="0.2">
      <c r="B37" s="44" t="s">
        <v>50</v>
      </c>
      <c r="C37" s="30"/>
      <c r="D37" s="30">
        <v>3.0649999999999999</v>
      </c>
      <c r="E37" s="30">
        <v>6.35</v>
      </c>
      <c r="F37" s="30">
        <f t="shared" si="5"/>
        <v>11.77</v>
      </c>
      <c r="G37" s="30">
        <v>11.77</v>
      </c>
      <c r="H37" s="30"/>
      <c r="I37" s="30">
        <v>34.61</v>
      </c>
      <c r="J37" s="31">
        <f t="shared" si="7"/>
        <v>55.794999999999995</v>
      </c>
      <c r="K37" s="32">
        <f t="shared" si="0"/>
        <v>-2.5144999999999995</v>
      </c>
      <c r="L37" s="32">
        <f t="shared" si="1"/>
        <v>-4.5337499999999995</v>
      </c>
      <c r="M37" s="32">
        <f t="shared" si="2"/>
        <v>6.1905000000000001</v>
      </c>
      <c r="N37" s="33">
        <f t="shared" si="3"/>
        <v>1.6567500000000024</v>
      </c>
      <c r="O37" s="34">
        <f t="shared" si="4"/>
        <v>0.37969352092481407</v>
      </c>
      <c r="P37" s="30">
        <v>3.0649999999999999</v>
      </c>
      <c r="Q37" s="30"/>
      <c r="T37"/>
    </row>
    <row r="38" spans="2:21" x14ac:dyDescent="0.2">
      <c r="B38" s="44" t="s">
        <v>51</v>
      </c>
      <c r="C38" s="30">
        <v>0.95199999999999996</v>
      </c>
      <c r="D38" s="30">
        <v>8.32</v>
      </c>
      <c r="E38" s="30">
        <v>10.414999999999999</v>
      </c>
      <c r="F38" s="30">
        <f t="shared" si="5"/>
        <v>7.8890000000000002</v>
      </c>
      <c r="G38" s="30">
        <v>7.165</v>
      </c>
      <c r="H38" s="30">
        <v>0.72399999999999998</v>
      </c>
      <c r="I38" s="30">
        <v>53.110999999999997</v>
      </c>
      <c r="J38" s="31">
        <f t="shared" si="7"/>
        <v>80.686999999999983</v>
      </c>
      <c r="K38" s="32">
        <f t="shared" si="0"/>
        <v>1.2033000000000023</v>
      </c>
      <c r="L38" s="32">
        <f t="shared" si="1"/>
        <v>-0.48474999999999824</v>
      </c>
      <c r="M38" s="32">
        <f t="shared" si="2"/>
        <v>-0.17969999999999775</v>
      </c>
      <c r="N38" s="33">
        <f t="shared" si="3"/>
        <v>-0.6644499999999951</v>
      </c>
      <c r="O38" s="34">
        <f t="shared" si="4"/>
        <v>0.3417650922701303</v>
      </c>
      <c r="P38" s="30">
        <v>9.3490000000000002</v>
      </c>
      <c r="Q38" s="30"/>
      <c r="T38"/>
      <c r="U38" s="4"/>
    </row>
    <row r="39" spans="2:21" x14ac:dyDescent="0.2">
      <c r="B39" s="44" t="s">
        <v>52</v>
      </c>
      <c r="C39" s="30"/>
      <c r="D39" s="30">
        <v>3.4319999999999999</v>
      </c>
      <c r="E39" s="30">
        <v>5.609</v>
      </c>
      <c r="F39" s="30">
        <f t="shared" si="5"/>
        <v>4.3719999999999999</v>
      </c>
      <c r="G39" s="30">
        <v>4.3689999999999998</v>
      </c>
      <c r="H39" s="30">
        <v>3.0000000000000001E-3</v>
      </c>
      <c r="I39" s="30">
        <v>26.975000000000001</v>
      </c>
      <c r="J39" s="31">
        <f t="shared" si="7"/>
        <v>40.388000000000005</v>
      </c>
      <c r="K39" s="32">
        <f t="shared" si="0"/>
        <v>-0.60680000000000112</v>
      </c>
      <c r="L39" s="32">
        <f t="shared" si="1"/>
        <v>-1.0560000000000009</v>
      </c>
      <c r="M39" s="32">
        <f t="shared" si="2"/>
        <v>0.33319999999999883</v>
      </c>
      <c r="N39" s="33">
        <f t="shared" si="3"/>
        <v>-0.72280000000000122</v>
      </c>
      <c r="O39" s="34">
        <f t="shared" si="4"/>
        <v>0.33210359512726551</v>
      </c>
      <c r="P39" s="30">
        <v>3.4319999999999999</v>
      </c>
      <c r="Q39" s="30"/>
      <c r="T39"/>
    </row>
    <row r="40" spans="2:21" x14ac:dyDescent="0.2">
      <c r="B40" s="44" t="s">
        <v>53</v>
      </c>
      <c r="C40" s="30"/>
      <c r="D40" s="30">
        <v>6.5810000000000004</v>
      </c>
      <c r="E40" s="30">
        <v>2.2810000000000001</v>
      </c>
      <c r="F40" s="30">
        <f t="shared" si="5"/>
        <v>5.4709999999999992</v>
      </c>
      <c r="G40" s="30">
        <v>5.4509999999999996</v>
      </c>
      <c r="H40" s="30">
        <v>0.02</v>
      </c>
      <c r="I40" s="30">
        <v>47.848999999999997</v>
      </c>
      <c r="J40" s="31">
        <f t="shared" si="7"/>
        <v>62.181999999999995</v>
      </c>
      <c r="K40" s="32">
        <f t="shared" si="0"/>
        <v>0.3628000000000009</v>
      </c>
      <c r="L40" s="32">
        <f t="shared" si="1"/>
        <v>-6.6834999999999987</v>
      </c>
      <c r="M40" s="32">
        <f t="shared" si="2"/>
        <v>-0.74720000000000031</v>
      </c>
      <c r="N40" s="33">
        <f t="shared" si="3"/>
        <v>-7.4306999999999981</v>
      </c>
      <c r="O40" s="34">
        <f t="shared" si="4"/>
        <v>0.23050078800939178</v>
      </c>
      <c r="P40" s="30">
        <v>6.5810000000000004</v>
      </c>
      <c r="Q40" s="30"/>
      <c r="T40"/>
    </row>
    <row r="41" spans="2:21" x14ac:dyDescent="0.2">
      <c r="B41" s="44" t="s">
        <v>54</v>
      </c>
      <c r="C41" s="30"/>
      <c r="D41" s="30">
        <v>7.6079999999999997</v>
      </c>
      <c r="E41" s="30">
        <v>10.598000000000001</v>
      </c>
      <c r="F41" s="30">
        <f t="shared" si="5"/>
        <v>12.037000000000001</v>
      </c>
      <c r="G41" s="30">
        <v>11.301</v>
      </c>
      <c r="H41" s="30">
        <v>0.73599999999999999</v>
      </c>
      <c r="I41" s="30">
        <v>49.401000000000003</v>
      </c>
      <c r="J41" s="31">
        <f t="shared" si="7"/>
        <v>79.644000000000005</v>
      </c>
      <c r="K41" s="32">
        <f t="shared" si="0"/>
        <v>-0.3564000000000016</v>
      </c>
      <c r="L41" s="32">
        <f t="shared" si="1"/>
        <v>-1.7050000000000018</v>
      </c>
      <c r="M41" s="32">
        <f t="shared" si="2"/>
        <v>4.0725999999999996</v>
      </c>
      <c r="N41" s="33">
        <f t="shared" si="3"/>
        <v>2.367600000000003</v>
      </c>
      <c r="O41" s="34">
        <f t="shared" si="4"/>
        <v>0.37972728642458942</v>
      </c>
      <c r="P41" s="30">
        <v>7.6079999999999997</v>
      </c>
      <c r="Q41" s="30"/>
      <c r="T41"/>
    </row>
    <row r="42" spans="2:21" x14ac:dyDescent="0.2">
      <c r="B42" s="44" t="s">
        <v>55</v>
      </c>
      <c r="C42" s="30"/>
      <c r="D42" s="30">
        <v>10.317</v>
      </c>
      <c r="E42" s="30">
        <v>8.8160000000000007</v>
      </c>
      <c r="F42" s="30">
        <f t="shared" si="5"/>
        <v>13.601000000000001</v>
      </c>
      <c r="G42" s="30">
        <v>11.153</v>
      </c>
      <c r="H42" s="30">
        <v>2.448</v>
      </c>
      <c r="I42" s="30">
        <v>67.224000000000004</v>
      </c>
      <c r="J42" s="31">
        <f t="shared" si="7"/>
        <v>99.957999999999998</v>
      </c>
      <c r="K42" s="32">
        <f t="shared" si="0"/>
        <v>0.32119999999999926</v>
      </c>
      <c r="L42" s="32">
        <f t="shared" si="1"/>
        <v>-5.8564999999999969</v>
      </c>
      <c r="M42" s="32">
        <f t="shared" si="2"/>
        <v>3.6052</v>
      </c>
      <c r="N42" s="33">
        <f t="shared" si="3"/>
        <v>-2.2512999999999934</v>
      </c>
      <c r="O42" s="34">
        <f t="shared" si="4"/>
        <v>0.32747754056703821</v>
      </c>
      <c r="P42" s="30">
        <v>10.317</v>
      </c>
      <c r="Q42" s="30"/>
      <c r="T42"/>
    </row>
    <row r="43" spans="2:21" x14ac:dyDescent="0.2">
      <c r="B43" s="44" t="s">
        <v>56</v>
      </c>
      <c r="C43" s="30">
        <v>16.158000000000001</v>
      </c>
      <c r="D43" s="30">
        <v>30.785</v>
      </c>
      <c r="E43" s="30">
        <v>70.353999999999999</v>
      </c>
      <c r="F43" s="30">
        <f t="shared" si="5"/>
        <v>61</v>
      </c>
      <c r="G43" s="30">
        <v>60.95</v>
      </c>
      <c r="H43" s="30">
        <v>0.05</v>
      </c>
      <c r="I43" s="30">
        <v>364.63499999999999</v>
      </c>
      <c r="J43" s="31">
        <f t="shared" si="7"/>
        <v>542.93200000000002</v>
      </c>
      <c r="K43" s="32">
        <f t="shared" si="0"/>
        <v>-7.3502000000000081</v>
      </c>
      <c r="L43" s="32">
        <f t="shared" si="1"/>
        <v>-18.436000000000007</v>
      </c>
      <c r="M43" s="32">
        <f t="shared" si="2"/>
        <v>6.7067999999999941</v>
      </c>
      <c r="N43" s="33">
        <f t="shared" si="3"/>
        <v>-11.729199999999992</v>
      </c>
      <c r="O43" s="34">
        <f t="shared" si="4"/>
        <v>0.32839655794832501</v>
      </c>
      <c r="P43" s="30">
        <v>42.521000000000001</v>
      </c>
      <c r="Q43" s="30"/>
      <c r="T43"/>
    </row>
    <row r="44" spans="2:21" x14ac:dyDescent="0.2">
      <c r="B44" s="44" t="s">
        <v>57</v>
      </c>
      <c r="C44" s="30"/>
      <c r="D44" s="30">
        <v>3.0169999999999999</v>
      </c>
      <c r="E44" s="30">
        <v>5.2489999999999997</v>
      </c>
      <c r="F44" s="30">
        <f t="shared" si="5"/>
        <v>18.312999999999999</v>
      </c>
      <c r="G44" s="30">
        <v>18.283999999999999</v>
      </c>
      <c r="H44" s="30">
        <v>2.9000000000000001E-2</v>
      </c>
      <c r="I44" s="30">
        <v>28.515999999999998</v>
      </c>
      <c r="J44" s="31">
        <f t="shared" si="7"/>
        <v>55.094999999999999</v>
      </c>
      <c r="K44" s="32">
        <f t="shared" si="0"/>
        <v>-2.4925000000000002</v>
      </c>
      <c r="L44" s="32">
        <f t="shared" si="1"/>
        <v>-5.5077499999999997</v>
      </c>
      <c r="M44" s="32">
        <f t="shared" si="2"/>
        <v>12.8035</v>
      </c>
      <c r="N44" s="33">
        <f t="shared" si="3"/>
        <v>7.2957500000000017</v>
      </c>
      <c r="O44" s="34">
        <f t="shared" si="4"/>
        <v>0.482421272347763</v>
      </c>
      <c r="P44" s="30">
        <v>3.0169999999999999</v>
      </c>
      <c r="Q44" s="30"/>
      <c r="T44"/>
    </row>
    <row r="45" spans="2:21" x14ac:dyDescent="0.2">
      <c r="B45" s="44" t="s">
        <v>58</v>
      </c>
      <c r="C45" s="30"/>
      <c r="D45" s="30">
        <v>10.923999999999999</v>
      </c>
      <c r="E45" s="30">
        <v>12.448</v>
      </c>
      <c r="F45" s="30">
        <f t="shared" si="5"/>
        <v>12.191000000000001</v>
      </c>
      <c r="G45" s="30">
        <v>12.002000000000001</v>
      </c>
      <c r="H45" s="30">
        <v>0.189</v>
      </c>
      <c r="I45" s="30">
        <v>59.707999999999998</v>
      </c>
      <c r="J45" s="31">
        <f t="shared" si="7"/>
        <v>95.271000000000015</v>
      </c>
      <c r="K45" s="32">
        <f t="shared" si="0"/>
        <v>1.3968999999999969</v>
      </c>
      <c r="L45" s="32">
        <f t="shared" si="1"/>
        <v>-0.44575000000000387</v>
      </c>
      <c r="M45" s="32">
        <f t="shared" si="2"/>
        <v>2.6638999999999982</v>
      </c>
      <c r="N45" s="33">
        <f t="shared" si="3"/>
        <v>2.2181500000000014</v>
      </c>
      <c r="O45" s="34">
        <f t="shared" si="4"/>
        <v>0.373282530885579</v>
      </c>
      <c r="P45" s="30">
        <v>10.923999999999999</v>
      </c>
      <c r="Q45" s="30"/>
      <c r="T45"/>
    </row>
    <row r="46" spans="2:21" x14ac:dyDescent="0.2">
      <c r="B46" s="44" t="s">
        <v>59</v>
      </c>
      <c r="C46" s="30"/>
      <c r="D46" s="30">
        <v>4.2809999999999997</v>
      </c>
      <c r="E46" s="30">
        <v>9.3780000000000001</v>
      </c>
      <c r="F46" s="30">
        <f t="shared" si="5"/>
        <v>5.6059999999999999</v>
      </c>
      <c r="G46" s="30">
        <v>5.6040000000000001</v>
      </c>
      <c r="H46" s="30">
        <v>2E-3</v>
      </c>
      <c r="I46" s="30">
        <v>36.645000000000003</v>
      </c>
      <c r="J46" s="31">
        <f t="shared" si="7"/>
        <v>55.910000000000004</v>
      </c>
      <c r="K46" s="32">
        <f t="shared" si="0"/>
        <v>-1.3100000000000014</v>
      </c>
      <c r="L46" s="32">
        <f t="shared" si="1"/>
        <v>-0.318500000000002</v>
      </c>
      <c r="M46" s="32">
        <f t="shared" si="2"/>
        <v>1.4999999999998792E-2</v>
      </c>
      <c r="N46" s="33">
        <f>(C46+D46+E46+F46)-(J46*0.35)</f>
        <v>-0.30349999999999966</v>
      </c>
      <c r="O46" s="34">
        <f t="shared" si="4"/>
        <v>0.3445716329815775</v>
      </c>
      <c r="P46" s="30">
        <v>4.2809999999999997</v>
      </c>
      <c r="Q46" s="30"/>
      <c r="T46"/>
      <c r="U46" s="4"/>
    </row>
    <row r="47" spans="2:21" x14ac:dyDescent="0.2">
      <c r="B47" s="44" t="s">
        <v>60</v>
      </c>
      <c r="C47" s="30"/>
      <c r="D47" s="30">
        <v>7.649</v>
      </c>
      <c r="E47" s="30">
        <v>12.465999999999999</v>
      </c>
      <c r="F47" s="30">
        <f t="shared" si="5"/>
        <v>9.1639999999999997</v>
      </c>
      <c r="G47" s="30">
        <v>9.1539999999999999</v>
      </c>
      <c r="H47" s="30">
        <v>0.01</v>
      </c>
      <c r="I47" s="30">
        <v>68.161000000000001</v>
      </c>
      <c r="J47" s="31">
        <f t="shared" si="7"/>
        <v>97.44</v>
      </c>
      <c r="K47" s="32">
        <f t="shared" si="0"/>
        <v>-2.0949999999999998</v>
      </c>
      <c r="L47" s="32">
        <f t="shared" si="1"/>
        <v>-4.245000000000001</v>
      </c>
      <c r="M47" s="32">
        <f t="shared" si="2"/>
        <v>-0.58000000000000007</v>
      </c>
      <c r="N47" s="33">
        <f t="shared" ref="N47:N80" si="14">(C47+D47+E47+F47)-(J47*0.35)</f>
        <v>-4.8250000000000028</v>
      </c>
      <c r="O47" s="34">
        <f t="shared" si="4"/>
        <v>0.30048234811165841</v>
      </c>
      <c r="P47" s="30">
        <v>7.649</v>
      </c>
      <c r="Q47" s="30"/>
      <c r="T47"/>
    </row>
    <row r="48" spans="2:21" x14ac:dyDescent="0.2">
      <c r="B48" s="44" t="s">
        <v>61</v>
      </c>
      <c r="C48" s="30"/>
      <c r="D48" s="30">
        <v>3.964</v>
      </c>
      <c r="E48" s="30">
        <v>3.2519999999999998</v>
      </c>
      <c r="F48" s="30">
        <f t="shared" si="5"/>
        <v>6.1130000000000004</v>
      </c>
      <c r="G48" s="30">
        <v>6.1130000000000004</v>
      </c>
      <c r="H48" s="30"/>
      <c r="I48" s="30">
        <v>26.408999999999999</v>
      </c>
      <c r="J48" s="31">
        <f t="shared" si="7"/>
        <v>39.738</v>
      </c>
      <c r="K48" s="32">
        <f t="shared" si="0"/>
        <v>-9.800000000000253E-3</v>
      </c>
      <c r="L48" s="32">
        <f t="shared" si="1"/>
        <v>-2.7185000000000006</v>
      </c>
      <c r="M48" s="32">
        <f t="shared" si="2"/>
        <v>2.1392000000000002</v>
      </c>
      <c r="N48" s="33">
        <f t="shared" si="14"/>
        <v>-0.57929999999999815</v>
      </c>
      <c r="O48" s="34">
        <f t="shared" si="4"/>
        <v>0.33542201419296391</v>
      </c>
      <c r="P48" s="30">
        <v>3.964</v>
      </c>
      <c r="Q48" s="30"/>
      <c r="T48"/>
    </row>
    <row r="49" spans="2:21" x14ac:dyDescent="0.2">
      <c r="B49" s="44" t="s">
        <v>62</v>
      </c>
      <c r="C49" s="30"/>
      <c r="D49" s="30">
        <v>10.347</v>
      </c>
      <c r="E49" s="30">
        <v>6.06</v>
      </c>
      <c r="F49" s="30">
        <f t="shared" si="5"/>
        <v>5.08</v>
      </c>
      <c r="G49" s="30">
        <v>5.08</v>
      </c>
      <c r="H49" s="30">
        <v>0</v>
      </c>
      <c r="I49" s="30">
        <v>41.865000000000002</v>
      </c>
      <c r="J49" s="31">
        <f t="shared" si="7"/>
        <v>63.352000000000004</v>
      </c>
      <c r="K49" s="32">
        <f t="shared" si="0"/>
        <v>4.0117999999999991</v>
      </c>
      <c r="L49" s="32">
        <f t="shared" si="1"/>
        <v>0.56899999999999906</v>
      </c>
      <c r="M49" s="32">
        <f t="shared" si="2"/>
        <v>-1.2552000000000003</v>
      </c>
      <c r="N49" s="33">
        <f t="shared" si="14"/>
        <v>-0.68619999999999948</v>
      </c>
      <c r="O49" s="34">
        <f t="shared" si="4"/>
        <v>0.33916845561308245</v>
      </c>
      <c r="P49" s="30">
        <v>10.347</v>
      </c>
      <c r="Q49" s="30"/>
      <c r="T49"/>
      <c r="U49" s="4"/>
    </row>
    <row r="50" spans="2:21" x14ac:dyDescent="0.2">
      <c r="B50" s="44" t="s">
        <v>63</v>
      </c>
      <c r="C50" s="30"/>
      <c r="D50" s="30">
        <v>8.9009999999999998</v>
      </c>
      <c r="E50" s="30">
        <v>27.876000000000001</v>
      </c>
      <c r="F50" s="30">
        <f t="shared" si="5"/>
        <v>15.353</v>
      </c>
      <c r="G50" s="30">
        <v>15.349</v>
      </c>
      <c r="H50" s="30">
        <v>4.0000000000000001E-3</v>
      </c>
      <c r="I50" s="30">
        <v>113.414</v>
      </c>
      <c r="J50" s="31">
        <f t="shared" si="7"/>
        <v>165.54400000000001</v>
      </c>
      <c r="K50" s="32">
        <f t="shared" si="0"/>
        <v>-7.6534000000000013</v>
      </c>
      <c r="L50" s="32">
        <f t="shared" si="1"/>
        <v>-4.6090000000000018</v>
      </c>
      <c r="M50" s="32">
        <f t="shared" si="2"/>
        <v>-1.2014000000000014</v>
      </c>
      <c r="N50" s="33">
        <f t="shared" si="14"/>
        <v>-5.8103999999999942</v>
      </c>
      <c r="O50" s="34">
        <f t="shared" si="4"/>
        <v>0.31490117431015319</v>
      </c>
      <c r="P50" s="30">
        <v>8.8829999999999991</v>
      </c>
      <c r="Q50" s="30"/>
      <c r="T50"/>
      <c r="U50" s="4"/>
    </row>
    <row r="51" spans="2:21" x14ac:dyDescent="0.2">
      <c r="B51" s="44" t="s">
        <v>64</v>
      </c>
      <c r="C51" s="30"/>
      <c r="D51" s="30">
        <v>19.122</v>
      </c>
      <c r="E51" s="30">
        <v>29.760999999999999</v>
      </c>
      <c r="F51" s="30">
        <f t="shared" si="5"/>
        <v>23.076000000000001</v>
      </c>
      <c r="G51" s="30">
        <v>22.042000000000002</v>
      </c>
      <c r="H51" s="30">
        <v>1.034</v>
      </c>
      <c r="I51" s="30">
        <v>131.38</v>
      </c>
      <c r="J51" s="31">
        <f t="shared" si="7"/>
        <v>203.339</v>
      </c>
      <c r="K51" s="32">
        <f t="shared" si="0"/>
        <v>-1.2119</v>
      </c>
      <c r="L51" s="32">
        <f t="shared" si="1"/>
        <v>-1.9517500000000041</v>
      </c>
      <c r="M51" s="32">
        <f t="shared" si="2"/>
        <v>2.7421000000000006</v>
      </c>
      <c r="N51" s="33">
        <f t="shared" si="14"/>
        <v>0.79035000000000366</v>
      </c>
      <c r="O51" s="34">
        <f t="shared" si="4"/>
        <v>0.35388685889081783</v>
      </c>
      <c r="P51" s="30">
        <v>19.122</v>
      </c>
      <c r="Q51" s="30"/>
      <c r="T51"/>
      <c r="U51" s="4"/>
    </row>
    <row r="52" spans="2:21" x14ac:dyDescent="0.2">
      <c r="B52" s="44" t="s">
        <v>96</v>
      </c>
      <c r="C52" s="30"/>
      <c r="D52" s="30">
        <v>8.5939999999999994</v>
      </c>
      <c r="E52" s="30">
        <v>3.2669999999999999</v>
      </c>
      <c r="F52" s="30">
        <f t="shared" ref="F52" si="15">G52+H52</f>
        <v>0.56300000000000006</v>
      </c>
      <c r="G52" s="30">
        <v>0.55900000000000005</v>
      </c>
      <c r="H52" s="30">
        <v>4.0000000000000001E-3</v>
      </c>
      <c r="I52" s="30">
        <v>15.756</v>
      </c>
      <c r="J52" s="31">
        <f t="shared" ref="J52" si="16">SUM(I52,F52,E52,D52,C52)</f>
        <v>28.18</v>
      </c>
      <c r="K52" s="32">
        <f t="shared" ref="K52" si="17">(C52+D52)-(J52*0.1)</f>
        <v>5.7759999999999998</v>
      </c>
      <c r="L52" s="32">
        <f t="shared" ref="L52" si="18">(C52+D52+E52)-(J52*0.25)</f>
        <v>4.8159999999999989</v>
      </c>
      <c r="M52" s="32">
        <f t="shared" ref="M52" si="19">(F52)-(J52*0.1)</f>
        <v>-2.2549999999999999</v>
      </c>
      <c r="N52" s="33">
        <f t="shared" ref="N52" si="20">(C52+D52+E52+F52)-(J52*0.35)</f>
        <v>2.5609999999999999</v>
      </c>
      <c r="O52" s="34">
        <f t="shared" ref="O52" si="21">(C52+D52+E52+F52)/(J52)</f>
        <v>0.44088005677785663</v>
      </c>
      <c r="P52" s="30">
        <v>6.0449999999999999</v>
      </c>
      <c r="Q52" s="30">
        <v>2.75</v>
      </c>
      <c r="T52"/>
      <c r="U52" s="4"/>
    </row>
    <row r="53" spans="2:21" x14ac:dyDescent="0.2">
      <c r="B53" s="44" t="s">
        <v>65</v>
      </c>
      <c r="C53" s="30"/>
      <c r="D53" s="30">
        <v>12.538</v>
      </c>
      <c r="E53" s="30">
        <v>15.435</v>
      </c>
      <c r="F53" s="30">
        <f t="shared" si="5"/>
        <v>12.379999999999999</v>
      </c>
      <c r="G53" s="30">
        <v>11.86</v>
      </c>
      <c r="H53" s="30">
        <v>0.52</v>
      </c>
      <c r="I53" s="30">
        <v>53.572000000000003</v>
      </c>
      <c r="J53" s="31">
        <f t="shared" si="7"/>
        <v>93.924999999999997</v>
      </c>
      <c r="K53" s="32">
        <f t="shared" si="0"/>
        <v>3.1455000000000002</v>
      </c>
      <c r="L53" s="32">
        <f t="shared" si="1"/>
        <v>4.4917499999999997</v>
      </c>
      <c r="M53" s="32">
        <f t="shared" si="2"/>
        <v>2.9874999999999989</v>
      </c>
      <c r="N53" s="33">
        <f t="shared" si="14"/>
        <v>7.4792500000000004</v>
      </c>
      <c r="O53" s="34">
        <f t="shared" si="4"/>
        <v>0.42963002395528344</v>
      </c>
      <c r="P53" s="30">
        <v>12.538</v>
      </c>
      <c r="Q53" s="30"/>
      <c r="T53"/>
      <c r="U53" s="4"/>
    </row>
    <row r="54" spans="2:21" x14ac:dyDescent="0.2">
      <c r="B54" s="44" t="s">
        <v>66</v>
      </c>
      <c r="C54" s="30"/>
      <c r="D54" s="30">
        <v>6.5540000000000003</v>
      </c>
      <c r="E54" s="30">
        <v>6.6509999999999998</v>
      </c>
      <c r="F54" s="30">
        <f t="shared" si="5"/>
        <v>2.2469999999999999</v>
      </c>
      <c r="G54" s="30">
        <v>2.242</v>
      </c>
      <c r="H54" s="30">
        <v>5.0000000000000001E-3</v>
      </c>
      <c r="I54" s="30">
        <v>41.067999999999998</v>
      </c>
      <c r="J54" s="31">
        <f t="shared" si="7"/>
        <v>56.519999999999996</v>
      </c>
      <c r="K54" s="32">
        <f t="shared" si="0"/>
        <v>0.90200000000000014</v>
      </c>
      <c r="L54" s="32">
        <f t="shared" si="1"/>
        <v>-0.92499999999999893</v>
      </c>
      <c r="M54" s="32">
        <f t="shared" si="2"/>
        <v>-3.4050000000000002</v>
      </c>
      <c r="N54" s="33">
        <f t="shared" si="14"/>
        <v>-4.3299999999999965</v>
      </c>
      <c r="O54" s="34">
        <f t="shared" si="4"/>
        <v>0.27338995046001419</v>
      </c>
      <c r="P54" s="30">
        <v>6.5540000000000003</v>
      </c>
      <c r="Q54" s="30"/>
      <c r="T54"/>
      <c r="U54" s="4"/>
    </row>
    <row r="55" spans="2:21" x14ac:dyDescent="0.2">
      <c r="B55" s="44" t="s">
        <v>67</v>
      </c>
      <c r="C55" s="30"/>
      <c r="D55" s="30">
        <v>19.577999999999999</v>
      </c>
      <c r="E55" s="30">
        <v>27.331</v>
      </c>
      <c r="F55" s="30">
        <f t="shared" si="5"/>
        <v>18.803000000000001</v>
      </c>
      <c r="G55" s="30">
        <v>18.776</v>
      </c>
      <c r="H55" s="30">
        <v>2.7E-2</v>
      </c>
      <c r="I55" s="30">
        <v>129.24799999999999</v>
      </c>
      <c r="J55" s="31">
        <f t="shared" si="7"/>
        <v>194.95999999999998</v>
      </c>
      <c r="K55" s="32">
        <f t="shared" si="0"/>
        <v>8.2000000000000739E-2</v>
      </c>
      <c r="L55" s="32">
        <f t="shared" si="1"/>
        <v>-1.830999999999996</v>
      </c>
      <c r="M55" s="32">
        <f t="shared" si="2"/>
        <v>-0.69299999999999784</v>
      </c>
      <c r="N55" s="33">
        <f t="shared" si="14"/>
        <v>-2.5239999999999867</v>
      </c>
      <c r="O55" s="34">
        <f t="shared" si="4"/>
        <v>0.33705375461633158</v>
      </c>
      <c r="P55" s="30">
        <v>19.577999999999999</v>
      </c>
      <c r="Q55" s="30"/>
      <c r="T55"/>
      <c r="U55" s="4"/>
    </row>
    <row r="56" spans="2:21" x14ac:dyDescent="0.2">
      <c r="B56" s="44" t="s">
        <v>68</v>
      </c>
      <c r="C56" s="30"/>
      <c r="D56" s="30">
        <v>3.089</v>
      </c>
      <c r="E56" s="30">
        <v>8.7780000000000005</v>
      </c>
      <c r="F56" s="30">
        <f t="shared" si="5"/>
        <v>8.1150000000000002</v>
      </c>
      <c r="G56" s="30">
        <v>7.7350000000000003</v>
      </c>
      <c r="H56" s="30">
        <v>0.38</v>
      </c>
      <c r="I56" s="30">
        <v>34.267000000000003</v>
      </c>
      <c r="J56" s="31">
        <f t="shared" si="7"/>
        <v>54.249000000000002</v>
      </c>
      <c r="K56" s="32">
        <f t="shared" si="0"/>
        <v>-2.335900000000001</v>
      </c>
      <c r="L56" s="32">
        <f t="shared" si="1"/>
        <v>-1.6952499999999997</v>
      </c>
      <c r="M56" s="32">
        <f t="shared" si="2"/>
        <v>2.6900999999999993</v>
      </c>
      <c r="N56" s="33">
        <f t="shared" si="14"/>
        <v>0.99484999999999957</v>
      </c>
      <c r="O56" s="34">
        <f t="shared" si="4"/>
        <v>0.3683385868863942</v>
      </c>
      <c r="P56" s="30">
        <v>3.089</v>
      </c>
      <c r="Q56" s="30"/>
      <c r="T56"/>
      <c r="U56" s="4"/>
    </row>
    <row r="57" spans="2:21" x14ac:dyDescent="0.2">
      <c r="B57" s="44" t="s">
        <v>69</v>
      </c>
      <c r="C57" s="30">
        <v>4.7</v>
      </c>
      <c r="D57" s="30">
        <v>8.2530000000000001</v>
      </c>
      <c r="E57" s="30">
        <v>17.321999999999999</v>
      </c>
      <c r="F57" s="30">
        <f t="shared" si="5"/>
        <v>15.804</v>
      </c>
      <c r="G57" s="30">
        <v>13.109</v>
      </c>
      <c r="H57" s="30">
        <v>2.6949999999999998</v>
      </c>
      <c r="I57" s="30">
        <v>86.731999999999999</v>
      </c>
      <c r="J57" s="31">
        <f t="shared" si="7"/>
        <v>132.81099999999998</v>
      </c>
      <c r="K57" s="32">
        <f t="shared" si="0"/>
        <v>-0.32809999999999917</v>
      </c>
      <c r="L57" s="32">
        <f t="shared" si="1"/>
        <v>-2.9277499999999961</v>
      </c>
      <c r="M57" s="32">
        <f t="shared" si="2"/>
        <v>2.5229000000000017</v>
      </c>
      <c r="N57" s="33">
        <f t="shared" si="14"/>
        <v>-0.40484999999998905</v>
      </c>
      <c r="O57" s="34">
        <f t="shared" si="4"/>
        <v>0.34695168321901054</v>
      </c>
      <c r="P57" s="30">
        <v>12.952999999999999</v>
      </c>
      <c r="Q57" s="30"/>
      <c r="T57"/>
      <c r="U57" s="4"/>
    </row>
    <row r="58" spans="2:21" x14ac:dyDescent="0.2">
      <c r="B58" s="44" t="s">
        <v>70</v>
      </c>
      <c r="C58" s="30"/>
      <c r="D58" s="30">
        <v>7.0060000000000002</v>
      </c>
      <c r="E58" s="30">
        <v>11.278</v>
      </c>
      <c r="F58" s="30">
        <f t="shared" si="5"/>
        <v>16.329999999999998</v>
      </c>
      <c r="G58" s="30">
        <v>15.302</v>
      </c>
      <c r="H58" s="30">
        <v>1.028</v>
      </c>
      <c r="I58" s="30">
        <v>48.784999999999997</v>
      </c>
      <c r="J58" s="31">
        <f t="shared" si="7"/>
        <v>83.399000000000001</v>
      </c>
      <c r="K58" s="32">
        <f t="shared" si="0"/>
        <v>-1.3338999999999999</v>
      </c>
      <c r="L58" s="32">
        <f t="shared" si="1"/>
        <v>-2.5657500000000013</v>
      </c>
      <c r="M58" s="32">
        <f t="shared" si="2"/>
        <v>7.9900999999999982</v>
      </c>
      <c r="N58" s="33">
        <f t="shared" si="14"/>
        <v>5.4243500000000004</v>
      </c>
      <c r="O58" s="34">
        <f t="shared" si="4"/>
        <v>0.41504094773318623</v>
      </c>
      <c r="P58" s="30">
        <v>7.0060000000000002</v>
      </c>
      <c r="Q58" s="30"/>
      <c r="T58"/>
      <c r="U58" s="4"/>
    </row>
    <row r="59" spans="2:21" x14ac:dyDescent="0.2">
      <c r="B59" s="44" t="s">
        <v>71</v>
      </c>
      <c r="C59" s="30"/>
      <c r="D59" s="30">
        <v>4.5540000000000003</v>
      </c>
      <c r="E59" s="30">
        <v>5.5919999999999996</v>
      </c>
      <c r="F59" s="30">
        <f t="shared" si="5"/>
        <v>5.383</v>
      </c>
      <c r="G59" s="30">
        <v>5.3689999999999998</v>
      </c>
      <c r="H59" s="30">
        <v>1.4E-2</v>
      </c>
      <c r="I59" s="30">
        <v>52.704999999999998</v>
      </c>
      <c r="J59" s="31">
        <f t="shared" si="7"/>
        <v>68.233999999999995</v>
      </c>
      <c r="K59" s="32">
        <f t="shared" si="0"/>
        <v>-2.2693999999999992</v>
      </c>
      <c r="L59" s="32">
        <f t="shared" si="1"/>
        <v>-6.9124999999999979</v>
      </c>
      <c r="M59" s="32">
        <f t="shared" si="2"/>
        <v>-1.4403999999999995</v>
      </c>
      <c r="N59" s="33">
        <f t="shared" si="14"/>
        <v>-8.3528999999999982</v>
      </c>
      <c r="O59" s="34">
        <f t="shared" si="4"/>
        <v>0.22758448867133688</v>
      </c>
      <c r="P59" s="30">
        <v>4.5540000000000003</v>
      </c>
      <c r="Q59" s="30"/>
      <c r="T59"/>
      <c r="U59" s="4"/>
    </row>
    <row r="60" spans="2:21" x14ac:dyDescent="0.2">
      <c r="B60" s="44" t="s">
        <v>72</v>
      </c>
      <c r="C60" s="30">
        <v>2.7309999999999999</v>
      </c>
      <c r="D60" s="30">
        <v>4.0970000000000004</v>
      </c>
      <c r="E60" s="30">
        <v>3.351</v>
      </c>
      <c r="F60" s="30">
        <f t="shared" si="5"/>
        <v>5.2119999999999997</v>
      </c>
      <c r="G60" s="30">
        <v>3.024</v>
      </c>
      <c r="H60" s="30">
        <v>2.1880000000000002</v>
      </c>
      <c r="I60" s="30">
        <v>36.134999999999998</v>
      </c>
      <c r="J60" s="31">
        <f t="shared" si="7"/>
        <v>51.525999999999996</v>
      </c>
      <c r="K60" s="32">
        <f t="shared" si="0"/>
        <v>1.6754000000000007</v>
      </c>
      <c r="L60" s="32">
        <f t="shared" si="1"/>
        <v>-2.7024999999999988</v>
      </c>
      <c r="M60" s="32">
        <f t="shared" si="2"/>
        <v>5.9400000000000119E-2</v>
      </c>
      <c r="N60" s="33">
        <f t="shared" si="14"/>
        <v>-2.6430999999999987</v>
      </c>
      <c r="O60" s="34">
        <f t="shared" si="4"/>
        <v>0.29870356713115709</v>
      </c>
      <c r="P60" s="30">
        <v>6.8280000000000003</v>
      </c>
      <c r="Q60" s="30"/>
      <c r="T60"/>
      <c r="U60" s="4"/>
    </row>
    <row r="61" spans="2:21" x14ac:dyDescent="0.2">
      <c r="B61" s="44" t="s">
        <v>73</v>
      </c>
      <c r="C61" s="30"/>
      <c r="D61" s="30">
        <v>19.164999999999999</v>
      </c>
      <c r="E61" s="30">
        <v>11.134</v>
      </c>
      <c r="F61" s="30">
        <f t="shared" si="5"/>
        <v>13.376000000000001</v>
      </c>
      <c r="G61" s="30">
        <v>13.246</v>
      </c>
      <c r="H61" s="30">
        <v>0.13</v>
      </c>
      <c r="I61" s="30">
        <v>83.22</v>
      </c>
      <c r="J61" s="31">
        <f t="shared" si="7"/>
        <v>126.89500000000001</v>
      </c>
      <c r="K61" s="32">
        <f t="shared" si="0"/>
        <v>6.4754999999999967</v>
      </c>
      <c r="L61" s="32">
        <f t="shared" si="1"/>
        <v>-1.4247500000000031</v>
      </c>
      <c r="M61" s="32">
        <f t="shared" si="2"/>
        <v>0.68649999999999878</v>
      </c>
      <c r="N61" s="33">
        <f t="shared" si="14"/>
        <v>-0.73825000000000074</v>
      </c>
      <c r="O61" s="34">
        <f t="shared" si="4"/>
        <v>0.3441821978801371</v>
      </c>
      <c r="P61" s="30">
        <v>19.164999999999999</v>
      </c>
      <c r="Q61" s="30"/>
      <c r="T61"/>
      <c r="U61" s="4"/>
    </row>
    <row r="62" spans="2:21" x14ac:dyDescent="0.2">
      <c r="B62" s="44" t="s">
        <v>74</v>
      </c>
      <c r="C62" s="30"/>
      <c r="D62" s="30">
        <v>17.914999999999999</v>
      </c>
      <c r="E62" s="30">
        <v>36.600999999999999</v>
      </c>
      <c r="F62" s="30">
        <f t="shared" si="5"/>
        <v>26.135000000000002</v>
      </c>
      <c r="G62" s="30">
        <v>25.388000000000002</v>
      </c>
      <c r="H62" s="30">
        <v>0.747</v>
      </c>
      <c r="I62" s="30">
        <v>139.37299999999999</v>
      </c>
      <c r="J62" s="31">
        <f t="shared" si="7"/>
        <v>220.02399999999997</v>
      </c>
      <c r="K62" s="32">
        <f t="shared" si="0"/>
        <v>-4.0873999999999988</v>
      </c>
      <c r="L62" s="32">
        <f t="shared" si="1"/>
        <v>-0.48999999999999488</v>
      </c>
      <c r="M62" s="32">
        <f t="shared" si="2"/>
        <v>4.1326000000000036</v>
      </c>
      <c r="N62" s="33">
        <f t="shared" si="14"/>
        <v>3.6426000000000158</v>
      </c>
      <c r="O62" s="34">
        <f t="shared" si="4"/>
        <v>0.36655546667636263</v>
      </c>
      <c r="P62" s="30">
        <v>17.914999999999999</v>
      </c>
      <c r="Q62" s="30"/>
      <c r="T62"/>
      <c r="U62" s="4"/>
    </row>
    <row r="63" spans="2:21" x14ac:dyDescent="0.2">
      <c r="B63" s="44" t="s">
        <v>75</v>
      </c>
      <c r="C63" s="30"/>
      <c r="D63" s="30">
        <v>5.5960000000000001</v>
      </c>
      <c r="E63" s="30">
        <v>13.709</v>
      </c>
      <c r="F63" s="30">
        <f t="shared" si="5"/>
        <v>10.972000000000001</v>
      </c>
      <c r="G63" s="30">
        <v>10.96</v>
      </c>
      <c r="H63" s="30">
        <v>1.2E-2</v>
      </c>
      <c r="I63" s="30">
        <v>54.76</v>
      </c>
      <c r="J63" s="31">
        <f t="shared" si="7"/>
        <v>85.037000000000006</v>
      </c>
      <c r="K63" s="32">
        <f t="shared" si="0"/>
        <v>-2.9077000000000002</v>
      </c>
      <c r="L63" s="32">
        <f t="shared" si="1"/>
        <v>-1.9542500000000018</v>
      </c>
      <c r="M63" s="32">
        <f t="shared" si="2"/>
        <v>2.468300000000001</v>
      </c>
      <c r="N63" s="33">
        <f t="shared" si="14"/>
        <v>0.51405000000000101</v>
      </c>
      <c r="O63" s="34">
        <f t="shared" si="4"/>
        <v>0.35604501569904862</v>
      </c>
      <c r="P63" s="30">
        <v>5.5960000000000001</v>
      </c>
      <c r="Q63" s="30"/>
      <c r="T63"/>
      <c r="U63" s="4"/>
    </row>
    <row r="64" spans="2:21" x14ac:dyDescent="0.2">
      <c r="B64" s="44" t="s">
        <v>76</v>
      </c>
      <c r="C64" s="30"/>
      <c r="D64" s="30">
        <v>6.7610000000000001</v>
      </c>
      <c r="E64" s="30">
        <v>7.4509999999999996</v>
      </c>
      <c r="F64" s="30">
        <f t="shared" si="5"/>
        <v>13.051</v>
      </c>
      <c r="G64" s="30">
        <v>11.026</v>
      </c>
      <c r="H64" s="30">
        <v>2.0249999999999999</v>
      </c>
      <c r="I64" s="30">
        <v>44.381</v>
      </c>
      <c r="J64" s="31">
        <f t="shared" si="7"/>
        <v>71.643999999999991</v>
      </c>
      <c r="K64" s="32">
        <f t="shared" si="0"/>
        <v>-0.40339999999999954</v>
      </c>
      <c r="L64" s="32">
        <f t="shared" si="1"/>
        <v>-3.6989999999999981</v>
      </c>
      <c r="M64" s="32">
        <f t="shared" si="2"/>
        <v>5.8866000000000005</v>
      </c>
      <c r="N64" s="33">
        <f t="shared" si="14"/>
        <v>2.1876000000000033</v>
      </c>
      <c r="O64" s="34">
        <f t="shared" si="4"/>
        <v>0.38053430852548714</v>
      </c>
      <c r="P64" s="30">
        <v>6.7610000000000001</v>
      </c>
      <c r="Q64" s="30"/>
      <c r="T64"/>
      <c r="U64" s="4"/>
    </row>
    <row r="65" spans="2:21" x14ac:dyDescent="0.2">
      <c r="B65" s="44" t="s">
        <v>77</v>
      </c>
      <c r="C65" s="30"/>
      <c r="D65" s="30"/>
      <c r="E65" s="30">
        <v>7.7539999999999996</v>
      </c>
      <c r="F65" s="30">
        <f t="shared" si="5"/>
        <v>9.5730000000000004</v>
      </c>
      <c r="G65" s="30">
        <v>9.1379999999999999</v>
      </c>
      <c r="H65" s="30">
        <v>0.435</v>
      </c>
      <c r="I65" s="30">
        <v>42.436</v>
      </c>
      <c r="J65" s="31">
        <f t="shared" si="7"/>
        <v>59.762999999999998</v>
      </c>
      <c r="K65" s="32">
        <f t="shared" si="0"/>
        <v>-5.9763000000000002</v>
      </c>
      <c r="L65" s="32">
        <f t="shared" si="1"/>
        <v>-7.18675</v>
      </c>
      <c r="M65" s="32">
        <f t="shared" si="2"/>
        <v>3.5967000000000002</v>
      </c>
      <c r="N65" s="33">
        <f t="shared" si="14"/>
        <v>-3.5900500000000015</v>
      </c>
      <c r="O65" s="34">
        <f t="shared" si="4"/>
        <v>0.2899285511102187</v>
      </c>
      <c r="P65" s="30"/>
      <c r="Q65" s="30"/>
      <c r="T65"/>
      <c r="U65" s="4"/>
    </row>
    <row r="66" spans="2:21" x14ac:dyDescent="0.2">
      <c r="B66" s="44" t="s">
        <v>78</v>
      </c>
      <c r="C66" s="30"/>
      <c r="D66" s="30">
        <v>5.5140000000000002</v>
      </c>
      <c r="E66" s="30">
        <v>10.743</v>
      </c>
      <c r="F66" s="30">
        <f t="shared" si="5"/>
        <v>8.3640000000000008</v>
      </c>
      <c r="G66" s="30">
        <v>6.6420000000000003</v>
      </c>
      <c r="H66" s="30">
        <v>1.722</v>
      </c>
      <c r="I66" s="30">
        <v>38.173999999999999</v>
      </c>
      <c r="J66" s="31">
        <f t="shared" si="7"/>
        <v>62.795000000000002</v>
      </c>
      <c r="K66" s="32">
        <f t="shared" si="0"/>
        <v>-0.76550000000000029</v>
      </c>
      <c r="L66" s="32">
        <f t="shared" si="1"/>
        <v>0.55825000000000102</v>
      </c>
      <c r="M66" s="32">
        <f t="shared" si="2"/>
        <v>2.0845000000000002</v>
      </c>
      <c r="N66" s="33">
        <f t="shared" si="14"/>
        <v>2.642750000000003</v>
      </c>
      <c r="O66" s="34">
        <f t="shared" si="4"/>
        <v>0.39208535711441994</v>
      </c>
      <c r="P66" s="30">
        <v>5.5140000000000002</v>
      </c>
      <c r="Q66" s="30"/>
      <c r="T66"/>
      <c r="U66" s="4"/>
    </row>
    <row r="67" spans="2:21" x14ac:dyDescent="0.2">
      <c r="B67" s="44" t="s">
        <v>79</v>
      </c>
      <c r="C67" s="30"/>
      <c r="D67" s="30">
        <v>4.82</v>
      </c>
      <c r="E67" s="30"/>
      <c r="F67" s="30">
        <f t="shared" si="5"/>
        <v>9.9959999999999987</v>
      </c>
      <c r="G67" s="30">
        <v>9.0619999999999994</v>
      </c>
      <c r="H67" s="30">
        <v>0.93400000000000005</v>
      </c>
      <c r="I67" s="30">
        <v>31.134</v>
      </c>
      <c r="J67" s="31">
        <f t="shared" si="7"/>
        <v>45.949999999999996</v>
      </c>
      <c r="K67" s="32">
        <f t="shared" si="0"/>
        <v>0.22500000000000053</v>
      </c>
      <c r="L67" s="32">
        <f t="shared" si="1"/>
        <v>-6.6674999999999986</v>
      </c>
      <c r="M67" s="32">
        <f t="shared" si="2"/>
        <v>5.4009999999999989</v>
      </c>
      <c r="N67" s="33">
        <f t="shared" si="14"/>
        <v>-1.2664999999999971</v>
      </c>
      <c r="O67" s="34">
        <f t="shared" si="4"/>
        <v>0.32243743199129488</v>
      </c>
      <c r="P67" s="30">
        <v>4.82</v>
      </c>
      <c r="Q67" s="30"/>
      <c r="T67"/>
      <c r="U67" s="4"/>
    </row>
    <row r="68" spans="2:21" x14ac:dyDescent="0.2">
      <c r="B68" s="44" t="s">
        <v>80</v>
      </c>
      <c r="C68" s="30"/>
      <c r="D68" s="30">
        <v>2.9630000000000001</v>
      </c>
      <c r="E68" s="30">
        <v>4.282</v>
      </c>
      <c r="F68" s="30">
        <f t="shared" si="5"/>
        <v>5.524</v>
      </c>
      <c r="G68" s="30">
        <v>4.6959999999999997</v>
      </c>
      <c r="H68" s="30">
        <v>0.82799999999999996</v>
      </c>
      <c r="I68" s="30">
        <v>27.053999999999998</v>
      </c>
      <c r="J68" s="31">
        <f t="shared" si="7"/>
        <v>39.823</v>
      </c>
      <c r="K68" s="32">
        <f t="shared" si="0"/>
        <v>-1.0193000000000003</v>
      </c>
      <c r="L68" s="32">
        <f t="shared" si="1"/>
        <v>-2.71075</v>
      </c>
      <c r="M68" s="32">
        <f t="shared" si="2"/>
        <v>1.5416999999999996</v>
      </c>
      <c r="N68" s="33">
        <f t="shared" si="14"/>
        <v>-1.1690499999999986</v>
      </c>
      <c r="O68" s="34">
        <f t="shared" si="4"/>
        <v>0.32064384903196647</v>
      </c>
      <c r="P68" s="30">
        <v>2.9630000000000001</v>
      </c>
      <c r="Q68" s="30"/>
      <c r="T68"/>
      <c r="U68" s="4"/>
    </row>
    <row r="69" spans="2:21" x14ac:dyDescent="0.2">
      <c r="B69" s="44" t="s">
        <v>81</v>
      </c>
      <c r="C69" s="30"/>
      <c r="D69" s="30">
        <v>4.7699999999999996</v>
      </c>
      <c r="E69" s="30">
        <v>4.8840000000000003</v>
      </c>
      <c r="F69" s="30">
        <f t="shared" si="5"/>
        <v>5.8959999999999999</v>
      </c>
      <c r="G69" s="30">
        <v>5.8959999999999999</v>
      </c>
      <c r="H69" s="30">
        <v>0</v>
      </c>
      <c r="I69" s="30">
        <v>42.817999999999998</v>
      </c>
      <c r="J69" s="31">
        <f t="shared" si="7"/>
        <v>58.367999999999995</v>
      </c>
      <c r="K69" s="32">
        <f t="shared" si="0"/>
        <v>-1.0668000000000006</v>
      </c>
      <c r="L69" s="32">
        <f t="shared" si="1"/>
        <v>-4.9379999999999988</v>
      </c>
      <c r="M69" s="32">
        <f t="shared" si="2"/>
        <v>5.9199999999999697E-2</v>
      </c>
      <c r="N69" s="33">
        <f t="shared" si="14"/>
        <v>-4.8787999999999947</v>
      </c>
      <c r="O69" s="34">
        <f t="shared" si="4"/>
        <v>0.26641310307017546</v>
      </c>
      <c r="P69" s="30">
        <v>4.7699999999999996</v>
      </c>
      <c r="Q69" s="30"/>
      <c r="T69"/>
      <c r="U69" s="4"/>
    </row>
    <row r="70" spans="2:21" x14ac:dyDescent="0.2">
      <c r="B70" s="44" t="s">
        <v>82</v>
      </c>
      <c r="C70" s="30">
        <v>14.085000000000001</v>
      </c>
      <c r="D70" s="30">
        <v>38.354999999999997</v>
      </c>
      <c r="E70" s="30">
        <v>64.570999999999998</v>
      </c>
      <c r="F70" s="30">
        <f t="shared" si="5"/>
        <v>48.02</v>
      </c>
      <c r="G70" s="30">
        <v>48.014000000000003</v>
      </c>
      <c r="H70" s="30">
        <v>6.0000000000000001E-3</v>
      </c>
      <c r="I70" s="30">
        <v>371.24400000000003</v>
      </c>
      <c r="J70" s="31">
        <f t="shared" si="7"/>
        <v>536.27500000000009</v>
      </c>
      <c r="K70" s="32">
        <f t="shared" si="0"/>
        <v>-1.1875000000000142</v>
      </c>
      <c r="L70" s="32">
        <f t="shared" si="1"/>
        <v>-17.057750000000027</v>
      </c>
      <c r="M70" s="32">
        <f t="shared" si="2"/>
        <v>-5.6075000000000088</v>
      </c>
      <c r="N70" s="33">
        <f t="shared" si="14"/>
        <v>-22.665250000000015</v>
      </c>
      <c r="O70" s="34">
        <f t="shared" si="4"/>
        <v>0.30773576989417739</v>
      </c>
      <c r="P70" s="30">
        <v>50.523000000000003</v>
      </c>
      <c r="Q70" s="30">
        <v>2.645</v>
      </c>
      <c r="T70"/>
      <c r="U70" s="4"/>
    </row>
    <row r="71" spans="2:21" x14ac:dyDescent="0.2">
      <c r="B71" s="44" t="s">
        <v>83</v>
      </c>
      <c r="C71" s="30"/>
      <c r="D71" s="30">
        <v>9.3089999999999993</v>
      </c>
      <c r="E71" s="30">
        <v>15.27</v>
      </c>
      <c r="F71" s="30">
        <f t="shared" si="5"/>
        <v>9.84</v>
      </c>
      <c r="G71" s="30">
        <v>9.8290000000000006</v>
      </c>
      <c r="H71" s="30">
        <v>1.0999999999999999E-2</v>
      </c>
      <c r="I71" s="30">
        <v>64.686000000000007</v>
      </c>
      <c r="J71" s="31">
        <f t="shared" si="7"/>
        <v>99.105000000000004</v>
      </c>
      <c r="K71" s="32">
        <f t="shared" si="0"/>
        <v>-0.60150000000000148</v>
      </c>
      <c r="L71" s="32">
        <f t="shared" si="1"/>
        <v>-0.19725000000000037</v>
      </c>
      <c r="M71" s="32">
        <f t="shared" si="2"/>
        <v>-7.0500000000000895E-2</v>
      </c>
      <c r="N71" s="33">
        <f t="shared" si="14"/>
        <v>-0.26774999999999949</v>
      </c>
      <c r="O71" s="34">
        <f t="shared" si="4"/>
        <v>0.34729831996367483</v>
      </c>
      <c r="P71" s="30">
        <v>9.2789999999999999</v>
      </c>
      <c r="Q71" s="30"/>
      <c r="T71"/>
      <c r="U71" s="4"/>
    </row>
    <row r="72" spans="2:21" x14ac:dyDescent="0.2">
      <c r="B72" s="44" t="s">
        <v>84</v>
      </c>
      <c r="C72" s="30"/>
      <c r="D72" s="30">
        <v>22.701000000000001</v>
      </c>
      <c r="E72" s="30">
        <v>17.648</v>
      </c>
      <c r="F72" s="30">
        <f t="shared" si="5"/>
        <v>9.3239999999999998</v>
      </c>
      <c r="G72" s="30">
        <v>9.3170000000000002</v>
      </c>
      <c r="H72" s="30">
        <v>7.0000000000000001E-3</v>
      </c>
      <c r="I72" s="30">
        <v>157.80500000000001</v>
      </c>
      <c r="J72" s="31">
        <f t="shared" si="7"/>
        <v>207.47800000000001</v>
      </c>
      <c r="K72" s="32">
        <f t="shared" si="0"/>
        <v>1.9531999999999989</v>
      </c>
      <c r="L72" s="32">
        <f t="shared" si="1"/>
        <v>-11.520499999999998</v>
      </c>
      <c r="M72" s="32">
        <f t="shared" si="2"/>
        <v>-11.423800000000002</v>
      </c>
      <c r="N72" s="33">
        <f t="shared" si="14"/>
        <v>-22.944299999999998</v>
      </c>
      <c r="O72" s="34">
        <f t="shared" si="4"/>
        <v>0.23941333538977627</v>
      </c>
      <c r="P72" s="30">
        <v>22.701000000000001</v>
      </c>
      <c r="Q72" s="30"/>
      <c r="T72"/>
      <c r="U72" s="4"/>
    </row>
    <row r="73" spans="2:21" x14ac:dyDescent="0.2">
      <c r="B73" s="44" t="s">
        <v>85</v>
      </c>
      <c r="C73" s="30"/>
      <c r="D73" s="30">
        <v>10.026999999999999</v>
      </c>
      <c r="E73" s="30">
        <v>11.619</v>
      </c>
      <c r="F73" s="30">
        <f t="shared" si="5"/>
        <v>13.083</v>
      </c>
      <c r="G73" s="30">
        <v>13.074</v>
      </c>
      <c r="H73" s="30">
        <v>8.9999999999999993E-3</v>
      </c>
      <c r="I73" s="30">
        <v>54.445</v>
      </c>
      <c r="J73" s="31">
        <f t="shared" si="7"/>
        <v>89.174000000000007</v>
      </c>
      <c r="K73" s="32">
        <f t="shared" si="0"/>
        <v>1.1095999999999986</v>
      </c>
      <c r="L73" s="32">
        <f t="shared" si="1"/>
        <v>-0.64750000000000085</v>
      </c>
      <c r="M73" s="32">
        <f t="shared" si="2"/>
        <v>4.1655999999999995</v>
      </c>
      <c r="N73" s="33">
        <f t="shared" si="14"/>
        <v>3.5181000000000004</v>
      </c>
      <c r="O73" s="34">
        <f t="shared" si="4"/>
        <v>0.38945208244555585</v>
      </c>
      <c r="P73" s="30">
        <v>10.026999999999999</v>
      </c>
      <c r="Q73" s="30"/>
      <c r="T73"/>
      <c r="U73" s="4"/>
    </row>
    <row r="74" spans="2:21" x14ac:dyDescent="0.2">
      <c r="B74" s="44" t="s">
        <v>86</v>
      </c>
      <c r="C74" s="30"/>
      <c r="D74" s="30">
        <v>5.5439999999999996</v>
      </c>
      <c r="E74" s="30"/>
      <c r="F74" s="30">
        <f t="shared" si="5"/>
        <v>8.4160000000000004</v>
      </c>
      <c r="G74" s="30">
        <v>7.8490000000000002</v>
      </c>
      <c r="H74" s="30">
        <v>0.56699999999999995</v>
      </c>
      <c r="I74" s="30">
        <v>45.587000000000003</v>
      </c>
      <c r="J74" s="31">
        <f t="shared" si="7"/>
        <v>59.546999999999997</v>
      </c>
      <c r="K74" s="32">
        <f t="shared" si="0"/>
        <v>-0.41070000000000029</v>
      </c>
      <c r="L74" s="32">
        <f t="shared" si="1"/>
        <v>-9.3427499999999988</v>
      </c>
      <c r="M74" s="32">
        <f t="shared" si="2"/>
        <v>2.4613000000000005</v>
      </c>
      <c r="N74" s="33">
        <f t="shared" si="14"/>
        <v>-6.8814499999999974</v>
      </c>
      <c r="O74" s="34">
        <f t="shared" si="4"/>
        <v>0.2344366634759098</v>
      </c>
      <c r="P74" s="30">
        <v>5.5439999999999996</v>
      </c>
      <c r="Q74" s="30"/>
      <c r="T74"/>
      <c r="U74" s="4"/>
    </row>
    <row r="75" spans="2:21" x14ac:dyDescent="0.2">
      <c r="B75" s="44" t="s">
        <v>87</v>
      </c>
      <c r="C75" s="30"/>
      <c r="D75" s="30">
        <v>1.4259999999999999</v>
      </c>
      <c r="E75" s="30">
        <v>1.829</v>
      </c>
      <c r="F75" s="30">
        <f t="shared" ref="F75:F80" si="22">G75+H75</f>
        <v>9.67</v>
      </c>
      <c r="G75" s="30">
        <v>9.67</v>
      </c>
      <c r="H75" s="30"/>
      <c r="I75" s="30">
        <v>29.713999999999999</v>
      </c>
      <c r="J75" s="31">
        <f t="shared" si="7"/>
        <v>42.639000000000003</v>
      </c>
      <c r="K75" s="32">
        <f t="shared" si="0"/>
        <v>-2.8379000000000003</v>
      </c>
      <c r="L75" s="32">
        <f t="shared" si="1"/>
        <v>-7.4047500000000008</v>
      </c>
      <c r="M75" s="32">
        <f t="shared" si="2"/>
        <v>5.4060999999999995</v>
      </c>
      <c r="N75" s="33">
        <f t="shared" si="14"/>
        <v>-1.9986499999999996</v>
      </c>
      <c r="O75" s="34">
        <f t="shared" si="4"/>
        <v>0.30312624592509207</v>
      </c>
      <c r="P75" s="30">
        <v>1.4259999999999999</v>
      </c>
      <c r="Q75" s="30"/>
      <c r="T75"/>
      <c r="U75" s="4"/>
    </row>
    <row r="76" spans="2:21" x14ac:dyDescent="0.2">
      <c r="B76" s="44" t="s">
        <v>88</v>
      </c>
      <c r="C76" s="30"/>
      <c r="D76" s="30">
        <v>5.96</v>
      </c>
      <c r="E76" s="30">
        <v>7.6230000000000002</v>
      </c>
      <c r="F76" s="30">
        <f t="shared" si="22"/>
        <v>8.9659999999999993</v>
      </c>
      <c r="G76" s="30">
        <v>8.4879999999999995</v>
      </c>
      <c r="H76" s="30">
        <v>0.47799999999999998</v>
      </c>
      <c r="I76" s="30">
        <v>45.868000000000002</v>
      </c>
      <c r="J76" s="31">
        <f t="shared" si="7"/>
        <v>68.417000000000002</v>
      </c>
      <c r="K76" s="32">
        <f t="shared" si="0"/>
        <v>-0.88170000000000037</v>
      </c>
      <c r="L76" s="32">
        <f t="shared" si="1"/>
        <v>-3.5212500000000002</v>
      </c>
      <c r="M76" s="32">
        <f t="shared" si="2"/>
        <v>2.124299999999999</v>
      </c>
      <c r="N76" s="33">
        <f t="shared" si="14"/>
        <v>-1.3969500000000004</v>
      </c>
      <c r="O76" s="34">
        <f t="shared" si="4"/>
        <v>0.32958182907756844</v>
      </c>
      <c r="P76" s="30">
        <v>5.96</v>
      </c>
      <c r="Q76" s="30"/>
      <c r="T76"/>
      <c r="U76" s="4"/>
    </row>
    <row r="77" spans="2:21" x14ac:dyDescent="0.2">
      <c r="B77" s="44" t="s">
        <v>89</v>
      </c>
      <c r="C77" s="30">
        <v>6.8440000000000003</v>
      </c>
      <c r="D77" s="30">
        <v>70.948999999999998</v>
      </c>
      <c r="E77" s="30">
        <v>126.922</v>
      </c>
      <c r="F77" s="30">
        <f t="shared" si="22"/>
        <v>92.11999999999999</v>
      </c>
      <c r="G77" s="30">
        <v>90.578999999999994</v>
      </c>
      <c r="H77" s="30">
        <v>1.5409999999999999</v>
      </c>
      <c r="I77" s="30">
        <v>584.46299999999997</v>
      </c>
      <c r="J77" s="31">
        <f t="shared" si="7"/>
        <v>881.298</v>
      </c>
      <c r="K77" s="32">
        <f t="shared" si="0"/>
        <v>-10.336800000000011</v>
      </c>
      <c r="L77" s="32">
        <f t="shared" si="1"/>
        <v>-15.609500000000025</v>
      </c>
      <c r="M77" s="32">
        <f t="shared" si="2"/>
        <v>3.9901999999999873</v>
      </c>
      <c r="N77" s="33">
        <f t="shared" si="14"/>
        <v>-11.61930000000001</v>
      </c>
      <c r="O77" s="34">
        <f t="shared" si="4"/>
        <v>0.3368156968471504</v>
      </c>
      <c r="P77" s="30">
        <v>76.694999999999993</v>
      </c>
      <c r="Q77" s="30"/>
      <c r="T77"/>
      <c r="U77" s="4"/>
    </row>
    <row r="78" spans="2:21" x14ac:dyDescent="0.2">
      <c r="B78" s="44" t="s">
        <v>90</v>
      </c>
      <c r="C78" s="30"/>
      <c r="D78" s="30">
        <v>7.5279999999999996</v>
      </c>
      <c r="E78" s="30">
        <v>11.717000000000001</v>
      </c>
      <c r="F78" s="30">
        <f t="shared" si="22"/>
        <v>6.6589999999999998</v>
      </c>
      <c r="G78" s="30">
        <v>6.6589999999999998</v>
      </c>
      <c r="H78" s="30"/>
      <c r="I78" s="30">
        <v>52.874000000000002</v>
      </c>
      <c r="J78" s="31">
        <f t="shared" si="7"/>
        <v>78.778000000000006</v>
      </c>
      <c r="K78" s="32">
        <f t="shared" si="0"/>
        <v>-0.349800000000001</v>
      </c>
      <c r="L78" s="32">
        <f t="shared" si="1"/>
        <v>-0.44950000000000045</v>
      </c>
      <c r="M78" s="32">
        <f t="shared" si="2"/>
        <v>-1.2188000000000008</v>
      </c>
      <c r="N78" s="33">
        <f t="shared" si="14"/>
        <v>-1.6683000000000021</v>
      </c>
      <c r="O78" s="34">
        <f t="shared" si="4"/>
        <v>0.32882276777780595</v>
      </c>
      <c r="P78" s="30">
        <v>7.5279999999999996</v>
      </c>
      <c r="Q78" s="30"/>
      <c r="T78"/>
      <c r="U78" s="4"/>
    </row>
    <row r="79" spans="2:21" x14ac:dyDescent="0.2">
      <c r="B79" s="44" t="s">
        <v>91</v>
      </c>
      <c r="C79" s="30"/>
      <c r="D79" s="30">
        <v>5.0010000000000003</v>
      </c>
      <c r="E79" s="30">
        <v>11.455</v>
      </c>
      <c r="F79" s="30">
        <f t="shared" si="22"/>
        <v>9.088000000000001</v>
      </c>
      <c r="G79" s="30">
        <v>8.3620000000000001</v>
      </c>
      <c r="H79" s="30">
        <v>0.72599999999999998</v>
      </c>
      <c r="I79" s="30">
        <v>42.804000000000002</v>
      </c>
      <c r="J79" s="31">
        <f t="shared" si="7"/>
        <v>68.347999999999999</v>
      </c>
      <c r="K79" s="32">
        <f t="shared" si="0"/>
        <v>-1.8338000000000001</v>
      </c>
      <c r="L79" s="32">
        <f t="shared" si="1"/>
        <v>-0.63100000000000023</v>
      </c>
      <c r="M79" s="32">
        <f t="shared" si="2"/>
        <v>2.2532000000000005</v>
      </c>
      <c r="N79" s="33">
        <f t="shared" si="14"/>
        <v>1.622200000000003</v>
      </c>
      <c r="O79" s="34">
        <f t="shared" si="4"/>
        <v>0.3737344179785802</v>
      </c>
      <c r="P79" s="30">
        <v>5.0010000000000003</v>
      </c>
      <c r="Q79" s="30"/>
      <c r="T79"/>
      <c r="U79" s="4"/>
    </row>
    <row r="80" spans="2:21" x14ac:dyDescent="0.2">
      <c r="B80" s="44" t="s">
        <v>92</v>
      </c>
      <c r="C80" s="30"/>
      <c r="D80" s="30">
        <v>1.841</v>
      </c>
      <c r="E80" s="30">
        <v>4.5369999999999999</v>
      </c>
      <c r="F80" s="30">
        <f t="shared" si="22"/>
        <v>6.4450000000000003</v>
      </c>
      <c r="G80" s="30">
        <v>6.2960000000000003</v>
      </c>
      <c r="H80" s="30">
        <v>0.14899999999999999</v>
      </c>
      <c r="I80" s="30">
        <v>31.786999999999999</v>
      </c>
      <c r="J80" s="31">
        <f t="shared" si="7"/>
        <v>44.61</v>
      </c>
      <c r="K80" s="32">
        <f t="shared" si="0"/>
        <v>-2.62</v>
      </c>
      <c r="L80" s="32">
        <f t="shared" si="1"/>
        <v>-4.7744999999999997</v>
      </c>
      <c r="M80" s="32">
        <f t="shared" si="2"/>
        <v>1.984</v>
      </c>
      <c r="N80" s="33">
        <f t="shared" si="14"/>
        <v>-2.790499999999998</v>
      </c>
      <c r="O80" s="34">
        <f t="shared" si="4"/>
        <v>0.28744676081596054</v>
      </c>
      <c r="P80" s="30">
        <v>1.841</v>
      </c>
      <c r="Q80" s="30"/>
      <c r="T80"/>
      <c r="U80" s="4"/>
    </row>
    <row r="81" spans="2:17" x14ac:dyDescent="0.2">
      <c r="B81" s="26"/>
      <c r="C81" s="28"/>
      <c r="D81" s="28"/>
      <c r="E81" s="31"/>
      <c r="F81" s="31"/>
      <c r="G81" s="31"/>
      <c r="H81" s="31"/>
      <c r="I81" s="31"/>
      <c r="J81" s="31"/>
      <c r="K81" s="35"/>
      <c r="L81" s="35"/>
      <c r="M81" s="35"/>
      <c r="N81" s="35"/>
      <c r="O81" s="36"/>
      <c r="P81" s="28"/>
      <c r="Q81" s="28"/>
    </row>
    <row r="82" spans="2:17" x14ac:dyDescent="0.2">
      <c r="B82" s="29" t="s">
        <v>15</v>
      </c>
      <c r="C82" s="30">
        <f>SUM(C10:C80)</f>
        <v>191.816</v>
      </c>
      <c r="D82" s="30">
        <f t="shared" ref="D82:N82" si="23">SUM(D10:D80)</f>
        <v>986.76700000000005</v>
      </c>
      <c r="E82" s="30">
        <f t="shared" si="23"/>
        <v>1672.8759999999997</v>
      </c>
      <c r="F82" s="30">
        <f t="shared" si="23"/>
        <v>1496.9860000000001</v>
      </c>
      <c r="G82" s="30"/>
      <c r="H82" s="30"/>
      <c r="I82" s="30">
        <f t="shared" si="23"/>
        <v>9186.2049999999981</v>
      </c>
      <c r="J82" s="30">
        <f t="shared" si="23"/>
        <v>13534.650000000005</v>
      </c>
      <c r="K82" s="30">
        <f t="shared" si="23"/>
        <v>-174.88200000000009</v>
      </c>
      <c r="L82" s="30">
        <f t="shared" si="23"/>
        <v>-532.20349999999996</v>
      </c>
      <c r="M82" s="30">
        <f t="shared" si="23"/>
        <v>143.52099999999993</v>
      </c>
      <c r="N82" s="30">
        <f t="shared" si="23"/>
        <v>-388.68249999999972</v>
      </c>
      <c r="O82" s="34">
        <f>(C82+D82+E82+F82)/(J82)</f>
        <v>0.32128241217911052</v>
      </c>
      <c r="P82" s="31">
        <f>SUM(P10:P80)</f>
        <v>1159.8239999999998</v>
      </c>
      <c r="Q82" s="31">
        <f>SUM(Q10:Q80)</f>
        <v>31.420999999999999</v>
      </c>
    </row>
    <row r="83" spans="2:17" x14ac:dyDescent="0.2">
      <c r="C83" s="37"/>
      <c r="D83" s="37"/>
      <c r="E83" s="37"/>
      <c r="F83" s="37"/>
      <c r="G83" s="37"/>
      <c r="H83" s="37"/>
      <c r="I83" s="38"/>
      <c r="J83" s="38"/>
      <c r="K83" s="39"/>
      <c r="L83" s="39"/>
      <c r="M83" s="39"/>
      <c r="N83" s="39"/>
      <c r="O83" s="40"/>
      <c r="P83" s="37"/>
      <c r="Q83" s="37"/>
    </row>
    <row r="84" spans="2:17" x14ac:dyDescent="0.2">
      <c r="B84" s="41" t="s">
        <v>21</v>
      </c>
    </row>
    <row r="85" spans="2:17" x14ac:dyDescent="0.2">
      <c r="B85" s="42" t="s">
        <v>93</v>
      </c>
    </row>
  </sheetData>
  <mergeCells count="1">
    <mergeCell ref="T7:U7"/>
  </mergeCells>
  <pageMargins left="0.75" right="0.75" top="1" bottom="1" header="0.5" footer="0.5"/>
  <pageSetup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Cameron</dc:creator>
  <cp:lastModifiedBy>Capaldo, Chris</cp:lastModifiedBy>
  <dcterms:created xsi:type="dcterms:W3CDTF">2021-09-10T12:46:57Z</dcterms:created>
  <dcterms:modified xsi:type="dcterms:W3CDTF">2025-07-30T13:41:40Z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2025-07-29T19:11:22Z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0695d8b5-ebff-4d34-9ded-09e08841e6ea</vt:lpwstr>
  </property>
  <property fmtid="{D5CDD505-2E9C-101B-9397-08002B2CF9AE}" pid="42" name="MSIP_Label_0faac733-ded1-41e0-8ea6-961193f81247_ContentBits">
    <vt:lpwstr>0</vt:lpwstr>
  </property>
</Properties>
</file>