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ata\Testing Engineer\smoothness\Profile summary sheets\"/>
    </mc:Choice>
  </mc:AlternateContent>
  <xr:revisionPtr revIDLastSave="0" documentId="13_ncr:1_{09731111-F3C9-41FF-9F38-2A118A84E1D2}" xr6:coauthVersionLast="47" xr6:coauthVersionMax="47" xr10:uidLastSave="{00000000-0000-0000-0000-000000000000}"/>
  <bookViews>
    <workbookView xWindow="-110" yWindow="-110" windowWidth="19420" windowHeight="11500" xr2:uid="{25112676-F2B6-45D2-9E2C-DB50C931B984}"/>
  </bookViews>
  <sheets>
    <sheet name="2532" sheetId="10" r:id="rId1"/>
  </sheets>
  <definedNames>
    <definedName name="_xlnm.Print_Area" localSheetId="0">'2532'!$B$1:$O$65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6" i="10" l="1"/>
  <c r="AA35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34" i="10"/>
  <c r="AA37" i="10"/>
  <c r="AA38" i="10"/>
  <c r="AA39" i="10"/>
  <c r="AA40" i="10"/>
  <c r="AA41" i="10"/>
  <c r="AA42" i="10"/>
  <c r="AA43" i="10"/>
  <c r="AA44" i="10"/>
  <c r="AA45" i="10"/>
  <c r="AA46" i="10"/>
  <c r="AA47" i="10"/>
  <c r="AA48" i="10"/>
  <c r="AA49" i="10"/>
  <c r="AA50" i="10"/>
  <c r="AA51" i="10"/>
  <c r="AA52" i="10"/>
  <c r="AA53" i="10"/>
  <c r="AA54" i="10"/>
  <c r="AC15" i="10"/>
  <c r="AB15" i="10"/>
  <c r="AA15" i="10" s="1"/>
  <c r="L16" i="10"/>
  <c r="L17" i="10"/>
  <c r="L18" i="10"/>
  <c r="L19" i="10"/>
  <c r="L20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AC54" i="10"/>
  <c r="AB54" i="10"/>
  <c r="AC53" i="10"/>
  <c r="AB53" i="10"/>
  <c r="AC52" i="10"/>
  <c r="AB52" i="10"/>
  <c r="AC51" i="10"/>
  <c r="AB51" i="10"/>
  <c r="AC50" i="10"/>
  <c r="AB50" i="10"/>
  <c r="AC49" i="10"/>
  <c r="AB49" i="10"/>
  <c r="AC48" i="10"/>
  <c r="AB48" i="10"/>
  <c r="AC47" i="10"/>
  <c r="AB47" i="10"/>
  <c r="AC46" i="10"/>
  <c r="AB46" i="10"/>
  <c r="AC45" i="10"/>
  <c r="AB45" i="10"/>
  <c r="AC44" i="10"/>
  <c r="AB44" i="10"/>
  <c r="AC43" i="10"/>
  <c r="AB43" i="10"/>
  <c r="AC42" i="10"/>
  <c r="AB42" i="10"/>
  <c r="AC41" i="10"/>
  <c r="AB41" i="10"/>
  <c r="AC40" i="10"/>
  <c r="AB40" i="10"/>
  <c r="AC39" i="10"/>
  <c r="AB39" i="10"/>
  <c r="AC38" i="10"/>
  <c r="AB38" i="10"/>
  <c r="AC37" i="10"/>
  <c r="AB37" i="10"/>
  <c r="AC36" i="10"/>
  <c r="AB36" i="10"/>
  <c r="AC35" i="10"/>
  <c r="AB35" i="10"/>
  <c r="AC34" i="10"/>
  <c r="AB34" i="10"/>
  <c r="AC33" i="10"/>
  <c r="AB33" i="10"/>
  <c r="AC32" i="10"/>
  <c r="AB32" i="10"/>
  <c r="AC31" i="10"/>
  <c r="AB31" i="10"/>
  <c r="AC30" i="10"/>
  <c r="AB30" i="10"/>
  <c r="AC29" i="10"/>
  <c r="AB29" i="10"/>
  <c r="AC28" i="10"/>
  <c r="AB28" i="10"/>
  <c r="AC27" i="10"/>
  <c r="AB27" i="10"/>
  <c r="AC26" i="10"/>
  <c r="AB26" i="10"/>
  <c r="AC25" i="10"/>
  <c r="AB25" i="10"/>
  <c r="AC24" i="10"/>
  <c r="AB24" i="10"/>
  <c r="AC23" i="10"/>
  <c r="AB23" i="10"/>
  <c r="AC22" i="10"/>
  <c r="AB22" i="10"/>
  <c r="AC21" i="10"/>
  <c r="AB21" i="10"/>
  <c r="AC20" i="10"/>
  <c r="AB20" i="10"/>
  <c r="AC19" i="10"/>
  <c r="AB19" i="10"/>
  <c r="AC18" i="10"/>
  <c r="AB18" i="10"/>
  <c r="AC17" i="10"/>
  <c r="AB17" i="10"/>
  <c r="AC16" i="10"/>
  <c r="AB16" i="10"/>
  <c r="L23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15" i="10"/>
  <c r="R16" i="10"/>
  <c r="R17" i="10"/>
  <c r="M17" i="10" s="1"/>
  <c r="R18" i="10"/>
  <c r="M18" i="10" s="1"/>
  <c r="R19" i="10"/>
  <c r="R20" i="10"/>
  <c r="R22" i="10"/>
  <c r="M22" i="10" s="1"/>
  <c r="R23" i="10"/>
  <c r="R24" i="10"/>
  <c r="M24" i="10" s="1"/>
  <c r="R25" i="10"/>
  <c r="M25" i="10" s="1"/>
  <c r="R26" i="10"/>
  <c r="M26" i="10" s="1"/>
  <c r="R27" i="10"/>
  <c r="M27" i="10" s="1"/>
  <c r="R28" i="10"/>
  <c r="R29" i="10"/>
  <c r="R30" i="10"/>
  <c r="M30" i="10" s="1"/>
  <c r="R31" i="10"/>
  <c r="R32" i="10"/>
  <c r="M32" i="10" s="1"/>
  <c r="R33" i="10"/>
  <c r="M33" i="10" s="1"/>
  <c r="R34" i="10"/>
  <c r="M34" i="10" s="1"/>
  <c r="R35" i="10"/>
  <c r="R36" i="10"/>
  <c r="R37" i="10"/>
  <c r="R38" i="10"/>
  <c r="M38" i="10" s="1"/>
  <c r="R39" i="10"/>
  <c r="R40" i="10"/>
  <c r="M40" i="10" s="1"/>
  <c r="R41" i="10"/>
  <c r="M41" i="10" s="1"/>
  <c r="R42" i="10"/>
  <c r="M42" i="10" s="1"/>
  <c r="R43" i="10"/>
  <c r="M43" i="10" s="1"/>
  <c r="R44" i="10"/>
  <c r="R45" i="10"/>
  <c r="R46" i="10"/>
  <c r="M46" i="10" s="1"/>
  <c r="R47" i="10"/>
  <c r="R48" i="10"/>
  <c r="M48" i="10" s="1"/>
  <c r="R49" i="10"/>
  <c r="M49" i="10" s="1"/>
  <c r="R50" i="10"/>
  <c r="M50" i="10" s="1"/>
  <c r="R51" i="10"/>
  <c r="M51" i="10" s="1"/>
  <c r="R52" i="10"/>
  <c r="R53" i="10"/>
  <c r="R54" i="10"/>
  <c r="M54" i="10" s="1"/>
  <c r="L24" i="10" l="1"/>
  <c r="L25" i="10"/>
  <c r="L22" i="10"/>
  <c r="L21" i="10"/>
  <c r="R21" i="10" s="1"/>
  <c r="L15" i="10"/>
  <c r="M53" i="10"/>
  <c r="M45" i="10"/>
  <c r="M37" i="10"/>
  <c r="M29" i="10"/>
  <c r="M21" i="10"/>
  <c r="M52" i="10"/>
  <c r="M44" i="10"/>
  <c r="M36" i="10"/>
  <c r="M28" i="10"/>
  <c r="M20" i="10"/>
  <c r="M35" i="10"/>
  <c r="M19" i="10"/>
  <c r="M16" i="10"/>
  <c r="M47" i="10"/>
  <c r="M39" i="10"/>
  <c r="M31" i="10"/>
  <c r="M23" i="10"/>
  <c r="R15" i="10" l="1"/>
  <c r="M15" i="10" s="1"/>
  <c r="V54" i="10"/>
  <c r="V53" i="10"/>
  <c r="V52" i="10"/>
  <c r="V51" i="10"/>
  <c r="V50" i="10"/>
  <c r="V49" i="10"/>
  <c r="V48" i="10"/>
  <c r="V47" i="10"/>
  <c r="V46" i="10"/>
  <c r="V45" i="10"/>
  <c r="V44" i="10"/>
  <c r="V43" i="10"/>
  <c r="V42" i="10"/>
  <c r="V41" i="10"/>
  <c r="V40" i="10"/>
  <c r="V39" i="10"/>
  <c r="V38" i="10"/>
  <c r="V37" i="10"/>
  <c r="V36" i="10"/>
  <c r="V35" i="10"/>
  <c r="V34" i="10"/>
  <c r="V33" i="10"/>
  <c r="V32" i="10"/>
  <c r="V31" i="10"/>
  <c r="V30" i="10"/>
  <c r="V29" i="10"/>
  <c r="V28" i="10"/>
  <c r="V27" i="10"/>
  <c r="V26" i="10"/>
  <c r="V25" i="10"/>
  <c r="V24" i="10"/>
  <c r="V23" i="10"/>
  <c r="V22" i="10"/>
  <c r="V21" i="10"/>
  <c r="V20" i="10"/>
  <c r="V19" i="10"/>
  <c r="V18" i="10"/>
  <c r="V17" i="10"/>
  <c r="V16" i="10"/>
  <c r="V15" i="10"/>
  <c r="D15" i="10"/>
  <c r="F15" i="10" s="1"/>
  <c r="T11" i="10"/>
  <c r="J55" i="10" l="1"/>
  <c r="H15" i="10"/>
  <c r="S15" i="10" s="1"/>
  <c r="U15" i="10"/>
  <c r="D16" i="10" s="1"/>
  <c r="F16" i="10" s="1"/>
  <c r="H16" i="10" l="1"/>
  <c r="S16" i="10" s="1"/>
  <c r="U16" i="10"/>
  <c r="D17" i="10" l="1"/>
  <c r="F17" i="10" s="1"/>
  <c r="T10" i="10"/>
  <c r="H17" i="10" l="1"/>
  <c r="S17" i="10" s="1"/>
  <c r="U17" i="10"/>
  <c r="D18" i="10" l="1"/>
  <c r="F18" i="10" s="1"/>
  <c r="H18" i="10" l="1"/>
  <c r="S18" i="10" s="1"/>
  <c r="U18" i="10"/>
  <c r="D19" i="10" l="1"/>
  <c r="F19" i="10" s="1"/>
  <c r="H19" i="10" l="1"/>
  <c r="S19" i="10" s="1"/>
  <c r="U19" i="10"/>
  <c r="D20" i="10" l="1"/>
  <c r="F20" i="10" s="1"/>
  <c r="H20" i="10" l="1"/>
  <c r="S20" i="10" s="1"/>
  <c r="U20" i="10"/>
  <c r="D21" i="10" l="1"/>
  <c r="F21" i="10" s="1"/>
  <c r="H21" i="10" l="1"/>
  <c r="S21" i="10" s="1"/>
  <c r="U21" i="10"/>
  <c r="D22" i="10" l="1"/>
  <c r="F22" i="10" s="1"/>
  <c r="H22" i="10" l="1"/>
  <c r="S22" i="10" s="1"/>
  <c r="U22" i="10"/>
  <c r="D23" i="10" l="1"/>
  <c r="F23" i="10" s="1"/>
  <c r="H23" i="10" l="1"/>
  <c r="S23" i="10" s="1"/>
  <c r="U23" i="10"/>
  <c r="D24" i="10" l="1"/>
  <c r="F24" i="10" s="1"/>
  <c r="H24" i="10" l="1"/>
  <c r="S24" i="10" s="1"/>
  <c r="U24" i="10"/>
  <c r="D25" i="10" l="1"/>
  <c r="F25" i="10" s="1"/>
  <c r="U25" i="10" s="1"/>
  <c r="D26" i="10" l="1"/>
  <c r="F26" i="10" s="1"/>
  <c r="U26" i="10" s="1"/>
  <c r="H25" i="10"/>
  <c r="S25" i="10" s="1"/>
  <c r="D27" i="10" l="1"/>
  <c r="F27" i="10" s="1"/>
  <c r="U27" i="10" s="1"/>
  <c r="H26" i="10"/>
  <c r="S26" i="10" s="1"/>
  <c r="D28" i="10" l="1"/>
  <c r="F28" i="10" s="1"/>
  <c r="H27" i="10"/>
  <c r="S27" i="10" s="1"/>
  <c r="H28" i="10" l="1"/>
  <c r="S28" i="10" s="1"/>
  <c r="U28" i="10"/>
  <c r="D29" i="10" l="1"/>
  <c r="F29" i="10" s="1"/>
  <c r="H29" i="10" l="1"/>
  <c r="S29" i="10" s="1"/>
  <c r="U29" i="10"/>
  <c r="D30" i="10" l="1"/>
  <c r="F30" i="10" s="1"/>
  <c r="H30" i="10" l="1"/>
  <c r="S30" i="10" s="1"/>
  <c r="U30" i="10"/>
  <c r="D31" i="10" l="1"/>
  <c r="F31" i="10" s="1"/>
  <c r="U31" i="10" s="1"/>
  <c r="D32" i="10" l="1"/>
  <c r="F32" i="10" s="1"/>
  <c r="U32" i="10" s="1"/>
  <c r="H31" i="10"/>
  <c r="S31" i="10" s="1"/>
  <c r="D33" i="10" l="1"/>
  <c r="F33" i="10" s="1"/>
  <c r="H32" i="10"/>
  <c r="S32" i="10" s="1"/>
  <c r="H33" i="10" l="1"/>
  <c r="S33" i="10" s="1"/>
  <c r="U33" i="10"/>
  <c r="D34" i="10" l="1"/>
  <c r="F34" i="10" s="1"/>
  <c r="U34" i="10" s="1"/>
  <c r="D35" i="10" l="1"/>
  <c r="F35" i="10" s="1"/>
  <c r="H34" i="10"/>
  <c r="S34" i="10" s="1"/>
  <c r="H35" i="10" l="1"/>
  <c r="S35" i="10" s="1"/>
  <c r="U35" i="10"/>
  <c r="D36" i="10" l="1"/>
  <c r="F36" i="10" s="1"/>
  <c r="H36" i="10" l="1"/>
  <c r="S36" i="10" s="1"/>
  <c r="U36" i="10"/>
  <c r="D37" i="10" l="1"/>
  <c r="F37" i="10" s="1"/>
  <c r="U37" i="10" s="1"/>
  <c r="D38" i="10" l="1"/>
  <c r="F38" i="10" s="1"/>
  <c r="H37" i="10"/>
  <c r="S37" i="10" s="1"/>
  <c r="H38" i="10" l="1"/>
  <c r="S38" i="10" s="1"/>
  <c r="U38" i="10"/>
  <c r="D39" i="10" l="1"/>
  <c r="F39" i="10" s="1"/>
  <c r="U39" i="10" s="1"/>
  <c r="D40" i="10" l="1"/>
  <c r="F40" i="10" s="1"/>
  <c r="H39" i="10"/>
  <c r="S39" i="10" s="1"/>
  <c r="H40" i="10" l="1"/>
  <c r="S40" i="10" s="1"/>
  <c r="U40" i="10"/>
  <c r="D41" i="10" l="1"/>
  <c r="F41" i="10" s="1"/>
  <c r="H41" i="10" l="1"/>
  <c r="S41" i="10" s="1"/>
  <c r="U41" i="10"/>
  <c r="D42" i="10" l="1"/>
  <c r="F42" i="10" s="1"/>
  <c r="H42" i="10" l="1"/>
  <c r="S42" i="10" s="1"/>
  <c r="U42" i="10"/>
  <c r="D43" i="10" l="1"/>
  <c r="F43" i="10" s="1"/>
  <c r="H43" i="10" l="1"/>
  <c r="S43" i="10" s="1"/>
  <c r="U43" i="10"/>
  <c r="D44" i="10" l="1"/>
  <c r="F44" i="10" s="1"/>
  <c r="H44" i="10" l="1"/>
  <c r="S44" i="10" s="1"/>
  <c r="U44" i="10"/>
  <c r="D45" i="10" l="1"/>
  <c r="F45" i="10" s="1"/>
  <c r="H45" i="10" l="1"/>
  <c r="S45" i="10" s="1"/>
  <c r="U45" i="10"/>
  <c r="D46" i="10" l="1"/>
  <c r="F46" i="10" s="1"/>
  <c r="U46" i="10" s="1"/>
  <c r="D47" i="10" l="1"/>
  <c r="F47" i="10" s="1"/>
  <c r="H46" i="10"/>
  <c r="S46" i="10" s="1"/>
  <c r="H47" i="10" l="1"/>
  <c r="S47" i="10" s="1"/>
  <c r="U47" i="10"/>
  <c r="D48" i="10" l="1"/>
  <c r="F48" i="10" s="1"/>
  <c r="H48" i="10" l="1"/>
  <c r="S48" i="10"/>
  <c r="U48" i="10"/>
  <c r="D49" i="10" l="1"/>
  <c r="F49" i="10" s="1"/>
  <c r="H49" i="10" l="1"/>
  <c r="S49" i="10"/>
  <c r="U49" i="10"/>
  <c r="D50" i="10" l="1"/>
  <c r="F50" i="10" s="1"/>
  <c r="H50" i="10" l="1"/>
  <c r="S50" i="10"/>
  <c r="U50" i="10"/>
  <c r="D51" i="10" l="1"/>
  <c r="F51" i="10" s="1"/>
  <c r="H51" i="10" l="1"/>
  <c r="S51" i="10"/>
  <c r="U51" i="10"/>
  <c r="D52" i="10" l="1"/>
  <c r="F52" i="10" s="1"/>
  <c r="H52" i="10" l="1"/>
  <c r="S52" i="10"/>
  <c r="U52" i="10"/>
  <c r="D53" i="10" l="1"/>
  <c r="F53" i="10" s="1"/>
  <c r="H53" i="10" l="1"/>
  <c r="S53" i="10"/>
  <c r="U53" i="10"/>
  <c r="D54" i="10" l="1"/>
  <c r="F54" i="10" s="1"/>
  <c r="H54" i="10" l="1"/>
  <c r="K65" i="10" s="1"/>
  <c r="S54" i="10"/>
  <c r="U54" i="10"/>
  <c r="T12" i="10" l="1"/>
</calcChain>
</file>

<file path=xl/sharedStrings.xml><?xml version="1.0" encoding="utf-8"?>
<sst xmlns="http://schemas.openxmlformats.org/spreadsheetml/2006/main" count="65" uniqueCount="60">
  <si>
    <t>Profile Summary Sheet</t>
  </si>
  <si>
    <t>Project Number</t>
  </si>
  <si>
    <t>Date Measured</t>
  </si>
  <si>
    <t>Report Number</t>
  </si>
  <si>
    <t>Specification</t>
  </si>
  <si>
    <t>DS-15079</t>
  </si>
  <si>
    <t>Direction</t>
  </si>
  <si>
    <t>Lane Description</t>
  </si>
  <si>
    <t>Eastbound</t>
  </si>
  <si>
    <t>Westbound</t>
  </si>
  <si>
    <t>Southbound</t>
  </si>
  <si>
    <t>Northbound</t>
  </si>
  <si>
    <t>Stationing</t>
  </si>
  <si>
    <t>Beginning</t>
  </si>
  <si>
    <t>Ending</t>
  </si>
  <si>
    <t>Section 1</t>
  </si>
  <si>
    <t>PCC</t>
  </si>
  <si>
    <t>HMA</t>
  </si>
  <si>
    <t>Shoulder</t>
  </si>
  <si>
    <t>Grind</t>
  </si>
  <si>
    <t>Final Smoothness</t>
  </si>
  <si>
    <t xml:space="preserve">Segment Pay Adjustment </t>
  </si>
  <si>
    <t>Segment Length (ft)</t>
  </si>
  <si>
    <t>Final Smoothness (in/mi)</t>
  </si>
  <si>
    <t>Beginning Sta.</t>
  </si>
  <si>
    <t>Ending Sta.</t>
  </si>
  <si>
    <t>ARL</t>
  </si>
  <si>
    <t>200.00 ≤ ARL &lt; 250.00 (ft)</t>
  </si>
  <si>
    <t>Data Entered By</t>
  </si>
  <si>
    <t>Signature/Cert. #</t>
  </si>
  <si>
    <t>Total Distance (ft)</t>
  </si>
  <si>
    <t>Mainline: Lane 1</t>
  </si>
  <si>
    <t>Mainline: Lane 2</t>
  </si>
  <si>
    <t>Mainline: Lane 3</t>
  </si>
  <si>
    <t>Mainline: Lane 4</t>
  </si>
  <si>
    <t>Mainline: Lane 5</t>
  </si>
  <si>
    <t>Accel/Decel Lane&gt;1000 ft</t>
  </si>
  <si>
    <t>Avg MRI</t>
  </si>
  <si>
    <t># of "CW"</t>
  </si>
  <si>
    <t>Tested By/ Org.</t>
  </si>
  <si>
    <t>Interstate/Multi Lane</t>
  </si>
  <si>
    <t>Other</t>
  </si>
  <si>
    <t>Road Type</t>
  </si>
  <si>
    <t>Total Pay Adjustment</t>
  </si>
  <si>
    <t>Comments:</t>
  </si>
  <si>
    <t>This is to certify that all testing and evaluation herein described has been performed according to applicable contract specifications and requirements.</t>
  </si>
  <si>
    <t>ARL ≥ 250.00 (ft)</t>
  </si>
  <si>
    <t>Above 45</t>
  </si>
  <si>
    <t>Posted Vehicle Speed (mph)</t>
  </si>
  <si>
    <t>Surface Type</t>
  </si>
  <si>
    <t>Bumps and Dips:</t>
  </si>
  <si>
    <t>Initial Smoothness (in/mi)</t>
  </si>
  <si>
    <t>Auxiliary Lane</t>
  </si>
  <si>
    <t>45 or Less</t>
  </si>
  <si>
    <t>Required Smoothness (in/mi)</t>
  </si>
  <si>
    <t>greater than 45 mph: 65.0 in/mile</t>
  </si>
  <si>
    <t>45 mph or less: 115.00 in/mile</t>
  </si>
  <si>
    <t>&gt;45</t>
  </si>
  <si>
    <t>&lt;=45</t>
  </si>
  <si>
    <t>05/06/2025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</si>
</sst>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###\+##"/>
    <numFmt numFmtId="165" formatCode="0.0"/>
    <numFmt numFmtId="166" formatCode="&quot;$&quot;#,##0.00"/>
    <numFmt numFmtId="167" formatCode="[$$-409]#,##0"/>
    <numFmt numFmtId="168" formatCode="#00\+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6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theme="0"/>
      </left>
      <right style="double">
        <color indexed="64"/>
      </right>
      <top style="thin">
        <color theme="0"/>
      </top>
      <bottom/>
      <diagonal/>
    </border>
    <border>
      <left style="thin">
        <color indexed="64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theme="0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double">
        <color indexed="64"/>
      </right>
      <top/>
      <bottom style="thin">
        <color theme="0"/>
      </bottom>
      <diagonal/>
    </border>
    <border>
      <left style="thin">
        <color indexed="64"/>
      </left>
      <right style="double">
        <color indexed="64"/>
      </right>
      <top style="thin">
        <color theme="0"/>
      </top>
      <bottom/>
      <diagonal/>
    </border>
    <border>
      <left/>
      <right style="double">
        <color indexed="64"/>
      </right>
      <top style="thin">
        <color theme="0"/>
      </top>
      <bottom style="thin">
        <color theme="0"/>
      </bottom>
      <diagonal/>
    </border>
    <border>
      <left style="double">
        <color auto="1"/>
      </left>
      <right/>
      <top style="double">
        <color theme="0"/>
      </top>
      <bottom style="double">
        <color theme="0"/>
      </bottom>
      <diagonal/>
    </border>
    <border>
      <left style="thin">
        <color theme="0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theme="0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theme="0"/>
      </bottom>
      <diagonal/>
    </border>
    <border>
      <left style="thin">
        <color theme="0"/>
      </left>
      <right style="double">
        <color indexed="64"/>
      </right>
      <top style="double">
        <color auto="1"/>
      </top>
      <bottom style="thin">
        <color theme="0"/>
      </bottom>
      <diagonal/>
    </border>
    <border>
      <left style="double">
        <color theme="1"/>
      </left>
      <right style="thin">
        <color theme="0"/>
      </right>
      <top style="double">
        <color auto="1"/>
      </top>
      <bottom/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 style="thin">
        <color theme="0"/>
      </right>
      <top style="thin">
        <color theme="0"/>
      </top>
      <bottom/>
      <diagonal/>
    </border>
    <border>
      <left style="double">
        <color theme="1"/>
      </left>
      <right style="thin">
        <color indexed="64"/>
      </right>
      <top style="thin">
        <color theme="0"/>
      </top>
      <bottom/>
      <diagonal/>
    </border>
    <border>
      <left style="double">
        <color theme="1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double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theme="1"/>
      </left>
      <right style="thin">
        <color indexed="64"/>
      </right>
      <top style="thin">
        <color theme="0"/>
      </top>
      <bottom style="double">
        <color auto="1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indexed="64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auto="1"/>
      </right>
      <top/>
      <bottom style="thin">
        <color theme="0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theme="1"/>
      </left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Border="1" applyProtection="1"/>
    <xf numFmtId="0" fontId="0" fillId="0" borderId="58" xfId="0" applyBorder="1" applyProtection="1"/>
    <xf numFmtId="0" fontId="0" fillId="0" borderId="57" xfId="0" applyBorder="1" applyProtection="1"/>
    <xf numFmtId="0" fontId="0" fillId="0" borderId="0" xfId="0" applyProtection="1"/>
    <xf numFmtId="0" fontId="0" fillId="0" borderId="60" xfId="0" applyBorder="1" applyProtection="1"/>
    <xf numFmtId="0" fontId="0" fillId="0" borderId="45" xfId="0" applyBorder="1" applyProtection="1"/>
    <xf numFmtId="0" fontId="0" fillId="0" borderId="60" xfId="0" applyFont="1" applyBorder="1" applyProtection="1"/>
    <xf numFmtId="0" fontId="0" fillId="0" borderId="61" xfId="0" applyBorder="1" applyProtection="1"/>
    <xf numFmtId="0" fontId="0" fillId="0" borderId="46" xfId="0" applyBorder="1" applyProtection="1"/>
    <xf numFmtId="0" fontId="0" fillId="0" borderId="62" xfId="0" applyBorder="1" applyProtection="1"/>
    <xf numFmtId="0" fontId="0" fillId="0" borderId="47" xfId="0" applyBorder="1" applyProtection="1"/>
    <xf numFmtId="0" fontId="0" fillId="0" borderId="63" xfId="0" applyBorder="1" applyProtection="1"/>
    <xf numFmtId="0" fontId="0" fillId="0" borderId="48" xfId="0" applyBorder="1" applyProtection="1"/>
    <xf numFmtId="0" fontId="0" fillId="0" borderId="51" xfId="0" applyBorder="1" applyProtection="1"/>
    <xf numFmtId="0" fontId="0" fillId="0" borderId="1" xfId="0" applyBorder="1" applyProtection="1"/>
    <xf numFmtId="0" fontId="0" fillId="0" borderId="59" xfId="0" applyBorder="1" applyProtection="1"/>
    <xf numFmtId="2" fontId="0" fillId="0" borderId="1" xfId="0" applyNumberFormat="1" applyBorder="1" applyProtection="1"/>
    <xf numFmtId="167" fontId="0" fillId="0" borderId="1" xfId="1" quotePrefix="1" applyNumberFormat="1" applyFont="1" applyBorder="1" applyProtection="1"/>
    <xf numFmtId="0" fontId="0" fillId="0" borderId="49" xfId="0" applyBorder="1" applyProtection="1"/>
    <xf numFmtId="0" fontId="0" fillId="0" borderId="44" xfId="0" applyBorder="1" applyProtection="1"/>
    <xf numFmtId="0" fontId="0" fillId="0" borderId="50" xfId="0" applyBorder="1" applyProtection="1"/>
    <xf numFmtId="0" fontId="0" fillId="0" borderId="64" xfId="0" applyBorder="1" applyProtection="1"/>
    <xf numFmtId="0" fontId="0" fillId="0" borderId="56" xfId="0" applyBorder="1" applyProtection="1"/>
    <xf numFmtId="0" fontId="0" fillId="0" borderId="52" xfId="0" applyBorder="1" applyProtection="1"/>
    <xf numFmtId="0" fontId="4" fillId="0" borderId="0" xfId="0" applyFont="1" applyProtection="1"/>
    <xf numFmtId="0" fontId="0" fillId="0" borderId="65" xfId="0" applyBorder="1" applyProtection="1"/>
    <xf numFmtId="0" fontId="0" fillId="0" borderId="66" xfId="0" applyBorder="1" applyProtection="1"/>
    <xf numFmtId="0" fontId="0" fillId="0" borderId="67" xfId="0" applyBorder="1" applyProtection="1"/>
    <xf numFmtId="0" fontId="0" fillId="0" borderId="10" xfId="0" applyBorder="1" applyProtection="1"/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vertical="center"/>
    </xf>
    <xf numFmtId="0" fontId="3" fillId="0" borderId="39" xfId="0" applyFont="1" applyBorder="1" applyAlignment="1" applyProtection="1">
      <alignment vertical="center"/>
    </xf>
    <xf numFmtId="0" fontId="3" fillId="0" borderId="35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28" xfId="0" applyFont="1" applyBorder="1" applyAlignment="1" applyProtection="1">
      <alignment vertical="center"/>
    </xf>
    <xf numFmtId="0" fontId="3" fillId="0" borderId="3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36" xfId="0" applyFont="1" applyBorder="1" applyAlignment="1" applyProtection="1">
      <alignment vertical="center"/>
    </xf>
    <xf numFmtId="0" fontId="3" fillId="0" borderId="27" xfId="0" applyFont="1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0" fillId="0" borderId="71" xfId="0" applyBorder="1" applyProtection="1"/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/>
    <xf numFmtId="0" fontId="2" fillId="2" borderId="3" xfId="0" applyFont="1" applyFill="1" applyBorder="1" applyAlignment="1" applyProtection="1"/>
    <xf numFmtId="0" fontId="2" fillId="2" borderId="4" xfId="0" applyFont="1" applyFill="1" applyBorder="1" applyAlignment="1" applyProtection="1"/>
    <xf numFmtId="166" fontId="1" fillId="0" borderId="2" xfId="1" applyNumberFormat="1" applyFont="1" applyBorder="1" applyAlignment="1" applyProtection="1"/>
    <xf numFmtId="166" fontId="1" fillId="0" borderId="3" xfId="1" applyNumberFormat="1" applyFont="1" applyBorder="1" applyAlignment="1" applyProtection="1"/>
    <xf numFmtId="166" fontId="1" fillId="0" borderId="4" xfId="1" applyNumberFormat="1" applyFont="1" applyBorder="1" applyAlignment="1" applyProtection="1"/>
    <xf numFmtId="166" fontId="1" fillId="0" borderId="2" xfId="0" applyNumberFormat="1" applyFont="1" applyBorder="1" applyAlignment="1" applyProtection="1"/>
    <xf numFmtId="0" fontId="1" fillId="0" borderId="3" xfId="0" applyFont="1" applyBorder="1" applyAlignment="1" applyProtection="1"/>
    <xf numFmtId="0" fontId="1" fillId="0" borderId="4" xfId="0" applyFont="1" applyBorder="1" applyAlignment="1" applyProtection="1"/>
    <xf numFmtId="2" fontId="7" fillId="0" borderId="1" xfId="0" applyNumberFormat="1" applyFont="1" applyFill="1" applyBorder="1" applyProtection="1"/>
    <xf numFmtId="165" fontId="7" fillId="0" borderId="38" xfId="0" applyNumberFormat="1" applyFont="1" applyFill="1" applyBorder="1" applyProtection="1"/>
    <xf numFmtId="0" fontId="3" fillId="4" borderId="1" xfId="0" applyFont="1" applyFill="1" applyBorder="1" applyAlignment="1" applyProtection="1">
      <alignment horizontal="center" vertical="center"/>
    </xf>
    <xf numFmtId="2" fontId="0" fillId="3" borderId="1" xfId="0" applyNumberFormat="1" applyFill="1" applyBorder="1" applyAlignment="1" applyProtection="1">
      <protection locked="0"/>
    </xf>
    <xf numFmtId="0" fontId="13" fillId="0" borderId="0" xfId="0" applyFont="1"/>
    <xf numFmtId="9" fontId="0" fillId="0" borderId="0" xfId="0" applyNumberFormat="1" applyProtection="1"/>
    <xf numFmtId="0" fontId="0" fillId="4" borderId="1" xfId="0" applyNumberFormat="1" applyFill="1" applyBorder="1" applyAlignment="1" applyProtection="1"/>
    <xf numFmtId="0" fontId="0" fillId="0" borderId="50" xfId="0" applyBorder="1" applyAlignment="1" applyProtection="1">
      <alignment horizontal="center"/>
    </xf>
    <xf numFmtId="0" fontId="0" fillId="0" borderId="49" xfId="0" applyBorder="1" applyAlignment="1" applyProtection="1">
      <alignment horizontal="center"/>
    </xf>
    <xf numFmtId="0" fontId="2" fillId="5" borderId="23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20" xfId="0" applyFont="1" applyFill="1" applyBorder="1" applyAlignment="1" applyProtection="1">
      <alignment horizontal="center" vertical="center"/>
    </xf>
    <xf numFmtId="0" fontId="2" fillId="5" borderId="68" xfId="0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horizontal="left" vertical="top"/>
      <protection locked="0"/>
    </xf>
    <xf numFmtId="0" fontId="2" fillId="5" borderId="0" xfId="0" applyFont="1" applyFill="1" applyBorder="1" applyAlignment="1" applyProtection="1">
      <alignment horizontal="left" vertical="top"/>
      <protection locked="0"/>
    </xf>
    <xf numFmtId="0" fontId="2" fillId="5" borderId="21" xfId="0" applyFont="1" applyFill="1" applyBorder="1" applyAlignment="1" applyProtection="1">
      <alignment horizontal="left" vertical="top"/>
      <protection locked="0"/>
    </xf>
    <xf numFmtId="0" fontId="2" fillId="5" borderId="9" xfId="0" applyFont="1" applyFill="1" applyBorder="1" applyAlignment="1" applyProtection="1">
      <alignment horizontal="left" vertical="top"/>
      <protection locked="0"/>
    </xf>
    <xf numFmtId="0" fontId="2" fillId="5" borderId="0" xfId="0" applyFont="1" applyFill="1" applyBorder="1" applyAlignment="1" applyProtection="1">
      <alignment horizontal="center" vertical="center" wrapText="1"/>
    </xf>
    <xf numFmtId="0" fontId="2" fillId="5" borderId="44" xfId="0" applyFont="1" applyFill="1" applyBorder="1" applyAlignment="1" applyProtection="1">
      <alignment horizontal="center" vertical="center" wrapText="1"/>
    </xf>
    <xf numFmtId="0" fontId="2" fillId="5" borderId="69" xfId="0" applyFont="1" applyFill="1" applyBorder="1" applyAlignment="1" applyProtection="1">
      <alignment horizontal="center" vertical="center" wrapText="1"/>
    </xf>
    <xf numFmtId="0" fontId="2" fillId="5" borderId="70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center"/>
    </xf>
    <xf numFmtId="0" fontId="8" fillId="0" borderId="3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/>
    </xf>
    <xf numFmtId="0" fontId="2" fillId="2" borderId="38" xfId="0" applyFont="1" applyFill="1" applyBorder="1" applyAlignment="1" applyProtection="1">
      <alignment horizontal="center"/>
    </xf>
    <xf numFmtId="0" fontId="3" fillId="3" borderId="41" xfId="0" applyFont="1" applyFill="1" applyBorder="1" applyAlignment="1" applyProtection="1">
      <alignment horizontal="center"/>
      <protection locked="0"/>
    </xf>
    <xf numFmtId="0" fontId="3" fillId="3" borderId="43" xfId="0" applyFont="1" applyFill="1" applyBorder="1" applyAlignment="1" applyProtection="1">
      <alignment horizontal="center"/>
      <protection locked="0"/>
    </xf>
    <xf numFmtId="0" fontId="3" fillId="3" borderId="42" xfId="0" applyFont="1" applyFill="1" applyBorder="1" applyAlignment="1" applyProtection="1">
      <alignment horizontal="center"/>
      <protection locked="0"/>
    </xf>
    <xf numFmtId="0" fontId="8" fillId="0" borderId="41" xfId="0" applyFont="1" applyFill="1" applyBorder="1" applyAlignment="1" applyProtection="1">
      <alignment horizontal="center"/>
    </xf>
    <xf numFmtId="0" fontId="8" fillId="0" borderId="43" xfId="0" applyFont="1" applyFill="1" applyBorder="1" applyAlignment="1" applyProtection="1">
      <alignment horizontal="center"/>
    </xf>
    <xf numFmtId="0" fontId="8" fillId="0" borderId="42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top" wrapText="1"/>
    </xf>
    <xf numFmtId="0" fontId="3" fillId="5" borderId="1" xfId="0" applyFont="1" applyFill="1" applyBorder="1" applyAlignment="1" applyProtection="1">
      <alignment horizontal="center" vertical="top" wrapText="1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166" fontId="1" fillId="0" borderId="2" xfId="0" applyNumberFormat="1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166" fontId="0" fillId="4" borderId="2" xfId="0" applyNumberFormat="1" applyFill="1" applyBorder="1" applyAlignment="1" applyProtection="1">
      <alignment horizontal="center"/>
    </xf>
    <xf numFmtId="166" fontId="0" fillId="4" borderId="4" xfId="0" applyNumberFormat="1" applyFill="1" applyBorder="1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168" fontId="0" fillId="0" borderId="1" xfId="0" applyNumberFormat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wrapText="1"/>
    </xf>
    <xf numFmtId="0" fontId="11" fillId="2" borderId="7" xfId="0" applyFont="1" applyFill="1" applyBorder="1" applyAlignment="1" applyProtection="1">
      <alignment horizontal="center" wrapText="1"/>
    </xf>
    <xf numFmtId="0" fontId="2" fillId="2" borderId="72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168" fontId="3" fillId="3" borderId="2" xfId="0" applyNumberFormat="1" applyFont="1" applyFill="1" applyBorder="1" applyAlignment="1" applyProtection="1">
      <alignment horizontal="center" vertical="center"/>
      <protection locked="0"/>
    </xf>
    <xf numFmtId="168" fontId="3" fillId="3" borderId="3" xfId="0" applyNumberFormat="1" applyFont="1" applyFill="1" applyBorder="1" applyAlignment="1" applyProtection="1">
      <alignment horizontal="center" vertical="center"/>
      <protection locked="0"/>
    </xf>
    <xf numFmtId="168" fontId="3" fillId="3" borderId="4" xfId="0" applyNumberFormat="1" applyFont="1" applyFill="1" applyBorder="1" applyAlignment="1" applyProtection="1">
      <alignment horizontal="center" vertical="center"/>
      <protection locked="0"/>
    </xf>
    <xf numFmtId="2" fontId="9" fillId="0" borderId="0" xfId="0" applyNumberFormat="1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14" fontId="3" fillId="0" borderId="53" xfId="0" quotePrefix="1" applyNumberFormat="1" applyFont="1" applyBorder="1" applyAlignment="1" applyProtection="1">
      <alignment horizontal="center" vertical="center"/>
    </xf>
    <xf numFmtId="14" fontId="3" fillId="0" borderId="55" xfId="0" applyNumberFormat="1" applyFont="1" applyBorder="1" applyAlignment="1" applyProtection="1">
      <alignment horizontal="center" vertical="center"/>
    </xf>
    <xf numFmtId="14" fontId="3" fillId="0" borderId="20" xfId="0" applyNumberFormat="1" applyFont="1" applyBorder="1" applyAlignment="1" applyProtection="1">
      <alignment horizontal="center" vertical="center"/>
    </xf>
    <xf numFmtId="14" fontId="3" fillId="0" borderId="19" xfId="0" applyNumberFormat="1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54" xfId="0" applyFont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3" borderId="37" xfId="0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66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T$15" lockText="1" noThreeD="1"/>
</file>

<file path=xl/ctrlProps/ctrlProp10.xml><?xml version="1.0" encoding="utf-8"?>
<formControlPr xmlns="http://schemas.microsoft.com/office/spreadsheetml/2009/9/main" objectType="CheckBox" fmlaLink="$T$24" lockText="1" noThreeD="1"/>
</file>

<file path=xl/ctrlProps/ctrlProp11.xml><?xml version="1.0" encoding="utf-8"?>
<formControlPr xmlns="http://schemas.microsoft.com/office/spreadsheetml/2009/9/main" objectType="CheckBox" fmlaLink="$T$25" lockText="1" noThreeD="1"/>
</file>

<file path=xl/ctrlProps/ctrlProp12.xml><?xml version="1.0" encoding="utf-8"?>
<formControlPr xmlns="http://schemas.microsoft.com/office/spreadsheetml/2009/9/main" objectType="CheckBox" fmlaLink="$T$26" lockText="1" noThreeD="1"/>
</file>

<file path=xl/ctrlProps/ctrlProp13.xml><?xml version="1.0" encoding="utf-8"?>
<formControlPr xmlns="http://schemas.microsoft.com/office/spreadsheetml/2009/9/main" objectType="CheckBox" fmlaLink="$T$27" lockText="1" noThreeD="1"/>
</file>

<file path=xl/ctrlProps/ctrlProp14.xml><?xml version="1.0" encoding="utf-8"?>
<formControlPr xmlns="http://schemas.microsoft.com/office/spreadsheetml/2009/9/main" objectType="CheckBox" fmlaLink="$T$28" lockText="1" noThreeD="1"/>
</file>

<file path=xl/ctrlProps/ctrlProp15.xml><?xml version="1.0" encoding="utf-8"?>
<formControlPr xmlns="http://schemas.microsoft.com/office/spreadsheetml/2009/9/main" objectType="CheckBox" fmlaLink="$T$29" lockText="1" noThreeD="1"/>
</file>

<file path=xl/ctrlProps/ctrlProp16.xml><?xml version="1.0" encoding="utf-8"?>
<formControlPr xmlns="http://schemas.microsoft.com/office/spreadsheetml/2009/9/main" objectType="CheckBox" fmlaLink="$T$30" lockText="1" noThreeD="1"/>
</file>

<file path=xl/ctrlProps/ctrlProp17.xml><?xml version="1.0" encoding="utf-8"?>
<formControlPr xmlns="http://schemas.microsoft.com/office/spreadsheetml/2009/9/main" objectType="CheckBox" fmlaLink="$T$31" lockText="1" noThreeD="1"/>
</file>

<file path=xl/ctrlProps/ctrlProp18.xml><?xml version="1.0" encoding="utf-8"?>
<formControlPr xmlns="http://schemas.microsoft.com/office/spreadsheetml/2009/9/main" objectType="CheckBox" fmlaLink="$T$32" lockText="1" noThreeD="1"/>
</file>

<file path=xl/ctrlProps/ctrlProp19.xml><?xml version="1.0" encoding="utf-8"?>
<formControlPr xmlns="http://schemas.microsoft.com/office/spreadsheetml/2009/9/main" objectType="CheckBox" fmlaLink="$T$33" lockText="1" noThreeD="1"/>
</file>

<file path=xl/ctrlProps/ctrlProp2.xml><?xml version="1.0" encoding="utf-8"?>
<formControlPr xmlns="http://schemas.microsoft.com/office/spreadsheetml/2009/9/main" objectType="CheckBox" fmlaLink="$T$16" lockText="1" noThreeD="1"/>
</file>

<file path=xl/ctrlProps/ctrlProp20.xml><?xml version="1.0" encoding="utf-8"?>
<formControlPr xmlns="http://schemas.microsoft.com/office/spreadsheetml/2009/9/main" objectType="CheckBox" fmlaLink="$T$34" lockText="1" noThreeD="1"/>
</file>

<file path=xl/ctrlProps/ctrlProp21.xml><?xml version="1.0" encoding="utf-8"?>
<formControlPr xmlns="http://schemas.microsoft.com/office/spreadsheetml/2009/9/main" objectType="CheckBox" fmlaLink="$T$35" lockText="1" noThreeD="1"/>
</file>

<file path=xl/ctrlProps/ctrlProp22.xml><?xml version="1.0" encoding="utf-8"?>
<formControlPr xmlns="http://schemas.microsoft.com/office/spreadsheetml/2009/9/main" objectType="CheckBox" fmlaLink="$T$36" lockText="1" noThreeD="1"/>
</file>

<file path=xl/ctrlProps/ctrlProp23.xml><?xml version="1.0" encoding="utf-8"?>
<formControlPr xmlns="http://schemas.microsoft.com/office/spreadsheetml/2009/9/main" objectType="CheckBox" fmlaLink="$T$37" lockText="1" noThreeD="1"/>
</file>

<file path=xl/ctrlProps/ctrlProp24.xml><?xml version="1.0" encoding="utf-8"?>
<formControlPr xmlns="http://schemas.microsoft.com/office/spreadsheetml/2009/9/main" objectType="CheckBox" fmlaLink="$T$38" lockText="1" noThreeD="1"/>
</file>

<file path=xl/ctrlProps/ctrlProp25.xml><?xml version="1.0" encoding="utf-8"?>
<formControlPr xmlns="http://schemas.microsoft.com/office/spreadsheetml/2009/9/main" objectType="CheckBox" fmlaLink="$T$39" lockText="1" noThreeD="1"/>
</file>

<file path=xl/ctrlProps/ctrlProp26.xml><?xml version="1.0" encoding="utf-8"?>
<formControlPr xmlns="http://schemas.microsoft.com/office/spreadsheetml/2009/9/main" objectType="CheckBox" fmlaLink="$T$40" lockText="1" noThreeD="1"/>
</file>

<file path=xl/ctrlProps/ctrlProp27.xml><?xml version="1.0" encoding="utf-8"?>
<formControlPr xmlns="http://schemas.microsoft.com/office/spreadsheetml/2009/9/main" objectType="CheckBox" fmlaLink="$T$41" lockText="1" noThreeD="1"/>
</file>

<file path=xl/ctrlProps/ctrlProp28.xml><?xml version="1.0" encoding="utf-8"?>
<formControlPr xmlns="http://schemas.microsoft.com/office/spreadsheetml/2009/9/main" objectType="CheckBox" fmlaLink="$T$42" lockText="1" noThreeD="1"/>
</file>

<file path=xl/ctrlProps/ctrlProp29.xml><?xml version="1.0" encoding="utf-8"?>
<formControlPr xmlns="http://schemas.microsoft.com/office/spreadsheetml/2009/9/main" objectType="CheckBox" fmlaLink="$T$43" lockText="1" noThreeD="1"/>
</file>

<file path=xl/ctrlProps/ctrlProp3.xml><?xml version="1.0" encoding="utf-8"?>
<formControlPr xmlns="http://schemas.microsoft.com/office/spreadsheetml/2009/9/main" objectType="CheckBox" fmlaLink="$T$17" lockText="1" noThreeD="1"/>
</file>

<file path=xl/ctrlProps/ctrlProp30.xml><?xml version="1.0" encoding="utf-8"?>
<formControlPr xmlns="http://schemas.microsoft.com/office/spreadsheetml/2009/9/main" objectType="CheckBox" fmlaLink="$T$44" lockText="1" noThreeD="1"/>
</file>

<file path=xl/ctrlProps/ctrlProp31.xml><?xml version="1.0" encoding="utf-8"?>
<formControlPr xmlns="http://schemas.microsoft.com/office/spreadsheetml/2009/9/main" objectType="CheckBox" fmlaLink="$T$45" lockText="1" noThreeD="1"/>
</file>

<file path=xl/ctrlProps/ctrlProp32.xml><?xml version="1.0" encoding="utf-8"?>
<formControlPr xmlns="http://schemas.microsoft.com/office/spreadsheetml/2009/9/main" objectType="CheckBox" fmlaLink="$T$46" lockText="1" noThreeD="1"/>
</file>

<file path=xl/ctrlProps/ctrlProp33.xml><?xml version="1.0" encoding="utf-8"?>
<formControlPr xmlns="http://schemas.microsoft.com/office/spreadsheetml/2009/9/main" objectType="CheckBox" fmlaLink="$T$47" lockText="1" noThreeD="1"/>
</file>

<file path=xl/ctrlProps/ctrlProp34.xml><?xml version="1.0" encoding="utf-8"?>
<formControlPr xmlns="http://schemas.microsoft.com/office/spreadsheetml/2009/9/main" objectType="CheckBox" fmlaLink="$T$48" lockText="1" noThreeD="1"/>
</file>

<file path=xl/ctrlProps/ctrlProp35.xml><?xml version="1.0" encoding="utf-8"?>
<formControlPr xmlns="http://schemas.microsoft.com/office/spreadsheetml/2009/9/main" objectType="CheckBox" fmlaLink="$T$49" lockText="1" noThreeD="1"/>
</file>

<file path=xl/ctrlProps/ctrlProp36.xml><?xml version="1.0" encoding="utf-8"?>
<formControlPr xmlns="http://schemas.microsoft.com/office/spreadsheetml/2009/9/main" objectType="CheckBox" fmlaLink="$T$50" lockText="1" noThreeD="1"/>
</file>

<file path=xl/ctrlProps/ctrlProp37.xml><?xml version="1.0" encoding="utf-8"?>
<formControlPr xmlns="http://schemas.microsoft.com/office/spreadsheetml/2009/9/main" objectType="CheckBox" fmlaLink="$T$51" lockText="1" noThreeD="1"/>
</file>

<file path=xl/ctrlProps/ctrlProp38.xml><?xml version="1.0" encoding="utf-8"?>
<formControlPr xmlns="http://schemas.microsoft.com/office/spreadsheetml/2009/9/main" objectType="CheckBox" fmlaLink="$T$52" lockText="1" noThreeD="1"/>
</file>

<file path=xl/ctrlProps/ctrlProp39.xml><?xml version="1.0" encoding="utf-8"?>
<formControlPr xmlns="http://schemas.microsoft.com/office/spreadsheetml/2009/9/main" objectType="CheckBox" fmlaLink="$T$53" lockText="1" noThreeD="1"/>
</file>

<file path=xl/ctrlProps/ctrlProp4.xml><?xml version="1.0" encoding="utf-8"?>
<formControlPr xmlns="http://schemas.microsoft.com/office/spreadsheetml/2009/9/main" objectType="CheckBox" fmlaLink="$T$18" lockText="1" noThreeD="1"/>
</file>

<file path=xl/ctrlProps/ctrlProp40.xml><?xml version="1.0" encoding="utf-8"?>
<formControlPr xmlns="http://schemas.microsoft.com/office/spreadsheetml/2009/9/main" objectType="CheckBox" fmlaLink="$T$54" lockText="1" noThreeD="1"/>
</file>

<file path=xl/ctrlProps/ctrlProp5.xml><?xml version="1.0" encoding="utf-8"?>
<formControlPr xmlns="http://schemas.microsoft.com/office/spreadsheetml/2009/9/main" objectType="CheckBox" fmlaLink="$T$19" lockText="1" noThreeD="1"/>
</file>

<file path=xl/ctrlProps/ctrlProp6.xml><?xml version="1.0" encoding="utf-8"?>
<formControlPr xmlns="http://schemas.microsoft.com/office/spreadsheetml/2009/9/main" objectType="CheckBox" fmlaLink="$T$20" lockText="1" noThreeD="1"/>
</file>

<file path=xl/ctrlProps/ctrlProp7.xml><?xml version="1.0" encoding="utf-8"?>
<formControlPr xmlns="http://schemas.microsoft.com/office/spreadsheetml/2009/9/main" objectType="CheckBox" fmlaLink="$T$21" lockText="1" noThreeD="1"/>
</file>

<file path=xl/ctrlProps/ctrlProp8.xml><?xml version="1.0" encoding="utf-8"?>
<formControlPr xmlns="http://schemas.microsoft.com/office/spreadsheetml/2009/9/main" objectType="CheckBox" fmlaLink="$T$22" lockText="1" noThreeD="1"/>
</file>

<file path=xl/ctrlProps/ctrlProp9.xml><?xml version="1.0" encoding="utf-8"?>
<formControlPr xmlns="http://schemas.microsoft.com/office/spreadsheetml/2009/9/main" objectType="CheckBox" fmlaLink="$T$23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13</xdr:row>
          <xdr:rowOff>190500</xdr:rowOff>
        </xdr:from>
        <xdr:to>
          <xdr:col>2</xdr:col>
          <xdr:colOff>374650</xdr:colOff>
          <xdr:row>15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14</xdr:row>
          <xdr:rowOff>184150</xdr:rowOff>
        </xdr:from>
        <xdr:to>
          <xdr:col>2</xdr:col>
          <xdr:colOff>374650</xdr:colOff>
          <xdr:row>16</xdr:row>
          <xdr:rowOff>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184150</xdr:rowOff>
        </xdr:from>
        <xdr:to>
          <xdr:col>2</xdr:col>
          <xdr:colOff>374650</xdr:colOff>
          <xdr:row>17</xdr:row>
          <xdr:rowOff>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16</xdr:row>
          <xdr:rowOff>184150</xdr:rowOff>
        </xdr:from>
        <xdr:to>
          <xdr:col>2</xdr:col>
          <xdr:colOff>374650</xdr:colOff>
          <xdr:row>18</xdr:row>
          <xdr:rowOff>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17</xdr:row>
          <xdr:rowOff>184150</xdr:rowOff>
        </xdr:from>
        <xdr:to>
          <xdr:col>2</xdr:col>
          <xdr:colOff>374650</xdr:colOff>
          <xdr:row>19</xdr:row>
          <xdr:rowOff>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18</xdr:row>
          <xdr:rowOff>184150</xdr:rowOff>
        </xdr:from>
        <xdr:to>
          <xdr:col>2</xdr:col>
          <xdr:colOff>374650</xdr:colOff>
          <xdr:row>20</xdr:row>
          <xdr:rowOff>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19</xdr:row>
          <xdr:rowOff>184150</xdr:rowOff>
        </xdr:from>
        <xdr:to>
          <xdr:col>2</xdr:col>
          <xdr:colOff>374650</xdr:colOff>
          <xdr:row>21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20</xdr:row>
          <xdr:rowOff>184150</xdr:rowOff>
        </xdr:from>
        <xdr:to>
          <xdr:col>2</xdr:col>
          <xdr:colOff>374650</xdr:colOff>
          <xdr:row>22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21</xdr:row>
          <xdr:rowOff>184150</xdr:rowOff>
        </xdr:from>
        <xdr:to>
          <xdr:col>2</xdr:col>
          <xdr:colOff>374650</xdr:colOff>
          <xdr:row>23</xdr:row>
          <xdr:rowOff>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22</xdr:row>
          <xdr:rowOff>184150</xdr:rowOff>
        </xdr:from>
        <xdr:to>
          <xdr:col>2</xdr:col>
          <xdr:colOff>374650</xdr:colOff>
          <xdr:row>24</xdr:row>
          <xdr:rowOff>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23</xdr:row>
          <xdr:rowOff>184150</xdr:rowOff>
        </xdr:from>
        <xdr:to>
          <xdr:col>2</xdr:col>
          <xdr:colOff>374650</xdr:colOff>
          <xdr:row>25</xdr:row>
          <xdr:rowOff>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24</xdr:row>
          <xdr:rowOff>184150</xdr:rowOff>
        </xdr:from>
        <xdr:to>
          <xdr:col>2</xdr:col>
          <xdr:colOff>374650</xdr:colOff>
          <xdr:row>25</xdr:row>
          <xdr:rowOff>184150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25</xdr:row>
          <xdr:rowOff>184150</xdr:rowOff>
        </xdr:from>
        <xdr:to>
          <xdr:col>2</xdr:col>
          <xdr:colOff>374650</xdr:colOff>
          <xdr:row>26</xdr:row>
          <xdr:rowOff>184150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26</xdr:row>
          <xdr:rowOff>184150</xdr:rowOff>
        </xdr:from>
        <xdr:to>
          <xdr:col>2</xdr:col>
          <xdr:colOff>374650</xdr:colOff>
          <xdr:row>27</xdr:row>
          <xdr:rowOff>184150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27</xdr:row>
          <xdr:rowOff>184150</xdr:rowOff>
        </xdr:from>
        <xdr:to>
          <xdr:col>2</xdr:col>
          <xdr:colOff>374650</xdr:colOff>
          <xdr:row>28</xdr:row>
          <xdr:rowOff>184150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28</xdr:row>
          <xdr:rowOff>184150</xdr:rowOff>
        </xdr:from>
        <xdr:to>
          <xdr:col>2</xdr:col>
          <xdr:colOff>374650</xdr:colOff>
          <xdr:row>30</xdr:row>
          <xdr:rowOff>31750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30</xdr:row>
          <xdr:rowOff>31750</xdr:rowOff>
        </xdr:from>
        <xdr:to>
          <xdr:col>2</xdr:col>
          <xdr:colOff>374650</xdr:colOff>
          <xdr:row>31</xdr:row>
          <xdr:rowOff>31750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0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31</xdr:row>
          <xdr:rowOff>31750</xdr:rowOff>
        </xdr:from>
        <xdr:to>
          <xdr:col>2</xdr:col>
          <xdr:colOff>374650</xdr:colOff>
          <xdr:row>32</xdr:row>
          <xdr:rowOff>31750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0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31750</xdr:rowOff>
        </xdr:from>
        <xdr:to>
          <xdr:col>2</xdr:col>
          <xdr:colOff>374650</xdr:colOff>
          <xdr:row>33</xdr:row>
          <xdr:rowOff>31750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0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31750</xdr:rowOff>
        </xdr:from>
        <xdr:to>
          <xdr:col>2</xdr:col>
          <xdr:colOff>374650</xdr:colOff>
          <xdr:row>34</xdr:row>
          <xdr:rowOff>31750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0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34</xdr:row>
          <xdr:rowOff>12700</xdr:rowOff>
        </xdr:from>
        <xdr:to>
          <xdr:col>2</xdr:col>
          <xdr:colOff>374650</xdr:colOff>
          <xdr:row>35</xdr:row>
          <xdr:rowOff>12700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0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35</xdr:row>
          <xdr:rowOff>12700</xdr:rowOff>
        </xdr:from>
        <xdr:to>
          <xdr:col>2</xdr:col>
          <xdr:colOff>374650</xdr:colOff>
          <xdr:row>36</xdr:row>
          <xdr:rowOff>12700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0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36</xdr:row>
          <xdr:rowOff>12700</xdr:rowOff>
        </xdr:from>
        <xdr:to>
          <xdr:col>2</xdr:col>
          <xdr:colOff>374650</xdr:colOff>
          <xdr:row>37</xdr:row>
          <xdr:rowOff>12700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0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37</xdr:row>
          <xdr:rowOff>12700</xdr:rowOff>
        </xdr:from>
        <xdr:to>
          <xdr:col>2</xdr:col>
          <xdr:colOff>374650</xdr:colOff>
          <xdr:row>38</xdr:row>
          <xdr:rowOff>12700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0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38</xdr:row>
          <xdr:rowOff>12700</xdr:rowOff>
        </xdr:from>
        <xdr:to>
          <xdr:col>2</xdr:col>
          <xdr:colOff>374650</xdr:colOff>
          <xdr:row>39</xdr:row>
          <xdr:rowOff>12700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0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39</xdr:row>
          <xdr:rowOff>12700</xdr:rowOff>
        </xdr:from>
        <xdr:to>
          <xdr:col>2</xdr:col>
          <xdr:colOff>374650</xdr:colOff>
          <xdr:row>40</xdr:row>
          <xdr:rowOff>12700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0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40</xdr:row>
          <xdr:rowOff>12700</xdr:rowOff>
        </xdr:from>
        <xdr:to>
          <xdr:col>2</xdr:col>
          <xdr:colOff>374650</xdr:colOff>
          <xdr:row>41</xdr:row>
          <xdr:rowOff>12700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0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41</xdr:row>
          <xdr:rowOff>12700</xdr:rowOff>
        </xdr:from>
        <xdr:to>
          <xdr:col>2</xdr:col>
          <xdr:colOff>374650</xdr:colOff>
          <xdr:row>42</xdr:row>
          <xdr:rowOff>12700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0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42</xdr:row>
          <xdr:rowOff>12700</xdr:rowOff>
        </xdr:from>
        <xdr:to>
          <xdr:col>2</xdr:col>
          <xdr:colOff>374650</xdr:colOff>
          <xdr:row>43</xdr:row>
          <xdr:rowOff>12700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0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12700</xdr:rowOff>
        </xdr:from>
        <xdr:to>
          <xdr:col>2</xdr:col>
          <xdr:colOff>374650</xdr:colOff>
          <xdr:row>44</xdr:row>
          <xdr:rowOff>12700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0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374650</xdr:colOff>
          <xdr:row>45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0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374650</xdr:colOff>
          <xdr:row>46</xdr:row>
          <xdr:rowOff>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0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374650</xdr:colOff>
          <xdr:row>47</xdr:row>
          <xdr:rowOff>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0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374650</xdr:colOff>
          <xdr:row>48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0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374650</xdr:colOff>
          <xdr:row>49</xdr:row>
          <xdr:rowOff>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0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190500</xdr:rowOff>
        </xdr:from>
        <xdr:to>
          <xdr:col>2</xdr:col>
          <xdr:colOff>374650</xdr:colOff>
          <xdr:row>50</xdr:row>
          <xdr:rowOff>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0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190500</xdr:rowOff>
        </xdr:from>
        <xdr:to>
          <xdr:col>2</xdr:col>
          <xdr:colOff>374650</xdr:colOff>
          <xdr:row>51</xdr:row>
          <xdr:rowOff>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0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190500</xdr:rowOff>
        </xdr:from>
        <xdr:to>
          <xdr:col>2</xdr:col>
          <xdr:colOff>374650</xdr:colOff>
          <xdr:row>52</xdr:row>
          <xdr:rowOff>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0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51</xdr:row>
          <xdr:rowOff>190500</xdr:rowOff>
        </xdr:from>
        <xdr:to>
          <xdr:col>2</xdr:col>
          <xdr:colOff>374650</xdr:colOff>
          <xdr:row>53</xdr:row>
          <xdr:rowOff>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0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52</xdr:row>
          <xdr:rowOff>190500</xdr:rowOff>
        </xdr:from>
        <xdr:to>
          <xdr:col>2</xdr:col>
          <xdr:colOff>374650</xdr:colOff>
          <xdr:row>54</xdr:row>
          <xdr:rowOff>0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0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329046</xdr:colOff>
      <xdr:row>1</xdr:row>
      <xdr:rowOff>98136</xdr:rowOff>
    </xdr:from>
    <xdr:to>
      <xdr:col>13</xdr:col>
      <xdr:colOff>309671</xdr:colOff>
      <xdr:row>4</xdr:row>
      <xdr:rowOff>48849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9C1A59-437E-624E-73A3-1CC435627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6455" y="288636"/>
          <a:ext cx="3877216" cy="504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109A9-02B3-4A5D-9566-AA5FC0670919}">
  <sheetPr>
    <pageSetUpPr fitToPage="1"/>
  </sheetPr>
  <dimension ref="A1:AC67"/>
  <sheetViews>
    <sheetView tabSelected="1" zoomScale="110" zoomScaleNormal="110" zoomScalePageLayoutView="80" workbookViewId="0">
      <selection activeCell="L6" sqref="L6:N6"/>
    </sheetView>
  </sheetViews>
  <sheetFormatPr defaultColWidth="9.1796875" defaultRowHeight="15.5" thickTop="1" thickBottom="1" x14ac:dyDescent="0.4"/>
  <cols>
    <col min="1" max="1" width="0.54296875" style="20" customWidth="1"/>
    <col min="2" max="2" width="2.54296875" style="24" customWidth="1"/>
    <col min="3" max="3" width="9.1796875" style="4"/>
    <col min="4" max="4" width="10" style="4" customWidth="1"/>
    <col min="5" max="6" width="10.54296875" style="4" customWidth="1"/>
    <col min="7" max="7" width="11" style="4" customWidth="1"/>
    <col min="8" max="8" width="2.453125" style="4" customWidth="1"/>
    <col min="9" max="9" width="11.54296875" style="4" customWidth="1"/>
    <col min="10" max="10" width="15" style="4" customWidth="1"/>
    <col min="11" max="11" width="11.54296875" style="4" customWidth="1"/>
    <col min="12" max="12" width="9.1796875" style="4"/>
    <col min="13" max="13" width="8.453125" style="4" customWidth="1"/>
    <col min="14" max="14" width="11.1796875" style="4" customWidth="1"/>
    <col min="15" max="15" width="2.54296875" style="4" customWidth="1"/>
    <col min="16" max="16" width="11.54296875" style="4" hidden="1" customWidth="1"/>
    <col min="17" max="17" width="11.453125" style="4" hidden="1" customWidth="1"/>
    <col min="18" max="19" width="9.54296875" style="4" hidden="1" customWidth="1"/>
    <col min="20" max="20" width="10" style="4" hidden="1" customWidth="1"/>
    <col min="21" max="21" width="12.81640625" style="4" hidden="1" customWidth="1"/>
    <col min="22" max="22" width="15.453125" style="4" hidden="1" customWidth="1"/>
    <col min="23" max="23" width="22.453125" style="4" hidden="1" customWidth="1"/>
    <col min="24" max="29" width="9.1796875" style="4" hidden="1" customWidth="1"/>
    <col min="30" max="32" width="9.1796875" style="4" customWidth="1"/>
    <col min="33" max="16384" width="9.1796875" style="4"/>
  </cols>
  <sheetData>
    <row r="1" spans="1:29" ht="15" thickTop="1" x14ac:dyDescent="0.35">
      <c r="A1" s="1"/>
      <c r="B1" s="2"/>
      <c r="C1" s="146" t="s">
        <v>59</v>
      </c>
      <c r="D1" s="147"/>
      <c r="E1" s="150" t="s">
        <v>0</v>
      </c>
      <c r="F1" s="151"/>
      <c r="G1" s="151"/>
      <c r="H1" s="152"/>
      <c r="I1" s="156"/>
      <c r="J1" s="157"/>
      <c r="K1" s="157"/>
      <c r="L1" s="157"/>
      <c r="M1" s="157"/>
      <c r="N1" s="158"/>
      <c r="O1" s="3"/>
      <c r="P1" s="1"/>
      <c r="Q1" s="1"/>
    </row>
    <row r="2" spans="1:29" ht="14.5" x14ac:dyDescent="0.35">
      <c r="A2" s="1"/>
      <c r="B2" s="5"/>
      <c r="C2" s="148"/>
      <c r="D2" s="149"/>
      <c r="E2" s="153"/>
      <c r="F2" s="154"/>
      <c r="G2" s="154"/>
      <c r="H2" s="155"/>
      <c r="I2" s="159"/>
      <c r="J2" s="160"/>
      <c r="K2" s="160"/>
      <c r="L2" s="160"/>
      <c r="M2" s="160"/>
      <c r="N2" s="161"/>
      <c r="O2" s="6"/>
      <c r="P2" s="1"/>
      <c r="Q2" s="1"/>
      <c r="R2" s="4" t="s">
        <v>16</v>
      </c>
      <c r="S2" s="4">
        <v>2316</v>
      </c>
      <c r="T2" s="4" t="s">
        <v>47</v>
      </c>
      <c r="U2" s="4" t="s">
        <v>8</v>
      </c>
      <c r="W2" s="4" t="s">
        <v>31</v>
      </c>
      <c r="Y2" s="57" t="s">
        <v>55</v>
      </c>
      <c r="AA2" s="4">
        <v>65</v>
      </c>
    </row>
    <row r="3" spans="1:29" ht="14.5" x14ac:dyDescent="0.35">
      <c r="A3" s="1"/>
      <c r="B3" s="7"/>
      <c r="C3" s="165"/>
      <c r="D3" s="166"/>
      <c r="E3" s="166"/>
      <c r="F3" s="166"/>
      <c r="G3" s="166"/>
      <c r="H3" s="167"/>
      <c r="I3" s="159"/>
      <c r="J3" s="160"/>
      <c r="K3" s="160"/>
      <c r="L3" s="160"/>
      <c r="M3" s="160"/>
      <c r="N3" s="161"/>
      <c r="O3" s="6"/>
      <c r="P3" s="1"/>
      <c r="Q3" s="1"/>
      <c r="R3" s="4" t="s">
        <v>17</v>
      </c>
      <c r="S3" s="4">
        <v>2317</v>
      </c>
      <c r="T3" s="4" t="s">
        <v>53</v>
      </c>
      <c r="U3" s="4" t="s">
        <v>9</v>
      </c>
      <c r="W3" s="4" t="s">
        <v>32</v>
      </c>
      <c r="Y3" s="57" t="s">
        <v>56</v>
      </c>
      <c r="AA3" s="4">
        <v>115</v>
      </c>
    </row>
    <row r="4" spans="1:29" ht="14.5" x14ac:dyDescent="0.35">
      <c r="A4" s="1"/>
      <c r="B4" s="8"/>
      <c r="C4" s="88" t="s">
        <v>1</v>
      </c>
      <c r="D4" s="88"/>
      <c r="E4" s="124"/>
      <c r="F4" s="124"/>
      <c r="G4" s="124"/>
      <c r="H4" s="31"/>
      <c r="I4" s="159"/>
      <c r="J4" s="160"/>
      <c r="K4" s="160"/>
      <c r="L4" s="160"/>
      <c r="M4" s="160"/>
      <c r="N4" s="161"/>
      <c r="O4" s="6"/>
      <c r="P4" s="1" t="s">
        <v>40</v>
      </c>
      <c r="Q4" s="1"/>
      <c r="S4" s="4">
        <v>2428</v>
      </c>
      <c r="U4" s="4" t="s">
        <v>11</v>
      </c>
      <c r="W4" s="4" t="s">
        <v>33</v>
      </c>
      <c r="Y4" s="58">
        <v>0.35</v>
      </c>
    </row>
    <row r="5" spans="1:29" ht="14.5" x14ac:dyDescent="0.35">
      <c r="A5" s="1"/>
      <c r="B5" s="8"/>
      <c r="C5" s="88" t="s">
        <v>2</v>
      </c>
      <c r="D5" s="88"/>
      <c r="E5" s="168"/>
      <c r="F5" s="168"/>
      <c r="G5" s="168"/>
      <c r="H5" s="32"/>
      <c r="I5" s="162"/>
      <c r="J5" s="163"/>
      <c r="K5" s="163"/>
      <c r="L5" s="163"/>
      <c r="M5" s="163"/>
      <c r="N5" s="164"/>
      <c r="O5" s="6"/>
      <c r="P5" s="1" t="s">
        <v>41</v>
      </c>
      <c r="Q5" s="1"/>
      <c r="S5" s="4" t="s">
        <v>5</v>
      </c>
      <c r="U5" s="4" t="s">
        <v>10</v>
      </c>
      <c r="W5" s="4" t="s">
        <v>34</v>
      </c>
    </row>
    <row r="6" spans="1:29" ht="14.5" x14ac:dyDescent="0.35">
      <c r="A6" s="1"/>
      <c r="B6" s="8"/>
      <c r="C6" s="88" t="s">
        <v>39</v>
      </c>
      <c r="D6" s="133"/>
      <c r="E6" s="124"/>
      <c r="F6" s="124"/>
      <c r="G6" s="124"/>
      <c r="H6" s="33"/>
      <c r="I6" s="133" t="s">
        <v>7</v>
      </c>
      <c r="J6" s="138"/>
      <c r="K6" s="134"/>
      <c r="L6" s="142" t="s">
        <v>33</v>
      </c>
      <c r="M6" s="143"/>
      <c r="N6" s="144"/>
      <c r="O6" s="9"/>
      <c r="P6" s="1"/>
      <c r="Q6" s="1"/>
      <c r="S6" s="4">
        <v>2529</v>
      </c>
      <c r="W6" s="4" t="s">
        <v>35</v>
      </c>
    </row>
    <row r="7" spans="1:29" ht="14.5" x14ac:dyDescent="0.35">
      <c r="A7" s="1"/>
      <c r="B7" s="10"/>
      <c r="C7" s="88" t="s">
        <v>3</v>
      </c>
      <c r="D7" s="88"/>
      <c r="E7" s="145"/>
      <c r="F7" s="145"/>
      <c r="G7" s="145"/>
      <c r="H7" s="34"/>
      <c r="I7" s="133" t="s">
        <v>48</v>
      </c>
      <c r="J7" s="134"/>
      <c r="K7" s="43" t="s">
        <v>47</v>
      </c>
      <c r="L7" s="88" t="s">
        <v>6</v>
      </c>
      <c r="M7" s="88"/>
      <c r="N7" s="43" t="s">
        <v>10</v>
      </c>
      <c r="O7" s="11"/>
      <c r="P7" s="1"/>
      <c r="Q7" s="1"/>
      <c r="W7" s="4" t="s">
        <v>18</v>
      </c>
    </row>
    <row r="8" spans="1:29" ht="14.5" x14ac:dyDescent="0.35">
      <c r="A8" s="1"/>
      <c r="B8" s="12"/>
      <c r="C8" s="130"/>
      <c r="D8" s="131"/>
      <c r="E8" s="131"/>
      <c r="F8" s="131"/>
      <c r="G8" s="132"/>
      <c r="H8" s="35"/>
      <c r="I8" s="133" t="s">
        <v>49</v>
      </c>
      <c r="J8" s="134"/>
      <c r="K8" s="30" t="s">
        <v>16</v>
      </c>
      <c r="L8" s="88" t="s">
        <v>4</v>
      </c>
      <c r="M8" s="135"/>
      <c r="N8" s="55">
        <v>2532</v>
      </c>
      <c r="O8" s="9"/>
      <c r="P8" s="1"/>
      <c r="Q8" s="1"/>
      <c r="R8" s="26"/>
      <c r="W8" s="4" t="s">
        <v>52</v>
      </c>
    </row>
    <row r="9" spans="1:29" ht="14.5" x14ac:dyDescent="0.35">
      <c r="A9" s="1"/>
      <c r="B9" s="10"/>
      <c r="C9" s="136" t="s">
        <v>12</v>
      </c>
      <c r="D9" s="137"/>
      <c r="E9" s="133" t="s">
        <v>15</v>
      </c>
      <c r="F9" s="138"/>
      <c r="G9" s="134"/>
      <c r="H9" s="36"/>
      <c r="I9" s="35"/>
      <c r="J9" s="37"/>
      <c r="K9" s="37"/>
      <c r="L9" s="38"/>
      <c r="M9" s="38"/>
      <c r="N9" s="38"/>
      <c r="O9" s="13"/>
      <c r="P9" s="1"/>
      <c r="Q9" s="1"/>
      <c r="R9" s="28"/>
      <c r="W9" s="4" t="s">
        <v>36</v>
      </c>
    </row>
    <row r="10" spans="1:29" ht="14.5" x14ac:dyDescent="0.35">
      <c r="A10" s="1"/>
      <c r="B10" s="10"/>
      <c r="C10" s="139" t="s">
        <v>13</v>
      </c>
      <c r="D10" s="140"/>
      <c r="E10" s="119"/>
      <c r="F10" s="120"/>
      <c r="G10" s="121"/>
      <c r="H10" s="39"/>
      <c r="I10" s="141" t="s">
        <v>27</v>
      </c>
      <c r="J10" s="141"/>
      <c r="K10" s="141" t="s">
        <v>46</v>
      </c>
      <c r="L10" s="141"/>
      <c r="M10" s="134" t="s">
        <v>42</v>
      </c>
      <c r="N10" s="88"/>
      <c r="O10" s="14"/>
      <c r="P10" s="1"/>
      <c r="Q10" s="1"/>
      <c r="R10" s="27"/>
      <c r="S10" s="15" t="s">
        <v>38</v>
      </c>
      <c r="T10" s="15">
        <f>COUNTIF(L15:N54,"CW")</f>
        <v>0</v>
      </c>
    </row>
    <row r="11" spans="1:29" ht="14.5" x14ac:dyDescent="0.35">
      <c r="A11" s="1"/>
      <c r="B11" s="16"/>
      <c r="C11" s="117" t="s">
        <v>14</v>
      </c>
      <c r="D11" s="118"/>
      <c r="E11" s="119"/>
      <c r="F11" s="120"/>
      <c r="G11" s="121"/>
      <c r="H11" s="40"/>
      <c r="I11" s="122"/>
      <c r="J11" s="122"/>
      <c r="K11" s="122"/>
      <c r="L11" s="122"/>
      <c r="M11" s="123" t="s">
        <v>40</v>
      </c>
      <c r="N11" s="124"/>
      <c r="O11" s="14"/>
      <c r="P11" s="1"/>
      <c r="Q11" s="1"/>
      <c r="S11" s="15" t="s">
        <v>26</v>
      </c>
      <c r="T11" s="15">
        <f>ROUND(K11,2)</f>
        <v>0</v>
      </c>
    </row>
    <row r="12" spans="1:29" ht="14.5" x14ac:dyDescent="0.35">
      <c r="A12" s="1"/>
      <c r="B12" s="12"/>
      <c r="C12" s="125"/>
      <c r="D12" s="125"/>
      <c r="E12" s="125"/>
      <c r="F12" s="125"/>
      <c r="G12" s="126"/>
      <c r="H12" s="41"/>
      <c r="I12" s="127"/>
      <c r="J12" s="128"/>
      <c r="K12" s="128"/>
      <c r="L12" s="128"/>
      <c r="M12" s="128"/>
      <c r="N12" s="129"/>
      <c r="O12" s="13"/>
      <c r="P12" s="1"/>
      <c r="Q12" s="1"/>
      <c r="S12" s="15" t="s">
        <v>37</v>
      </c>
      <c r="T12" s="17" t="str">
        <f>IF(OR(N7="",L6="",E10="",E11="",K8="",K7=""),"",SUM(S15:S54)/K65)</f>
        <v/>
      </c>
    </row>
    <row r="13" spans="1:29" ht="15" customHeight="1" x14ac:dyDescent="0.35">
      <c r="A13" s="1"/>
      <c r="B13" s="16"/>
      <c r="C13" s="88" t="s">
        <v>19</v>
      </c>
      <c r="D13" s="106" t="s">
        <v>24</v>
      </c>
      <c r="E13" s="107"/>
      <c r="F13" s="88" t="s">
        <v>25</v>
      </c>
      <c r="G13" s="88"/>
      <c r="H13" s="106" t="s">
        <v>22</v>
      </c>
      <c r="I13" s="107"/>
      <c r="J13" s="111" t="s">
        <v>51</v>
      </c>
      <c r="K13" s="110" t="s">
        <v>23</v>
      </c>
      <c r="L13" s="115" t="s">
        <v>54</v>
      </c>
      <c r="M13" s="113" t="s">
        <v>21</v>
      </c>
      <c r="N13" s="107"/>
      <c r="O13" s="9"/>
      <c r="P13" s="1"/>
      <c r="Q13" s="1"/>
      <c r="V13" s="103" t="s">
        <v>20</v>
      </c>
    </row>
    <row r="14" spans="1:29" ht="14.5" x14ac:dyDescent="0.35">
      <c r="A14" s="1"/>
      <c r="B14" s="8"/>
      <c r="C14" s="88"/>
      <c r="D14" s="108"/>
      <c r="E14" s="109"/>
      <c r="F14" s="88"/>
      <c r="G14" s="88"/>
      <c r="H14" s="108"/>
      <c r="I14" s="109"/>
      <c r="J14" s="112"/>
      <c r="K14" s="109"/>
      <c r="L14" s="116"/>
      <c r="M14" s="114"/>
      <c r="N14" s="109"/>
      <c r="O14" s="9"/>
      <c r="P14" s="1"/>
      <c r="Q14" s="1" t="s">
        <v>58</v>
      </c>
      <c r="R14" s="4" t="s">
        <v>57</v>
      </c>
      <c r="V14" s="104"/>
      <c r="AB14" s="58">
        <v>0.35</v>
      </c>
    </row>
    <row r="15" spans="1:29" ht="14.5" x14ac:dyDescent="0.35">
      <c r="A15" s="1"/>
      <c r="B15" s="10"/>
      <c r="C15" s="15"/>
      <c r="D15" s="105" t="str">
        <f>IF(OR($E$10="",$E$11="",$K$7="35 to 45",$K$7="",L6=""),"",$E$10)</f>
        <v/>
      </c>
      <c r="E15" s="105"/>
      <c r="F15" s="93" t="str">
        <f>IF($E$11="","",IF(D15="","",IF(ABS($E$11-$E$10)&lt;528,$E$11,IF($E$11&gt;$E$10,D15+528,D15-528))))</f>
        <v/>
      </c>
      <c r="G15" s="93"/>
      <c r="H15" s="94" t="str">
        <f>IF(F15="","",ROUND(ABS(F15-D15),0))</f>
        <v/>
      </c>
      <c r="I15" s="94"/>
      <c r="J15" s="56"/>
      <c r="K15" s="56"/>
      <c r="L15" s="59" t="str">
        <f>IF(J15="","",AA15)</f>
        <v/>
      </c>
      <c r="M15" s="101" t="str">
        <f>IF(K$7="Above 45",R15,Q15)</f>
        <v/>
      </c>
      <c r="N15" s="102"/>
      <c r="O15" s="9"/>
      <c r="P15" s="1"/>
      <c r="Q15" s="1" t="str">
        <f>IF($K15="","",IF($K15&lt;=115,0,"Grind"))</f>
        <v/>
      </c>
      <c r="R15" s="18" t="str">
        <f>IF($K15="","",IF($K15&lt;=30,400,IF($K15&lt;=50,1000-(20*$K15),IF($K15&lt;=65,0,IF(K15&lt;=L15,0,"grind")))))</f>
        <v/>
      </c>
      <c r="S15" s="15" t="str">
        <f t="shared" ref="S15:S54" si="0">IF(F15="","",H15*J15)</f>
        <v/>
      </c>
      <c r="T15" s="15" t="b">
        <v>0</v>
      </c>
      <c r="U15" s="15" t="str">
        <f>IF(OR(D15="",F15=""),"",IF(AND(ABS(E10-E11)&lt;=528,""),"Done",IF(ABS(E10-E11)&lt;=528,2,"Continue-1")))</f>
        <v/>
      </c>
      <c r="V15" s="15">
        <f t="shared" ref="V15:V54" si="1">ROUND(J15,2)</f>
        <v>0</v>
      </c>
      <c r="AA15" s="4">
        <f>IF(J15&lt;170,AB15,MAX(AB15,AC15))</f>
        <v>65</v>
      </c>
      <c r="AB15" s="4">
        <f>IF(K$7="Above 45",AA$2,AA$3)</f>
        <v>65</v>
      </c>
      <c r="AC15" s="4">
        <f>J15*0.35</f>
        <v>0</v>
      </c>
    </row>
    <row r="16" spans="1:29" ht="14.5" x14ac:dyDescent="0.35">
      <c r="A16" s="1"/>
      <c r="B16" s="16"/>
      <c r="C16" s="15"/>
      <c r="D16" s="91" t="str">
        <f>IF($D$15="","",(IF(U15="Done","",F15)))</f>
        <v/>
      </c>
      <c r="E16" s="92"/>
      <c r="F16" s="93" t="str">
        <f>IF(D16="","",IF(U15="Continue-1",IF($E$11&gt;$E$10,IF(D16+528&gt;$E$11,$E$11,D16+528),IF(D16-528&lt;$E$11,$E$11,D16-528))))</f>
        <v/>
      </c>
      <c r="G16" s="93"/>
      <c r="H16" s="94" t="str">
        <f>IF(F16="","",ROUND(ABS(F16-D16),0))</f>
        <v/>
      </c>
      <c r="I16" s="94"/>
      <c r="J16" s="56"/>
      <c r="K16" s="56"/>
      <c r="L16" s="59" t="str">
        <f t="shared" ref="L16:L54" si="2">IF(J16="","",AA16)</f>
        <v/>
      </c>
      <c r="M16" s="101" t="str">
        <f t="shared" ref="M16:M54" si="3">IF(K$7="Above 45",R16,Q16)</f>
        <v/>
      </c>
      <c r="N16" s="102"/>
      <c r="O16" s="19"/>
      <c r="P16" s="1"/>
      <c r="Q16" s="1" t="str">
        <f t="shared" ref="Q16:Q54" si="4">IF($K16="","",IF($K16&lt;=115,0,"Grind"))</f>
        <v/>
      </c>
      <c r="R16" s="18" t="str">
        <f t="shared" ref="R16:R54" si="5">IF($K16="","",IF($K16&lt;=30,400,IF($K16&lt;=50,1000-(20*$K16),IF($K16&lt;=65,0,IF(K16&lt;=L16,0,"grind")))))</f>
        <v/>
      </c>
      <c r="S16" s="15" t="str">
        <f t="shared" si="0"/>
        <v/>
      </c>
      <c r="T16" s="15" t="b">
        <v>0</v>
      </c>
      <c r="U16" s="15" t="e">
        <f>IF(AND(F16=$E$11,U15="Continue-1"),"Done",IF(AND(U15="Continue-1",F16=MEDIAN(F16,$E$10,$E$11)),"Continue-1"))</f>
        <v>#NUM!</v>
      </c>
      <c r="V16" s="15">
        <f t="shared" si="1"/>
        <v>0</v>
      </c>
      <c r="AA16" s="4">
        <f t="shared" ref="AA16:AA54" si="6">IF(J16&lt;170,AB16,MAX(AB16,AC16))</f>
        <v>65</v>
      </c>
      <c r="AB16" s="4">
        <f t="shared" ref="AB16:AB54" si="7">IF(K$7="Above 45",AA$2,AA$3)</f>
        <v>65</v>
      </c>
      <c r="AC16" s="4">
        <f t="shared" ref="AC16:AC54" si="8">J16*0.35</f>
        <v>0</v>
      </c>
    </row>
    <row r="17" spans="1:29" ht="14.5" x14ac:dyDescent="0.35">
      <c r="A17" s="1"/>
      <c r="B17" s="8"/>
      <c r="C17" s="15"/>
      <c r="D17" s="91" t="str">
        <f>IF($D$15="","",(IF(U16="Done","",F16)))</f>
        <v/>
      </c>
      <c r="E17" s="92"/>
      <c r="F17" s="93" t="str">
        <f t="shared" ref="F17:F54" si="9">IF(D17="","",IF(U16="Continue-1",IF($E$11&gt;$E$10,IF(D17+528&gt;$E$11,$E$11,D17+528),IF(D17-528&lt;$E$11,$E$11,D17-528))))</f>
        <v/>
      </c>
      <c r="G17" s="93"/>
      <c r="H17" s="94" t="str">
        <f t="shared" ref="H17:H54" si="10">IF(F17="","",ROUND(ABS(F17-D17),0))</f>
        <v/>
      </c>
      <c r="I17" s="94"/>
      <c r="J17" s="56"/>
      <c r="K17" s="56"/>
      <c r="L17" s="59" t="str">
        <f t="shared" si="2"/>
        <v/>
      </c>
      <c r="M17" s="101" t="str">
        <f t="shared" si="3"/>
        <v/>
      </c>
      <c r="N17" s="102"/>
      <c r="O17" s="20"/>
      <c r="P17" s="1"/>
      <c r="Q17" s="1" t="str">
        <f t="shared" si="4"/>
        <v/>
      </c>
      <c r="R17" s="18" t="str">
        <f t="shared" si="5"/>
        <v/>
      </c>
      <c r="S17" s="15" t="str">
        <f t="shared" si="0"/>
        <v/>
      </c>
      <c r="T17" s="15" t="b">
        <v>0</v>
      </c>
      <c r="U17" s="15" t="e">
        <f>IF(AND(F17=$E$11,U16="Continue-1"),"Done",IF(AND(U16="Continue-1",F17=MEDIAN(F17,$E$10,$E$11)),"Continue-1"))</f>
        <v>#NUM!</v>
      </c>
      <c r="V17" s="15">
        <f t="shared" si="1"/>
        <v>0</v>
      </c>
      <c r="AA17" s="4">
        <f t="shared" si="6"/>
        <v>65</v>
      </c>
      <c r="AB17" s="4">
        <f t="shared" si="7"/>
        <v>65</v>
      </c>
      <c r="AC17" s="4">
        <f t="shared" si="8"/>
        <v>0</v>
      </c>
    </row>
    <row r="18" spans="1:29" ht="14.5" x14ac:dyDescent="0.35">
      <c r="A18" s="1"/>
      <c r="B18" s="8"/>
      <c r="C18" s="15"/>
      <c r="D18" s="91" t="str">
        <f t="shared" ref="D18:D54" si="11">IF($D$15="","",(IF(U17="Done","",F17)))</f>
        <v/>
      </c>
      <c r="E18" s="92"/>
      <c r="F18" s="93" t="str">
        <f t="shared" si="9"/>
        <v/>
      </c>
      <c r="G18" s="93"/>
      <c r="H18" s="94" t="str">
        <f t="shared" si="10"/>
        <v/>
      </c>
      <c r="I18" s="94"/>
      <c r="J18" s="56"/>
      <c r="K18" s="56"/>
      <c r="L18" s="59" t="str">
        <f t="shared" si="2"/>
        <v/>
      </c>
      <c r="M18" s="101" t="str">
        <f t="shared" si="3"/>
        <v/>
      </c>
      <c r="N18" s="102"/>
      <c r="O18" s="9"/>
      <c r="P18" s="1"/>
      <c r="Q18" s="1" t="str">
        <f t="shared" si="4"/>
        <v/>
      </c>
      <c r="R18" s="18" t="str">
        <f t="shared" si="5"/>
        <v/>
      </c>
      <c r="S18" s="15" t="str">
        <f t="shared" si="0"/>
        <v/>
      </c>
      <c r="T18" s="15" t="b">
        <v>0</v>
      </c>
      <c r="U18" s="15" t="e">
        <f>IF(AND(F18=$E$11,U17="Continue-1"),"Done",IF(AND(U17="Continue-1",F18=MEDIAN(F18,$E$10,$E$11)),"Continue-1"))</f>
        <v>#NUM!</v>
      </c>
      <c r="V18" s="15">
        <f t="shared" si="1"/>
        <v>0</v>
      </c>
      <c r="AA18" s="4">
        <f t="shared" si="6"/>
        <v>65</v>
      </c>
      <c r="AB18" s="4">
        <f t="shared" si="7"/>
        <v>65</v>
      </c>
      <c r="AC18" s="4">
        <f t="shared" si="8"/>
        <v>0</v>
      </c>
    </row>
    <row r="19" spans="1:29" ht="14.5" x14ac:dyDescent="0.35">
      <c r="A19" s="1"/>
      <c r="B19" s="10"/>
      <c r="C19" s="15"/>
      <c r="D19" s="91" t="str">
        <f t="shared" si="11"/>
        <v/>
      </c>
      <c r="E19" s="92"/>
      <c r="F19" s="93" t="str">
        <f t="shared" si="9"/>
        <v/>
      </c>
      <c r="G19" s="93"/>
      <c r="H19" s="94" t="str">
        <f t="shared" si="10"/>
        <v/>
      </c>
      <c r="I19" s="94"/>
      <c r="J19" s="56"/>
      <c r="K19" s="56"/>
      <c r="L19" s="59" t="str">
        <f t="shared" si="2"/>
        <v/>
      </c>
      <c r="M19" s="101" t="str">
        <f t="shared" si="3"/>
        <v/>
      </c>
      <c r="N19" s="102"/>
      <c r="O19" s="9"/>
      <c r="P19" s="1"/>
      <c r="Q19" s="1" t="str">
        <f t="shared" si="4"/>
        <v/>
      </c>
      <c r="R19" s="18" t="str">
        <f t="shared" si="5"/>
        <v/>
      </c>
      <c r="S19" s="15" t="str">
        <f t="shared" si="0"/>
        <v/>
      </c>
      <c r="T19" s="15" t="b">
        <v>0</v>
      </c>
      <c r="U19" s="15" t="e">
        <f t="shared" ref="U19:U54" si="12">IF(AND(F19=$E$11,U18="Continue-1"),"Done",IF(AND(U18="Continue-1",F19=MEDIAN(F19,$E$10,$E$11)),"Continue-1"))</f>
        <v>#NUM!</v>
      </c>
      <c r="V19" s="15">
        <f t="shared" si="1"/>
        <v>0</v>
      </c>
      <c r="AA19" s="4">
        <f t="shared" si="6"/>
        <v>65</v>
      </c>
      <c r="AB19" s="4">
        <f t="shared" si="7"/>
        <v>65</v>
      </c>
      <c r="AC19" s="4">
        <f t="shared" si="8"/>
        <v>0</v>
      </c>
    </row>
    <row r="20" spans="1:29" ht="14.5" x14ac:dyDescent="0.35">
      <c r="A20" s="1"/>
      <c r="B20" s="10"/>
      <c r="C20" s="15"/>
      <c r="D20" s="91" t="str">
        <f t="shared" si="11"/>
        <v/>
      </c>
      <c r="E20" s="92"/>
      <c r="F20" s="93" t="str">
        <f t="shared" si="9"/>
        <v/>
      </c>
      <c r="G20" s="93"/>
      <c r="H20" s="94" t="str">
        <f t="shared" si="10"/>
        <v/>
      </c>
      <c r="I20" s="94"/>
      <c r="J20" s="56"/>
      <c r="K20" s="56"/>
      <c r="L20" s="59" t="str">
        <f t="shared" si="2"/>
        <v/>
      </c>
      <c r="M20" s="101" t="str">
        <f t="shared" si="3"/>
        <v/>
      </c>
      <c r="N20" s="102"/>
      <c r="O20" s="20"/>
      <c r="P20" s="1"/>
      <c r="Q20" s="1" t="str">
        <f t="shared" si="4"/>
        <v/>
      </c>
      <c r="R20" s="18" t="str">
        <f t="shared" si="5"/>
        <v/>
      </c>
      <c r="S20" s="15" t="str">
        <f t="shared" si="0"/>
        <v/>
      </c>
      <c r="T20" s="15" t="b">
        <v>0</v>
      </c>
      <c r="U20" s="15" t="e">
        <f t="shared" si="12"/>
        <v>#NUM!</v>
      </c>
      <c r="V20" s="15">
        <f t="shared" si="1"/>
        <v>0</v>
      </c>
      <c r="AA20" s="4">
        <f t="shared" si="6"/>
        <v>65</v>
      </c>
      <c r="AB20" s="4">
        <f t="shared" si="7"/>
        <v>65</v>
      </c>
      <c r="AC20" s="4">
        <f t="shared" si="8"/>
        <v>0</v>
      </c>
    </row>
    <row r="21" spans="1:29" ht="14.5" x14ac:dyDescent="0.35">
      <c r="A21" s="1"/>
      <c r="B21" s="16"/>
      <c r="C21" s="15"/>
      <c r="D21" s="91" t="str">
        <f t="shared" si="11"/>
        <v/>
      </c>
      <c r="E21" s="92"/>
      <c r="F21" s="93" t="str">
        <f t="shared" si="9"/>
        <v/>
      </c>
      <c r="G21" s="93"/>
      <c r="H21" s="94" t="str">
        <f t="shared" si="10"/>
        <v/>
      </c>
      <c r="I21" s="94"/>
      <c r="J21" s="56"/>
      <c r="K21" s="56"/>
      <c r="L21" s="59" t="str">
        <f t="shared" si="2"/>
        <v/>
      </c>
      <c r="M21" s="101" t="str">
        <f t="shared" si="3"/>
        <v/>
      </c>
      <c r="N21" s="102"/>
      <c r="O21" s="9"/>
      <c r="P21" s="1"/>
      <c r="Q21" s="1" t="str">
        <f t="shared" si="4"/>
        <v/>
      </c>
      <c r="R21" s="18" t="str">
        <f t="shared" si="5"/>
        <v/>
      </c>
      <c r="S21" s="15" t="str">
        <f t="shared" si="0"/>
        <v/>
      </c>
      <c r="T21" s="15" t="b">
        <v>0</v>
      </c>
      <c r="U21" s="15" t="e">
        <f t="shared" si="12"/>
        <v>#NUM!</v>
      </c>
      <c r="V21" s="15">
        <f t="shared" si="1"/>
        <v>0</v>
      </c>
      <c r="AA21" s="4">
        <f t="shared" si="6"/>
        <v>65</v>
      </c>
      <c r="AB21" s="4">
        <f t="shared" si="7"/>
        <v>65</v>
      </c>
      <c r="AC21" s="4">
        <f t="shared" si="8"/>
        <v>0</v>
      </c>
    </row>
    <row r="22" spans="1:29" ht="14.5" x14ac:dyDescent="0.35">
      <c r="A22" s="1"/>
      <c r="B22" s="8"/>
      <c r="C22" s="15"/>
      <c r="D22" s="91" t="str">
        <f t="shared" si="11"/>
        <v/>
      </c>
      <c r="E22" s="92"/>
      <c r="F22" s="93" t="str">
        <f t="shared" si="9"/>
        <v/>
      </c>
      <c r="G22" s="93"/>
      <c r="H22" s="94" t="str">
        <f t="shared" si="10"/>
        <v/>
      </c>
      <c r="I22" s="94"/>
      <c r="J22" s="56"/>
      <c r="K22" s="56"/>
      <c r="L22" s="59" t="str">
        <f t="shared" si="2"/>
        <v/>
      </c>
      <c r="M22" s="101" t="str">
        <f t="shared" si="3"/>
        <v/>
      </c>
      <c r="N22" s="102"/>
      <c r="O22" s="9"/>
      <c r="P22" s="1"/>
      <c r="Q22" s="1" t="str">
        <f t="shared" si="4"/>
        <v/>
      </c>
      <c r="R22" s="18" t="str">
        <f t="shared" si="5"/>
        <v/>
      </c>
      <c r="S22" s="15" t="str">
        <f t="shared" si="0"/>
        <v/>
      </c>
      <c r="T22" s="15" t="b">
        <v>0</v>
      </c>
      <c r="U22" s="15" t="e">
        <f t="shared" si="12"/>
        <v>#NUM!</v>
      </c>
      <c r="V22" s="15">
        <f t="shared" si="1"/>
        <v>0</v>
      </c>
      <c r="AA22" s="4">
        <f t="shared" si="6"/>
        <v>65</v>
      </c>
      <c r="AB22" s="4">
        <f t="shared" si="7"/>
        <v>65</v>
      </c>
      <c r="AC22" s="4">
        <f t="shared" si="8"/>
        <v>0</v>
      </c>
    </row>
    <row r="23" spans="1:29" ht="14.5" x14ac:dyDescent="0.35">
      <c r="A23" s="1"/>
      <c r="B23" s="8"/>
      <c r="C23" s="15"/>
      <c r="D23" s="91" t="str">
        <f t="shared" si="11"/>
        <v/>
      </c>
      <c r="E23" s="92"/>
      <c r="F23" s="93" t="str">
        <f t="shared" si="9"/>
        <v/>
      </c>
      <c r="G23" s="93"/>
      <c r="H23" s="94" t="str">
        <f t="shared" si="10"/>
        <v/>
      </c>
      <c r="I23" s="94"/>
      <c r="J23" s="56"/>
      <c r="K23" s="56"/>
      <c r="L23" s="59" t="str">
        <f t="shared" si="2"/>
        <v/>
      </c>
      <c r="M23" s="101" t="str">
        <f t="shared" si="3"/>
        <v/>
      </c>
      <c r="N23" s="102"/>
      <c r="O23" s="9"/>
      <c r="P23" s="1"/>
      <c r="Q23" s="1" t="str">
        <f t="shared" si="4"/>
        <v/>
      </c>
      <c r="R23" s="18" t="str">
        <f t="shared" si="5"/>
        <v/>
      </c>
      <c r="S23" s="15" t="str">
        <f t="shared" si="0"/>
        <v/>
      </c>
      <c r="T23" s="15" t="b">
        <v>0</v>
      </c>
      <c r="U23" s="15" t="e">
        <f t="shared" si="12"/>
        <v>#NUM!</v>
      </c>
      <c r="V23" s="15">
        <f t="shared" si="1"/>
        <v>0</v>
      </c>
      <c r="AA23" s="4">
        <f t="shared" si="6"/>
        <v>65</v>
      </c>
      <c r="AB23" s="4">
        <f t="shared" si="7"/>
        <v>65</v>
      </c>
      <c r="AC23" s="4">
        <f t="shared" si="8"/>
        <v>0</v>
      </c>
    </row>
    <row r="24" spans="1:29" ht="14.5" x14ac:dyDescent="0.35">
      <c r="A24" s="1"/>
      <c r="B24" s="8"/>
      <c r="C24" s="15"/>
      <c r="D24" s="91" t="str">
        <f t="shared" si="11"/>
        <v/>
      </c>
      <c r="E24" s="92"/>
      <c r="F24" s="93" t="str">
        <f t="shared" si="9"/>
        <v/>
      </c>
      <c r="G24" s="93"/>
      <c r="H24" s="94" t="str">
        <f t="shared" si="10"/>
        <v/>
      </c>
      <c r="I24" s="94"/>
      <c r="J24" s="56"/>
      <c r="K24" s="56"/>
      <c r="L24" s="59" t="str">
        <f t="shared" si="2"/>
        <v/>
      </c>
      <c r="M24" s="101" t="str">
        <f t="shared" si="3"/>
        <v/>
      </c>
      <c r="N24" s="102"/>
      <c r="O24" s="9"/>
      <c r="P24" s="1"/>
      <c r="Q24" s="1" t="str">
        <f t="shared" si="4"/>
        <v/>
      </c>
      <c r="R24" s="18" t="str">
        <f t="shared" si="5"/>
        <v/>
      </c>
      <c r="S24" s="15" t="str">
        <f t="shared" si="0"/>
        <v/>
      </c>
      <c r="T24" s="15" t="b">
        <v>0</v>
      </c>
      <c r="U24" s="15" t="e">
        <f t="shared" si="12"/>
        <v>#NUM!</v>
      </c>
      <c r="V24" s="15">
        <f t="shared" si="1"/>
        <v>0</v>
      </c>
      <c r="AA24" s="4">
        <f t="shared" si="6"/>
        <v>65</v>
      </c>
      <c r="AB24" s="4">
        <f t="shared" si="7"/>
        <v>65</v>
      </c>
      <c r="AC24" s="4">
        <f t="shared" si="8"/>
        <v>0</v>
      </c>
    </row>
    <row r="25" spans="1:29" ht="14.5" x14ac:dyDescent="0.35">
      <c r="A25" s="1"/>
      <c r="B25" s="8"/>
      <c r="C25" s="15"/>
      <c r="D25" s="91" t="str">
        <f t="shared" si="11"/>
        <v/>
      </c>
      <c r="E25" s="92"/>
      <c r="F25" s="93" t="str">
        <f t="shared" si="9"/>
        <v/>
      </c>
      <c r="G25" s="93"/>
      <c r="H25" s="94" t="str">
        <f t="shared" si="10"/>
        <v/>
      </c>
      <c r="I25" s="94"/>
      <c r="J25" s="56"/>
      <c r="K25" s="56"/>
      <c r="L25" s="59" t="str">
        <f t="shared" si="2"/>
        <v/>
      </c>
      <c r="M25" s="101" t="str">
        <f t="shared" si="3"/>
        <v/>
      </c>
      <c r="N25" s="102"/>
      <c r="O25" s="21"/>
      <c r="P25" s="1"/>
      <c r="Q25" s="1" t="str">
        <f t="shared" si="4"/>
        <v/>
      </c>
      <c r="R25" s="18" t="str">
        <f t="shared" si="5"/>
        <v/>
      </c>
      <c r="S25" s="15" t="str">
        <f t="shared" si="0"/>
        <v/>
      </c>
      <c r="T25" s="15" t="b">
        <v>0</v>
      </c>
      <c r="U25" s="15" t="e">
        <f t="shared" si="12"/>
        <v>#NUM!</v>
      </c>
      <c r="V25" s="15">
        <f t="shared" si="1"/>
        <v>0</v>
      </c>
      <c r="AA25" s="4">
        <f t="shared" si="6"/>
        <v>65</v>
      </c>
      <c r="AB25" s="4">
        <f t="shared" si="7"/>
        <v>65</v>
      </c>
      <c r="AC25" s="4">
        <f t="shared" si="8"/>
        <v>0</v>
      </c>
    </row>
    <row r="26" spans="1:29" ht="14.5" x14ac:dyDescent="0.35">
      <c r="A26" s="1"/>
      <c r="B26" s="10"/>
      <c r="C26" s="15"/>
      <c r="D26" s="91" t="str">
        <f t="shared" si="11"/>
        <v/>
      </c>
      <c r="E26" s="92"/>
      <c r="F26" s="93" t="str">
        <f t="shared" si="9"/>
        <v/>
      </c>
      <c r="G26" s="93"/>
      <c r="H26" s="94" t="str">
        <f t="shared" si="10"/>
        <v/>
      </c>
      <c r="I26" s="94"/>
      <c r="J26" s="56"/>
      <c r="K26" s="56"/>
      <c r="L26" s="59" t="str">
        <f t="shared" si="2"/>
        <v/>
      </c>
      <c r="M26" s="101" t="str">
        <f t="shared" si="3"/>
        <v/>
      </c>
      <c r="N26" s="102"/>
      <c r="O26" s="9"/>
      <c r="P26" s="1"/>
      <c r="Q26" s="1" t="str">
        <f t="shared" si="4"/>
        <v/>
      </c>
      <c r="R26" s="18" t="str">
        <f t="shared" si="5"/>
        <v/>
      </c>
      <c r="S26" s="15" t="str">
        <f t="shared" si="0"/>
        <v/>
      </c>
      <c r="T26" s="15" t="b">
        <v>0</v>
      </c>
      <c r="U26" s="15" t="e">
        <f t="shared" si="12"/>
        <v>#NUM!</v>
      </c>
      <c r="V26" s="15">
        <f t="shared" si="1"/>
        <v>0</v>
      </c>
      <c r="AA26" s="4">
        <f t="shared" si="6"/>
        <v>65</v>
      </c>
      <c r="AB26" s="4">
        <f t="shared" si="7"/>
        <v>65</v>
      </c>
      <c r="AC26" s="4">
        <f t="shared" si="8"/>
        <v>0</v>
      </c>
    </row>
    <row r="27" spans="1:29" ht="14.5" x14ac:dyDescent="0.35">
      <c r="A27" s="1"/>
      <c r="B27" s="16"/>
      <c r="C27" s="15"/>
      <c r="D27" s="91" t="str">
        <f t="shared" si="11"/>
        <v/>
      </c>
      <c r="E27" s="92"/>
      <c r="F27" s="93" t="str">
        <f t="shared" si="9"/>
        <v/>
      </c>
      <c r="G27" s="93"/>
      <c r="H27" s="94" t="str">
        <f t="shared" si="10"/>
        <v/>
      </c>
      <c r="I27" s="94"/>
      <c r="J27" s="56"/>
      <c r="K27" s="56"/>
      <c r="L27" s="59" t="str">
        <f t="shared" si="2"/>
        <v/>
      </c>
      <c r="M27" s="101" t="str">
        <f t="shared" si="3"/>
        <v/>
      </c>
      <c r="N27" s="102"/>
      <c r="O27" s="9"/>
      <c r="P27" s="1"/>
      <c r="Q27" s="1" t="str">
        <f t="shared" si="4"/>
        <v/>
      </c>
      <c r="R27" s="18" t="str">
        <f t="shared" si="5"/>
        <v/>
      </c>
      <c r="S27" s="15" t="str">
        <f t="shared" si="0"/>
        <v/>
      </c>
      <c r="T27" s="15" t="b">
        <v>0</v>
      </c>
      <c r="U27" s="15" t="e">
        <f t="shared" si="12"/>
        <v>#NUM!</v>
      </c>
      <c r="V27" s="15">
        <f t="shared" si="1"/>
        <v>0</v>
      </c>
      <c r="AA27" s="4">
        <f t="shared" si="6"/>
        <v>65</v>
      </c>
      <c r="AB27" s="4">
        <f t="shared" si="7"/>
        <v>65</v>
      </c>
      <c r="AC27" s="4">
        <f t="shared" si="8"/>
        <v>0</v>
      </c>
    </row>
    <row r="28" spans="1:29" ht="14.5" x14ac:dyDescent="0.35">
      <c r="A28" s="1"/>
      <c r="B28" s="10"/>
      <c r="C28" s="15"/>
      <c r="D28" s="91" t="str">
        <f t="shared" si="11"/>
        <v/>
      </c>
      <c r="E28" s="92"/>
      <c r="F28" s="93" t="str">
        <f t="shared" si="9"/>
        <v/>
      </c>
      <c r="G28" s="93"/>
      <c r="H28" s="94" t="str">
        <f t="shared" si="10"/>
        <v/>
      </c>
      <c r="I28" s="94"/>
      <c r="J28" s="56"/>
      <c r="K28" s="56"/>
      <c r="L28" s="59" t="str">
        <f t="shared" si="2"/>
        <v/>
      </c>
      <c r="M28" s="101" t="str">
        <f t="shared" si="3"/>
        <v/>
      </c>
      <c r="N28" s="102"/>
      <c r="O28" s="9"/>
      <c r="P28" s="1"/>
      <c r="Q28" s="1" t="str">
        <f t="shared" si="4"/>
        <v/>
      </c>
      <c r="R28" s="18" t="str">
        <f t="shared" si="5"/>
        <v/>
      </c>
      <c r="S28" s="15" t="str">
        <f t="shared" si="0"/>
        <v/>
      </c>
      <c r="T28" s="15" t="b">
        <v>0</v>
      </c>
      <c r="U28" s="15" t="e">
        <f t="shared" si="12"/>
        <v>#NUM!</v>
      </c>
      <c r="V28" s="15">
        <f t="shared" si="1"/>
        <v>0</v>
      </c>
      <c r="AA28" s="4">
        <f t="shared" si="6"/>
        <v>65</v>
      </c>
      <c r="AB28" s="4">
        <f t="shared" si="7"/>
        <v>65</v>
      </c>
      <c r="AC28" s="4">
        <f t="shared" si="8"/>
        <v>0</v>
      </c>
    </row>
    <row r="29" spans="1:29" ht="14.5" x14ac:dyDescent="0.35">
      <c r="A29" s="1"/>
      <c r="B29" s="8"/>
      <c r="C29" s="15"/>
      <c r="D29" s="91" t="str">
        <f t="shared" si="11"/>
        <v/>
      </c>
      <c r="E29" s="92"/>
      <c r="F29" s="93" t="str">
        <f t="shared" si="9"/>
        <v/>
      </c>
      <c r="G29" s="93"/>
      <c r="H29" s="94" t="str">
        <f t="shared" si="10"/>
        <v/>
      </c>
      <c r="I29" s="94"/>
      <c r="J29" s="56"/>
      <c r="K29" s="56"/>
      <c r="L29" s="59" t="str">
        <f t="shared" si="2"/>
        <v/>
      </c>
      <c r="M29" s="101" t="str">
        <f t="shared" si="3"/>
        <v/>
      </c>
      <c r="N29" s="102"/>
      <c r="O29" s="9"/>
      <c r="P29" s="1"/>
      <c r="Q29" s="1" t="str">
        <f t="shared" si="4"/>
        <v/>
      </c>
      <c r="R29" s="18" t="str">
        <f t="shared" si="5"/>
        <v/>
      </c>
      <c r="S29" s="15" t="str">
        <f t="shared" si="0"/>
        <v/>
      </c>
      <c r="T29" s="15" t="b">
        <v>0</v>
      </c>
      <c r="U29" s="15" t="e">
        <f t="shared" si="12"/>
        <v>#NUM!</v>
      </c>
      <c r="V29" s="15">
        <f t="shared" si="1"/>
        <v>0</v>
      </c>
      <c r="AA29" s="4">
        <f t="shared" si="6"/>
        <v>65</v>
      </c>
      <c r="AB29" s="4">
        <f t="shared" si="7"/>
        <v>65</v>
      </c>
      <c r="AC29" s="4">
        <f t="shared" si="8"/>
        <v>0</v>
      </c>
    </row>
    <row r="30" spans="1:29" ht="14.5" x14ac:dyDescent="0.35">
      <c r="A30" s="1"/>
      <c r="B30" s="8"/>
      <c r="C30" s="15"/>
      <c r="D30" s="91" t="str">
        <f t="shared" si="11"/>
        <v/>
      </c>
      <c r="E30" s="92"/>
      <c r="F30" s="93" t="str">
        <f t="shared" si="9"/>
        <v/>
      </c>
      <c r="G30" s="93"/>
      <c r="H30" s="94" t="str">
        <f>IF(F30="","",ROUND(ABS(F30-D30),0))</f>
        <v/>
      </c>
      <c r="I30" s="94"/>
      <c r="J30" s="56"/>
      <c r="K30" s="56"/>
      <c r="L30" s="59" t="str">
        <f t="shared" si="2"/>
        <v/>
      </c>
      <c r="M30" s="101" t="str">
        <f t="shared" si="3"/>
        <v/>
      </c>
      <c r="N30" s="102"/>
      <c r="O30" s="9"/>
      <c r="P30" s="1"/>
      <c r="Q30" s="1" t="str">
        <f t="shared" si="4"/>
        <v/>
      </c>
      <c r="R30" s="18" t="str">
        <f t="shared" si="5"/>
        <v/>
      </c>
      <c r="S30" s="15" t="str">
        <f t="shared" si="0"/>
        <v/>
      </c>
      <c r="T30" s="15" t="b">
        <v>0</v>
      </c>
      <c r="U30" s="15" t="e">
        <f t="shared" si="12"/>
        <v>#NUM!</v>
      </c>
      <c r="V30" s="15">
        <f t="shared" si="1"/>
        <v>0</v>
      </c>
      <c r="AA30" s="4">
        <f t="shared" si="6"/>
        <v>65</v>
      </c>
      <c r="AB30" s="4">
        <f t="shared" si="7"/>
        <v>65</v>
      </c>
      <c r="AC30" s="4">
        <f t="shared" si="8"/>
        <v>0</v>
      </c>
    </row>
    <row r="31" spans="1:29" ht="14.5" x14ac:dyDescent="0.35">
      <c r="A31" s="1"/>
      <c r="B31" s="10"/>
      <c r="C31" s="15"/>
      <c r="D31" s="91" t="str">
        <f t="shared" si="11"/>
        <v/>
      </c>
      <c r="E31" s="92"/>
      <c r="F31" s="93" t="str">
        <f t="shared" si="9"/>
        <v/>
      </c>
      <c r="G31" s="93"/>
      <c r="H31" s="94" t="str">
        <f t="shared" si="10"/>
        <v/>
      </c>
      <c r="I31" s="94"/>
      <c r="J31" s="56"/>
      <c r="K31" s="56"/>
      <c r="L31" s="59" t="str">
        <f t="shared" si="2"/>
        <v/>
      </c>
      <c r="M31" s="101" t="str">
        <f t="shared" si="3"/>
        <v/>
      </c>
      <c r="N31" s="102"/>
      <c r="O31" s="9"/>
      <c r="P31" s="1"/>
      <c r="Q31" s="1" t="str">
        <f t="shared" si="4"/>
        <v/>
      </c>
      <c r="R31" s="18" t="str">
        <f t="shared" si="5"/>
        <v/>
      </c>
      <c r="S31" s="15" t="str">
        <f t="shared" si="0"/>
        <v/>
      </c>
      <c r="T31" s="15" t="b">
        <v>0</v>
      </c>
      <c r="U31" s="15" t="e">
        <f t="shared" si="12"/>
        <v>#NUM!</v>
      </c>
      <c r="V31" s="15">
        <f t="shared" si="1"/>
        <v>0</v>
      </c>
      <c r="AA31" s="4">
        <f t="shared" si="6"/>
        <v>65</v>
      </c>
      <c r="AB31" s="4">
        <f t="shared" si="7"/>
        <v>65</v>
      </c>
      <c r="AC31" s="4">
        <f t="shared" si="8"/>
        <v>0</v>
      </c>
    </row>
    <row r="32" spans="1:29" ht="14.5" x14ac:dyDescent="0.35">
      <c r="A32" s="1"/>
      <c r="B32" s="10"/>
      <c r="C32" s="15"/>
      <c r="D32" s="91" t="str">
        <f t="shared" si="11"/>
        <v/>
      </c>
      <c r="E32" s="92"/>
      <c r="F32" s="93" t="str">
        <f t="shared" si="9"/>
        <v/>
      </c>
      <c r="G32" s="93"/>
      <c r="H32" s="94" t="str">
        <f t="shared" si="10"/>
        <v/>
      </c>
      <c r="I32" s="94"/>
      <c r="J32" s="56"/>
      <c r="K32" s="56"/>
      <c r="L32" s="59" t="str">
        <f t="shared" si="2"/>
        <v/>
      </c>
      <c r="M32" s="101" t="str">
        <f t="shared" si="3"/>
        <v/>
      </c>
      <c r="N32" s="102"/>
      <c r="O32" s="9"/>
      <c r="P32" s="1"/>
      <c r="Q32" s="1" t="str">
        <f t="shared" si="4"/>
        <v/>
      </c>
      <c r="R32" s="18" t="str">
        <f t="shared" si="5"/>
        <v/>
      </c>
      <c r="S32" s="15" t="str">
        <f t="shared" si="0"/>
        <v/>
      </c>
      <c r="T32" s="15" t="b">
        <v>0</v>
      </c>
      <c r="U32" s="15" t="e">
        <f t="shared" si="12"/>
        <v>#NUM!</v>
      </c>
      <c r="V32" s="15">
        <f t="shared" si="1"/>
        <v>0</v>
      </c>
      <c r="AA32" s="4">
        <f t="shared" si="6"/>
        <v>65</v>
      </c>
      <c r="AB32" s="4">
        <f t="shared" si="7"/>
        <v>65</v>
      </c>
      <c r="AC32" s="4">
        <f t="shared" si="8"/>
        <v>0</v>
      </c>
    </row>
    <row r="33" spans="1:29" ht="14.5" x14ac:dyDescent="0.35">
      <c r="A33" s="1"/>
      <c r="B33" s="16"/>
      <c r="C33" s="15"/>
      <c r="D33" s="91" t="str">
        <f t="shared" si="11"/>
        <v/>
      </c>
      <c r="E33" s="92"/>
      <c r="F33" s="93" t="str">
        <f t="shared" si="9"/>
        <v/>
      </c>
      <c r="G33" s="93"/>
      <c r="H33" s="94" t="str">
        <f t="shared" si="10"/>
        <v/>
      </c>
      <c r="I33" s="94"/>
      <c r="J33" s="56"/>
      <c r="K33" s="56"/>
      <c r="L33" s="59" t="str">
        <f t="shared" si="2"/>
        <v/>
      </c>
      <c r="M33" s="101" t="str">
        <f t="shared" si="3"/>
        <v/>
      </c>
      <c r="N33" s="102"/>
      <c r="O33" s="9"/>
      <c r="P33" s="1"/>
      <c r="Q33" s="1" t="str">
        <f t="shared" si="4"/>
        <v/>
      </c>
      <c r="R33" s="18" t="str">
        <f t="shared" si="5"/>
        <v/>
      </c>
      <c r="S33" s="15" t="str">
        <f t="shared" si="0"/>
        <v/>
      </c>
      <c r="T33" s="15" t="b">
        <v>0</v>
      </c>
      <c r="U33" s="15" t="e">
        <f t="shared" si="12"/>
        <v>#NUM!</v>
      </c>
      <c r="V33" s="15">
        <f t="shared" si="1"/>
        <v>0</v>
      </c>
      <c r="AA33" s="4">
        <f t="shared" si="6"/>
        <v>65</v>
      </c>
      <c r="AB33" s="4">
        <f t="shared" si="7"/>
        <v>65</v>
      </c>
      <c r="AC33" s="4">
        <f t="shared" si="8"/>
        <v>0</v>
      </c>
    </row>
    <row r="34" spans="1:29" ht="14.5" x14ac:dyDescent="0.35">
      <c r="A34" s="1"/>
      <c r="B34" s="10"/>
      <c r="C34" s="15"/>
      <c r="D34" s="91" t="str">
        <f t="shared" si="11"/>
        <v/>
      </c>
      <c r="E34" s="92"/>
      <c r="F34" s="93" t="str">
        <f t="shared" si="9"/>
        <v/>
      </c>
      <c r="G34" s="93"/>
      <c r="H34" s="94" t="str">
        <f t="shared" si="10"/>
        <v/>
      </c>
      <c r="I34" s="94"/>
      <c r="J34" s="56"/>
      <c r="K34" s="56"/>
      <c r="L34" s="59" t="str">
        <f t="shared" si="2"/>
        <v/>
      </c>
      <c r="M34" s="101" t="str">
        <f t="shared" si="3"/>
        <v/>
      </c>
      <c r="N34" s="102"/>
      <c r="O34" s="9"/>
      <c r="P34" s="1"/>
      <c r="Q34" s="1" t="str">
        <f t="shared" si="4"/>
        <v/>
      </c>
      <c r="R34" s="18" t="str">
        <f t="shared" si="5"/>
        <v/>
      </c>
      <c r="S34" s="15" t="str">
        <f t="shared" si="0"/>
        <v/>
      </c>
      <c r="T34" s="15" t="b">
        <v>0</v>
      </c>
      <c r="U34" s="15" t="e">
        <f t="shared" si="12"/>
        <v>#NUM!</v>
      </c>
      <c r="V34" s="15">
        <f t="shared" si="1"/>
        <v>0</v>
      </c>
      <c r="AA34" s="4">
        <f t="shared" si="6"/>
        <v>65</v>
      </c>
      <c r="AB34" s="4">
        <f t="shared" si="7"/>
        <v>65</v>
      </c>
      <c r="AC34" s="4">
        <f t="shared" si="8"/>
        <v>0</v>
      </c>
    </row>
    <row r="35" spans="1:29" ht="14.5" x14ac:dyDescent="0.35">
      <c r="A35" s="1"/>
      <c r="B35" s="16"/>
      <c r="C35" s="15"/>
      <c r="D35" s="91" t="str">
        <f t="shared" si="11"/>
        <v/>
      </c>
      <c r="E35" s="92"/>
      <c r="F35" s="93" t="str">
        <f t="shared" si="9"/>
        <v/>
      </c>
      <c r="G35" s="93"/>
      <c r="H35" s="94" t="str">
        <f t="shared" si="10"/>
        <v/>
      </c>
      <c r="I35" s="94"/>
      <c r="J35" s="56"/>
      <c r="K35" s="56"/>
      <c r="L35" s="59" t="str">
        <f t="shared" si="2"/>
        <v/>
      </c>
      <c r="M35" s="101" t="str">
        <f t="shared" si="3"/>
        <v/>
      </c>
      <c r="N35" s="102"/>
      <c r="O35" s="9"/>
      <c r="P35" s="1"/>
      <c r="Q35" s="1" t="str">
        <f t="shared" si="4"/>
        <v/>
      </c>
      <c r="R35" s="18" t="str">
        <f t="shared" si="5"/>
        <v/>
      </c>
      <c r="S35" s="15" t="str">
        <f t="shared" si="0"/>
        <v/>
      </c>
      <c r="T35" s="15" t="b">
        <v>0</v>
      </c>
      <c r="U35" s="15" t="e">
        <f t="shared" si="12"/>
        <v>#NUM!</v>
      </c>
      <c r="V35" s="15">
        <f t="shared" si="1"/>
        <v>0</v>
      </c>
      <c r="AA35" s="4">
        <f>IF(J35&lt;170,AB35,MAX(AB35,AC35))</f>
        <v>65</v>
      </c>
      <c r="AB35" s="4">
        <f t="shared" si="7"/>
        <v>65</v>
      </c>
      <c r="AC35" s="4">
        <f t="shared" si="8"/>
        <v>0</v>
      </c>
    </row>
    <row r="36" spans="1:29" ht="14.5" x14ac:dyDescent="0.35">
      <c r="A36" s="1"/>
      <c r="B36" s="8"/>
      <c r="C36" s="15"/>
      <c r="D36" s="91" t="str">
        <f t="shared" si="11"/>
        <v/>
      </c>
      <c r="E36" s="92"/>
      <c r="F36" s="93" t="str">
        <f t="shared" si="9"/>
        <v/>
      </c>
      <c r="G36" s="93"/>
      <c r="H36" s="94" t="str">
        <f t="shared" si="10"/>
        <v/>
      </c>
      <c r="I36" s="94"/>
      <c r="J36" s="56"/>
      <c r="K36" s="56"/>
      <c r="L36" s="59" t="str">
        <f t="shared" si="2"/>
        <v/>
      </c>
      <c r="M36" s="101" t="str">
        <f t="shared" si="3"/>
        <v/>
      </c>
      <c r="N36" s="102"/>
      <c r="O36" s="9"/>
      <c r="P36" s="1"/>
      <c r="Q36" s="1" t="str">
        <f t="shared" si="4"/>
        <v/>
      </c>
      <c r="R36" s="18" t="str">
        <f t="shared" si="5"/>
        <v/>
      </c>
      <c r="S36" s="15" t="str">
        <f t="shared" si="0"/>
        <v/>
      </c>
      <c r="T36" s="15" t="b">
        <v>0</v>
      </c>
      <c r="U36" s="15" t="e">
        <f t="shared" si="12"/>
        <v>#NUM!</v>
      </c>
      <c r="V36" s="15">
        <f t="shared" si="1"/>
        <v>0</v>
      </c>
      <c r="AA36" s="4">
        <f>IF(J36&lt;170,AB36,MAX(AB36,AC36))</f>
        <v>65</v>
      </c>
      <c r="AB36" s="4">
        <f t="shared" si="7"/>
        <v>65</v>
      </c>
      <c r="AC36" s="4">
        <f t="shared" si="8"/>
        <v>0</v>
      </c>
    </row>
    <row r="37" spans="1:29" ht="14.5" x14ac:dyDescent="0.35">
      <c r="A37" s="1"/>
      <c r="B37" s="10"/>
      <c r="C37" s="15"/>
      <c r="D37" s="91" t="str">
        <f t="shared" si="11"/>
        <v/>
      </c>
      <c r="E37" s="92"/>
      <c r="F37" s="93" t="str">
        <f t="shared" si="9"/>
        <v/>
      </c>
      <c r="G37" s="93"/>
      <c r="H37" s="94" t="str">
        <f t="shared" si="10"/>
        <v/>
      </c>
      <c r="I37" s="94"/>
      <c r="J37" s="56"/>
      <c r="K37" s="56"/>
      <c r="L37" s="59" t="str">
        <f t="shared" si="2"/>
        <v/>
      </c>
      <c r="M37" s="101" t="str">
        <f t="shared" si="3"/>
        <v/>
      </c>
      <c r="N37" s="102"/>
      <c r="O37" s="20"/>
      <c r="P37" s="1"/>
      <c r="Q37" s="1" t="str">
        <f t="shared" si="4"/>
        <v/>
      </c>
      <c r="R37" s="18" t="str">
        <f t="shared" si="5"/>
        <v/>
      </c>
      <c r="S37" s="15" t="str">
        <f t="shared" si="0"/>
        <v/>
      </c>
      <c r="T37" s="15" t="b">
        <v>0</v>
      </c>
      <c r="U37" s="15" t="e">
        <f t="shared" si="12"/>
        <v>#NUM!</v>
      </c>
      <c r="V37" s="15">
        <f t="shared" si="1"/>
        <v>0</v>
      </c>
      <c r="AA37" s="4">
        <f t="shared" si="6"/>
        <v>65</v>
      </c>
      <c r="AB37" s="4">
        <f t="shared" si="7"/>
        <v>65</v>
      </c>
      <c r="AC37" s="4">
        <f t="shared" si="8"/>
        <v>0</v>
      </c>
    </row>
    <row r="38" spans="1:29" ht="14.5" x14ac:dyDescent="0.35">
      <c r="A38" s="1"/>
      <c r="B38" s="10"/>
      <c r="C38" s="15"/>
      <c r="D38" s="91" t="str">
        <f t="shared" si="11"/>
        <v/>
      </c>
      <c r="E38" s="92"/>
      <c r="F38" s="93" t="str">
        <f t="shared" si="9"/>
        <v/>
      </c>
      <c r="G38" s="93"/>
      <c r="H38" s="94" t="str">
        <f t="shared" si="10"/>
        <v/>
      </c>
      <c r="I38" s="94"/>
      <c r="J38" s="56"/>
      <c r="K38" s="56"/>
      <c r="L38" s="59" t="str">
        <f t="shared" si="2"/>
        <v/>
      </c>
      <c r="M38" s="101" t="str">
        <f t="shared" si="3"/>
        <v/>
      </c>
      <c r="N38" s="102"/>
      <c r="O38" s="9"/>
      <c r="P38" s="1"/>
      <c r="Q38" s="1" t="str">
        <f t="shared" si="4"/>
        <v/>
      </c>
      <c r="R38" s="18" t="str">
        <f t="shared" si="5"/>
        <v/>
      </c>
      <c r="S38" s="15" t="str">
        <f t="shared" si="0"/>
        <v/>
      </c>
      <c r="T38" s="15" t="b">
        <v>0</v>
      </c>
      <c r="U38" s="15" t="e">
        <f t="shared" si="12"/>
        <v>#NUM!</v>
      </c>
      <c r="V38" s="15">
        <f t="shared" si="1"/>
        <v>0</v>
      </c>
      <c r="AA38" s="4">
        <f t="shared" si="6"/>
        <v>65</v>
      </c>
      <c r="AB38" s="4">
        <f t="shared" si="7"/>
        <v>65</v>
      </c>
      <c r="AC38" s="4">
        <f t="shared" si="8"/>
        <v>0</v>
      </c>
    </row>
    <row r="39" spans="1:29" ht="14.5" x14ac:dyDescent="0.35">
      <c r="A39" s="1"/>
      <c r="B39" s="16"/>
      <c r="C39" s="15"/>
      <c r="D39" s="91" t="str">
        <f t="shared" si="11"/>
        <v/>
      </c>
      <c r="E39" s="92"/>
      <c r="F39" s="93" t="str">
        <f t="shared" si="9"/>
        <v/>
      </c>
      <c r="G39" s="93"/>
      <c r="H39" s="94" t="str">
        <f t="shared" si="10"/>
        <v/>
      </c>
      <c r="I39" s="94"/>
      <c r="J39" s="56"/>
      <c r="K39" s="56"/>
      <c r="L39" s="59" t="str">
        <f t="shared" si="2"/>
        <v/>
      </c>
      <c r="M39" s="101" t="str">
        <f t="shared" si="3"/>
        <v/>
      </c>
      <c r="N39" s="102"/>
      <c r="O39" s="21"/>
      <c r="P39" s="1"/>
      <c r="Q39" s="1" t="str">
        <f t="shared" si="4"/>
        <v/>
      </c>
      <c r="R39" s="18" t="str">
        <f t="shared" si="5"/>
        <v/>
      </c>
      <c r="S39" s="15" t="str">
        <f t="shared" si="0"/>
        <v/>
      </c>
      <c r="T39" s="15" t="b">
        <v>0</v>
      </c>
      <c r="U39" s="15" t="e">
        <f t="shared" si="12"/>
        <v>#NUM!</v>
      </c>
      <c r="V39" s="15">
        <f t="shared" si="1"/>
        <v>0</v>
      </c>
      <c r="AA39" s="4">
        <f t="shared" si="6"/>
        <v>65</v>
      </c>
      <c r="AB39" s="4">
        <f t="shared" si="7"/>
        <v>65</v>
      </c>
      <c r="AC39" s="4">
        <f t="shared" si="8"/>
        <v>0</v>
      </c>
    </row>
    <row r="40" spans="1:29" ht="14.5" x14ac:dyDescent="0.35">
      <c r="A40" s="1"/>
      <c r="B40" s="10"/>
      <c r="C40" s="15"/>
      <c r="D40" s="91" t="str">
        <f t="shared" si="11"/>
        <v/>
      </c>
      <c r="E40" s="92"/>
      <c r="F40" s="93" t="str">
        <f t="shared" si="9"/>
        <v/>
      </c>
      <c r="G40" s="93"/>
      <c r="H40" s="94" t="str">
        <f t="shared" si="10"/>
        <v/>
      </c>
      <c r="I40" s="94"/>
      <c r="J40" s="56"/>
      <c r="K40" s="56"/>
      <c r="L40" s="59" t="str">
        <f t="shared" si="2"/>
        <v/>
      </c>
      <c r="M40" s="101" t="str">
        <f t="shared" si="3"/>
        <v/>
      </c>
      <c r="N40" s="102"/>
      <c r="O40" s="19"/>
      <c r="P40" s="1"/>
      <c r="Q40" s="1" t="str">
        <f t="shared" si="4"/>
        <v/>
      </c>
      <c r="R40" s="18" t="str">
        <f t="shared" si="5"/>
        <v/>
      </c>
      <c r="S40" s="15" t="str">
        <f t="shared" si="0"/>
        <v/>
      </c>
      <c r="T40" s="15" t="b">
        <v>0</v>
      </c>
      <c r="U40" s="15" t="e">
        <f t="shared" si="12"/>
        <v>#NUM!</v>
      </c>
      <c r="V40" s="15">
        <f t="shared" si="1"/>
        <v>0</v>
      </c>
      <c r="AA40" s="4">
        <f t="shared" si="6"/>
        <v>65</v>
      </c>
      <c r="AB40" s="4">
        <f t="shared" si="7"/>
        <v>65</v>
      </c>
      <c r="AC40" s="4">
        <f t="shared" si="8"/>
        <v>0</v>
      </c>
    </row>
    <row r="41" spans="1:29" ht="14.5" x14ac:dyDescent="0.35">
      <c r="A41" s="1"/>
      <c r="B41" s="16"/>
      <c r="C41" s="15"/>
      <c r="D41" s="91" t="str">
        <f t="shared" si="11"/>
        <v/>
      </c>
      <c r="E41" s="92"/>
      <c r="F41" s="93" t="str">
        <f t="shared" si="9"/>
        <v/>
      </c>
      <c r="G41" s="93"/>
      <c r="H41" s="94" t="str">
        <f t="shared" si="10"/>
        <v/>
      </c>
      <c r="I41" s="94"/>
      <c r="J41" s="56"/>
      <c r="K41" s="56"/>
      <c r="L41" s="59" t="str">
        <f t="shared" si="2"/>
        <v/>
      </c>
      <c r="M41" s="101" t="str">
        <f t="shared" si="3"/>
        <v/>
      </c>
      <c r="N41" s="102"/>
      <c r="O41" s="20"/>
      <c r="P41" s="1"/>
      <c r="Q41" s="1" t="str">
        <f t="shared" si="4"/>
        <v/>
      </c>
      <c r="R41" s="18" t="str">
        <f t="shared" si="5"/>
        <v/>
      </c>
      <c r="S41" s="15" t="str">
        <f t="shared" si="0"/>
        <v/>
      </c>
      <c r="T41" s="15" t="b">
        <v>0</v>
      </c>
      <c r="U41" s="15" t="e">
        <f t="shared" si="12"/>
        <v>#NUM!</v>
      </c>
      <c r="V41" s="15">
        <f t="shared" si="1"/>
        <v>0</v>
      </c>
      <c r="AA41" s="4">
        <f t="shared" si="6"/>
        <v>65</v>
      </c>
      <c r="AB41" s="4">
        <f t="shared" si="7"/>
        <v>65</v>
      </c>
      <c r="AC41" s="4">
        <f t="shared" si="8"/>
        <v>0</v>
      </c>
    </row>
    <row r="42" spans="1:29" ht="14.5" x14ac:dyDescent="0.35">
      <c r="A42" s="1"/>
      <c r="B42" s="10"/>
      <c r="C42" s="15"/>
      <c r="D42" s="91" t="str">
        <f t="shared" si="11"/>
        <v/>
      </c>
      <c r="E42" s="92"/>
      <c r="F42" s="93" t="str">
        <f t="shared" si="9"/>
        <v/>
      </c>
      <c r="G42" s="93"/>
      <c r="H42" s="94" t="str">
        <f t="shared" si="10"/>
        <v/>
      </c>
      <c r="I42" s="94"/>
      <c r="J42" s="56"/>
      <c r="K42" s="56"/>
      <c r="L42" s="59" t="str">
        <f t="shared" si="2"/>
        <v/>
      </c>
      <c r="M42" s="101" t="str">
        <f t="shared" si="3"/>
        <v/>
      </c>
      <c r="N42" s="102"/>
      <c r="O42" s="21"/>
      <c r="P42" s="1"/>
      <c r="Q42" s="1" t="str">
        <f t="shared" si="4"/>
        <v/>
      </c>
      <c r="R42" s="18" t="str">
        <f t="shared" si="5"/>
        <v/>
      </c>
      <c r="S42" s="15" t="str">
        <f t="shared" si="0"/>
        <v/>
      </c>
      <c r="T42" s="15" t="b">
        <v>0</v>
      </c>
      <c r="U42" s="15" t="e">
        <f t="shared" si="12"/>
        <v>#NUM!</v>
      </c>
      <c r="V42" s="15">
        <f t="shared" si="1"/>
        <v>0</v>
      </c>
      <c r="AA42" s="4">
        <f t="shared" si="6"/>
        <v>65</v>
      </c>
      <c r="AB42" s="4">
        <f t="shared" si="7"/>
        <v>65</v>
      </c>
      <c r="AC42" s="4">
        <f t="shared" si="8"/>
        <v>0</v>
      </c>
    </row>
    <row r="43" spans="1:29" ht="14.5" x14ac:dyDescent="0.35">
      <c r="A43" s="1"/>
      <c r="B43" s="10"/>
      <c r="C43" s="15"/>
      <c r="D43" s="91" t="str">
        <f t="shared" si="11"/>
        <v/>
      </c>
      <c r="E43" s="92"/>
      <c r="F43" s="93" t="str">
        <f t="shared" si="9"/>
        <v/>
      </c>
      <c r="G43" s="93"/>
      <c r="H43" s="94" t="str">
        <f t="shared" si="10"/>
        <v/>
      </c>
      <c r="I43" s="94"/>
      <c r="J43" s="56"/>
      <c r="K43" s="56"/>
      <c r="L43" s="59" t="str">
        <f t="shared" si="2"/>
        <v/>
      </c>
      <c r="M43" s="101" t="str">
        <f t="shared" si="3"/>
        <v/>
      </c>
      <c r="N43" s="102"/>
      <c r="O43" s="21"/>
      <c r="P43" s="1"/>
      <c r="Q43" s="1" t="str">
        <f t="shared" si="4"/>
        <v/>
      </c>
      <c r="R43" s="18" t="str">
        <f t="shared" si="5"/>
        <v/>
      </c>
      <c r="S43" s="15" t="str">
        <f t="shared" si="0"/>
        <v/>
      </c>
      <c r="T43" s="15" t="b">
        <v>0</v>
      </c>
      <c r="U43" s="15" t="e">
        <f t="shared" si="12"/>
        <v>#NUM!</v>
      </c>
      <c r="V43" s="15">
        <f t="shared" si="1"/>
        <v>0</v>
      </c>
      <c r="AA43" s="4">
        <f t="shared" si="6"/>
        <v>65</v>
      </c>
      <c r="AB43" s="4">
        <f t="shared" si="7"/>
        <v>65</v>
      </c>
      <c r="AC43" s="4">
        <f t="shared" si="8"/>
        <v>0</v>
      </c>
    </row>
    <row r="44" spans="1:29" ht="14.5" x14ac:dyDescent="0.35">
      <c r="A44" s="1"/>
      <c r="B44" s="10"/>
      <c r="C44" s="15"/>
      <c r="D44" s="91" t="str">
        <f t="shared" si="11"/>
        <v/>
      </c>
      <c r="E44" s="92"/>
      <c r="F44" s="93" t="str">
        <f t="shared" si="9"/>
        <v/>
      </c>
      <c r="G44" s="93"/>
      <c r="H44" s="94" t="str">
        <f t="shared" si="10"/>
        <v/>
      </c>
      <c r="I44" s="94"/>
      <c r="J44" s="56"/>
      <c r="K44" s="56"/>
      <c r="L44" s="59" t="str">
        <f t="shared" si="2"/>
        <v/>
      </c>
      <c r="M44" s="101" t="str">
        <f t="shared" si="3"/>
        <v/>
      </c>
      <c r="N44" s="102"/>
      <c r="O44" s="9"/>
      <c r="P44" s="1"/>
      <c r="Q44" s="1" t="str">
        <f t="shared" si="4"/>
        <v/>
      </c>
      <c r="R44" s="18" t="str">
        <f t="shared" si="5"/>
        <v/>
      </c>
      <c r="S44" s="15" t="str">
        <f t="shared" si="0"/>
        <v/>
      </c>
      <c r="T44" s="15" t="b">
        <v>0</v>
      </c>
      <c r="U44" s="15" t="e">
        <f t="shared" si="12"/>
        <v>#NUM!</v>
      </c>
      <c r="V44" s="15">
        <f t="shared" si="1"/>
        <v>0</v>
      </c>
      <c r="Y44" s="29"/>
      <c r="AA44" s="4">
        <f t="shared" si="6"/>
        <v>65</v>
      </c>
      <c r="AB44" s="4">
        <f t="shared" si="7"/>
        <v>65</v>
      </c>
      <c r="AC44" s="4">
        <f t="shared" si="8"/>
        <v>0</v>
      </c>
    </row>
    <row r="45" spans="1:29" ht="14.5" x14ac:dyDescent="0.35">
      <c r="A45" s="1"/>
      <c r="B45" s="10"/>
      <c r="C45" s="15"/>
      <c r="D45" s="91" t="str">
        <f t="shared" si="11"/>
        <v/>
      </c>
      <c r="E45" s="92"/>
      <c r="F45" s="93" t="str">
        <f t="shared" si="9"/>
        <v/>
      </c>
      <c r="G45" s="93"/>
      <c r="H45" s="94" t="str">
        <f t="shared" si="10"/>
        <v/>
      </c>
      <c r="I45" s="94"/>
      <c r="J45" s="56"/>
      <c r="K45" s="56"/>
      <c r="L45" s="59" t="str">
        <f t="shared" si="2"/>
        <v/>
      </c>
      <c r="M45" s="101" t="str">
        <f t="shared" si="3"/>
        <v/>
      </c>
      <c r="N45" s="102"/>
      <c r="O45" s="20"/>
      <c r="P45" s="1"/>
      <c r="Q45" s="1" t="str">
        <f t="shared" si="4"/>
        <v/>
      </c>
      <c r="R45" s="18" t="str">
        <f t="shared" si="5"/>
        <v/>
      </c>
      <c r="S45" s="15" t="str">
        <f t="shared" si="0"/>
        <v/>
      </c>
      <c r="T45" s="15" t="b">
        <v>0</v>
      </c>
      <c r="U45" s="15" t="e">
        <f t="shared" si="12"/>
        <v>#NUM!</v>
      </c>
      <c r="V45" s="15">
        <f t="shared" si="1"/>
        <v>0</v>
      </c>
      <c r="AA45" s="4">
        <f t="shared" si="6"/>
        <v>65</v>
      </c>
      <c r="AB45" s="4">
        <f t="shared" si="7"/>
        <v>65</v>
      </c>
      <c r="AC45" s="4">
        <f t="shared" si="8"/>
        <v>0</v>
      </c>
    </row>
    <row r="46" spans="1:29" ht="14.5" x14ac:dyDescent="0.35">
      <c r="A46" s="1"/>
      <c r="B46" s="16"/>
      <c r="C46" s="15"/>
      <c r="D46" s="91" t="str">
        <f t="shared" si="11"/>
        <v/>
      </c>
      <c r="E46" s="92"/>
      <c r="F46" s="93" t="str">
        <f t="shared" si="9"/>
        <v/>
      </c>
      <c r="G46" s="93"/>
      <c r="H46" s="94" t="str">
        <f t="shared" si="10"/>
        <v/>
      </c>
      <c r="I46" s="94"/>
      <c r="J46" s="56"/>
      <c r="K46" s="56"/>
      <c r="L46" s="59" t="str">
        <f t="shared" si="2"/>
        <v/>
      </c>
      <c r="M46" s="101" t="str">
        <f t="shared" si="3"/>
        <v/>
      </c>
      <c r="N46" s="102"/>
      <c r="O46" s="21"/>
      <c r="P46" s="1"/>
      <c r="Q46" s="1" t="str">
        <f t="shared" si="4"/>
        <v/>
      </c>
      <c r="R46" s="18" t="str">
        <f t="shared" si="5"/>
        <v/>
      </c>
      <c r="S46" s="15" t="str">
        <f t="shared" si="0"/>
        <v/>
      </c>
      <c r="T46" s="15" t="b">
        <v>0</v>
      </c>
      <c r="U46" s="15" t="e">
        <f t="shared" si="12"/>
        <v>#NUM!</v>
      </c>
      <c r="V46" s="15">
        <f t="shared" si="1"/>
        <v>0</v>
      </c>
      <c r="AA46" s="4">
        <f t="shared" si="6"/>
        <v>65</v>
      </c>
      <c r="AB46" s="4">
        <f t="shared" si="7"/>
        <v>65</v>
      </c>
      <c r="AC46" s="4">
        <f t="shared" si="8"/>
        <v>0</v>
      </c>
    </row>
    <row r="47" spans="1:29" ht="14.5" x14ac:dyDescent="0.35">
      <c r="A47" s="1"/>
      <c r="B47" s="8"/>
      <c r="C47" s="15"/>
      <c r="D47" s="91" t="str">
        <f t="shared" si="11"/>
        <v/>
      </c>
      <c r="E47" s="92"/>
      <c r="F47" s="93" t="str">
        <f t="shared" si="9"/>
        <v/>
      </c>
      <c r="G47" s="93"/>
      <c r="H47" s="94" t="str">
        <f t="shared" si="10"/>
        <v/>
      </c>
      <c r="I47" s="94"/>
      <c r="J47" s="56"/>
      <c r="K47" s="56"/>
      <c r="L47" s="59" t="str">
        <f t="shared" si="2"/>
        <v/>
      </c>
      <c r="M47" s="101" t="str">
        <f t="shared" si="3"/>
        <v/>
      </c>
      <c r="N47" s="102"/>
      <c r="O47" s="9"/>
      <c r="P47" s="1"/>
      <c r="Q47" s="1" t="str">
        <f t="shared" si="4"/>
        <v/>
      </c>
      <c r="R47" s="18" t="str">
        <f t="shared" si="5"/>
        <v/>
      </c>
      <c r="S47" s="15" t="str">
        <f t="shared" si="0"/>
        <v/>
      </c>
      <c r="T47" s="15" t="b">
        <v>0</v>
      </c>
      <c r="U47" s="15" t="e">
        <f t="shared" si="12"/>
        <v>#NUM!</v>
      </c>
      <c r="V47" s="15">
        <f t="shared" si="1"/>
        <v>0</v>
      </c>
      <c r="AA47" s="4">
        <f t="shared" si="6"/>
        <v>65</v>
      </c>
      <c r="AB47" s="4">
        <f t="shared" si="7"/>
        <v>65</v>
      </c>
      <c r="AC47" s="4">
        <f t="shared" si="8"/>
        <v>0</v>
      </c>
    </row>
    <row r="48" spans="1:29" ht="14.5" x14ac:dyDescent="0.35">
      <c r="A48" s="1"/>
      <c r="B48" s="8"/>
      <c r="C48" s="15"/>
      <c r="D48" s="91" t="str">
        <f t="shared" si="11"/>
        <v/>
      </c>
      <c r="E48" s="92"/>
      <c r="F48" s="93" t="str">
        <f t="shared" si="9"/>
        <v/>
      </c>
      <c r="G48" s="93"/>
      <c r="H48" s="94" t="str">
        <f t="shared" si="10"/>
        <v/>
      </c>
      <c r="I48" s="94"/>
      <c r="J48" s="56"/>
      <c r="K48" s="56"/>
      <c r="L48" s="59" t="str">
        <f t="shared" si="2"/>
        <v/>
      </c>
      <c r="M48" s="101" t="str">
        <f t="shared" si="3"/>
        <v/>
      </c>
      <c r="N48" s="102"/>
      <c r="O48" s="19"/>
      <c r="P48" s="1"/>
      <c r="Q48" s="1" t="str">
        <f t="shared" si="4"/>
        <v/>
      </c>
      <c r="R48" s="18" t="str">
        <f t="shared" si="5"/>
        <v/>
      </c>
      <c r="S48" s="15" t="str">
        <f t="shared" si="0"/>
        <v/>
      </c>
      <c r="T48" s="15" t="b">
        <v>0</v>
      </c>
      <c r="U48" s="15" t="e">
        <f t="shared" si="12"/>
        <v>#NUM!</v>
      </c>
      <c r="V48" s="15">
        <f t="shared" si="1"/>
        <v>0</v>
      </c>
      <c r="AA48" s="4">
        <f t="shared" si="6"/>
        <v>65</v>
      </c>
      <c r="AB48" s="4">
        <f t="shared" si="7"/>
        <v>65</v>
      </c>
      <c r="AC48" s="4">
        <f t="shared" si="8"/>
        <v>0</v>
      </c>
    </row>
    <row r="49" spans="1:29" ht="14.5" x14ac:dyDescent="0.35">
      <c r="A49" s="1"/>
      <c r="B49" s="8"/>
      <c r="C49" s="15"/>
      <c r="D49" s="91" t="str">
        <f t="shared" si="11"/>
        <v/>
      </c>
      <c r="E49" s="92"/>
      <c r="F49" s="93" t="str">
        <f t="shared" si="9"/>
        <v/>
      </c>
      <c r="G49" s="93"/>
      <c r="H49" s="94" t="str">
        <f t="shared" si="10"/>
        <v/>
      </c>
      <c r="I49" s="94"/>
      <c r="J49" s="56"/>
      <c r="K49" s="56"/>
      <c r="L49" s="59" t="str">
        <f t="shared" si="2"/>
        <v/>
      </c>
      <c r="M49" s="101" t="str">
        <f t="shared" si="3"/>
        <v/>
      </c>
      <c r="N49" s="102"/>
      <c r="O49" s="19"/>
      <c r="P49" s="1"/>
      <c r="Q49" s="1" t="str">
        <f t="shared" si="4"/>
        <v/>
      </c>
      <c r="R49" s="18" t="str">
        <f t="shared" si="5"/>
        <v/>
      </c>
      <c r="S49" s="15" t="str">
        <f t="shared" si="0"/>
        <v/>
      </c>
      <c r="T49" s="15" t="b">
        <v>0</v>
      </c>
      <c r="U49" s="15" t="e">
        <f t="shared" si="12"/>
        <v>#NUM!</v>
      </c>
      <c r="V49" s="15">
        <f t="shared" si="1"/>
        <v>0</v>
      </c>
      <c r="AA49" s="4">
        <f t="shared" si="6"/>
        <v>65</v>
      </c>
      <c r="AB49" s="4">
        <f t="shared" si="7"/>
        <v>65</v>
      </c>
      <c r="AC49" s="4">
        <f t="shared" si="8"/>
        <v>0</v>
      </c>
    </row>
    <row r="50" spans="1:29" ht="14.5" x14ac:dyDescent="0.35">
      <c r="A50" s="1"/>
      <c r="B50" s="10"/>
      <c r="C50" s="15"/>
      <c r="D50" s="91" t="str">
        <f t="shared" si="11"/>
        <v/>
      </c>
      <c r="E50" s="92"/>
      <c r="F50" s="93" t="str">
        <f t="shared" si="9"/>
        <v/>
      </c>
      <c r="G50" s="93"/>
      <c r="H50" s="94" t="str">
        <f t="shared" si="10"/>
        <v/>
      </c>
      <c r="I50" s="94"/>
      <c r="J50" s="56"/>
      <c r="K50" s="56"/>
      <c r="L50" s="59" t="str">
        <f t="shared" si="2"/>
        <v/>
      </c>
      <c r="M50" s="101" t="str">
        <f t="shared" si="3"/>
        <v/>
      </c>
      <c r="N50" s="102"/>
      <c r="O50" s="20"/>
      <c r="P50" s="1"/>
      <c r="Q50" s="1" t="str">
        <f t="shared" si="4"/>
        <v/>
      </c>
      <c r="R50" s="18" t="str">
        <f t="shared" si="5"/>
        <v/>
      </c>
      <c r="S50" s="15" t="str">
        <f t="shared" si="0"/>
        <v/>
      </c>
      <c r="T50" s="15" t="b">
        <v>0</v>
      </c>
      <c r="U50" s="15" t="e">
        <f t="shared" si="12"/>
        <v>#NUM!</v>
      </c>
      <c r="V50" s="15">
        <f t="shared" si="1"/>
        <v>0</v>
      </c>
      <c r="AA50" s="4">
        <f t="shared" si="6"/>
        <v>65</v>
      </c>
      <c r="AB50" s="4">
        <f t="shared" si="7"/>
        <v>65</v>
      </c>
      <c r="AC50" s="4">
        <f t="shared" si="8"/>
        <v>0</v>
      </c>
    </row>
    <row r="51" spans="1:29" ht="14.5" x14ac:dyDescent="0.35">
      <c r="A51" s="1"/>
      <c r="B51" s="10"/>
      <c r="C51" s="15"/>
      <c r="D51" s="91" t="str">
        <f t="shared" si="11"/>
        <v/>
      </c>
      <c r="E51" s="92"/>
      <c r="F51" s="93" t="str">
        <f t="shared" si="9"/>
        <v/>
      </c>
      <c r="G51" s="93"/>
      <c r="H51" s="94" t="str">
        <f t="shared" si="10"/>
        <v/>
      </c>
      <c r="I51" s="94"/>
      <c r="J51" s="56"/>
      <c r="K51" s="56"/>
      <c r="L51" s="59" t="str">
        <f t="shared" si="2"/>
        <v/>
      </c>
      <c r="M51" s="101" t="str">
        <f t="shared" si="3"/>
        <v/>
      </c>
      <c r="N51" s="102"/>
      <c r="O51" s="9"/>
      <c r="P51" s="1"/>
      <c r="Q51" s="1" t="str">
        <f t="shared" si="4"/>
        <v/>
      </c>
      <c r="R51" s="18" t="str">
        <f t="shared" si="5"/>
        <v/>
      </c>
      <c r="S51" s="15" t="str">
        <f t="shared" si="0"/>
        <v/>
      </c>
      <c r="T51" s="15" t="b">
        <v>0</v>
      </c>
      <c r="U51" s="15" t="e">
        <f t="shared" si="12"/>
        <v>#NUM!</v>
      </c>
      <c r="V51" s="15">
        <f t="shared" si="1"/>
        <v>0</v>
      </c>
      <c r="AA51" s="4">
        <f t="shared" si="6"/>
        <v>65</v>
      </c>
      <c r="AB51" s="4">
        <f t="shared" si="7"/>
        <v>65</v>
      </c>
      <c r="AC51" s="4">
        <f t="shared" si="8"/>
        <v>0</v>
      </c>
    </row>
    <row r="52" spans="1:29" ht="14.5" x14ac:dyDescent="0.35">
      <c r="A52" s="1"/>
      <c r="B52" s="10"/>
      <c r="C52" s="15"/>
      <c r="D52" s="91" t="str">
        <f t="shared" si="11"/>
        <v/>
      </c>
      <c r="E52" s="92"/>
      <c r="F52" s="93" t="str">
        <f t="shared" si="9"/>
        <v/>
      </c>
      <c r="G52" s="93"/>
      <c r="H52" s="94" t="str">
        <f t="shared" si="10"/>
        <v/>
      </c>
      <c r="I52" s="94"/>
      <c r="J52" s="56"/>
      <c r="K52" s="56"/>
      <c r="L52" s="59" t="str">
        <f t="shared" si="2"/>
        <v/>
      </c>
      <c r="M52" s="101" t="str">
        <f t="shared" si="3"/>
        <v/>
      </c>
      <c r="N52" s="102"/>
      <c r="O52" s="9"/>
      <c r="P52" s="1"/>
      <c r="Q52" s="1" t="str">
        <f t="shared" si="4"/>
        <v/>
      </c>
      <c r="R52" s="18" t="str">
        <f t="shared" si="5"/>
        <v/>
      </c>
      <c r="S52" s="15" t="str">
        <f t="shared" si="0"/>
        <v/>
      </c>
      <c r="T52" s="15" t="b">
        <v>0</v>
      </c>
      <c r="U52" s="15" t="e">
        <f t="shared" si="12"/>
        <v>#NUM!</v>
      </c>
      <c r="V52" s="15">
        <f t="shared" si="1"/>
        <v>0</v>
      </c>
      <c r="AA52" s="4">
        <f t="shared" si="6"/>
        <v>65</v>
      </c>
      <c r="AB52" s="4">
        <f t="shared" si="7"/>
        <v>65</v>
      </c>
      <c r="AC52" s="4">
        <f t="shared" si="8"/>
        <v>0</v>
      </c>
    </row>
    <row r="53" spans="1:29" ht="14.5" x14ac:dyDescent="0.35">
      <c r="A53" s="1"/>
      <c r="B53" s="10"/>
      <c r="C53" s="15"/>
      <c r="D53" s="91" t="str">
        <f t="shared" si="11"/>
        <v/>
      </c>
      <c r="E53" s="92"/>
      <c r="F53" s="93" t="str">
        <f t="shared" si="9"/>
        <v/>
      </c>
      <c r="G53" s="93"/>
      <c r="H53" s="94" t="str">
        <f t="shared" si="10"/>
        <v/>
      </c>
      <c r="I53" s="94"/>
      <c r="J53" s="56"/>
      <c r="K53" s="56"/>
      <c r="L53" s="59" t="str">
        <f t="shared" si="2"/>
        <v/>
      </c>
      <c r="M53" s="101" t="str">
        <f t="shared" si="3"/>
        <v/>
      </c>
      <c r="N53" s="102"/>
      <c r="O53" s="9"/>
      <c r="P53" s="1"/>
      <c r="Q53" s="1" t="str">
        <f t="shared" si="4"/>
        <v/>
      </c>
      <c r="R53" s="18" t="str">
        <f t="shared" si="5"/>
        <v/>
      </c>
      <c r="S53" s="15" t="str">
        <f t="shared" si="0"/>
        <v/>
      </c>
      <c r="T53" s="15" t="b">
        <v>0</v>
      </c>
      <c r="U53" s="15" t="e">
        <f t="shared" si="12"/>
        <v>#NUM!</v>
      </c>
      <c r="V53" s="15">
        <f t="shared" si="1"/>
        <v>0</v>
      </c>
      <c r="AA53" s="4">
        <f t="shared" si="6"/>
        <v>65</v>
      </c>
      <c r="AB53" s="4">
        <f t="shared" si="7"/>
        <v>65</v>
      </c>
      <c r="AC53" s="4">
        <f t="shared" si="8"/>
        <v>0</v>
      </c>
    </row>
    <row r="54" spans="1:29" ht="14.5" x14ac:dyDescent="0.35">
      <c r="A54" s="1"/>
      <c r="B54" s="16"/>
      <c r="C54" s="15"/>
      <c r="D54" s="91" t="str">
        <f t="shared" si="11"/>
        <v/>
      </c>
      <c r="E54" s="92"/>
      <c r="F54" s="93" t="str">
        <f t="shared" si="9"/>
        <v/>
      </c>
      <c r="G54" s="93"/>
      <c r="H54" s="94" t="str">
        <f t="shared" si="10"/>
        <v/>
      </c>
      <c r="I54" s="94"/>
      <c r="J54" s="56"/>
      <c r="K54" s="56"/>
      <c r="L54" s="59" t="str">
        <f t="shared" si="2"/>
        <v/>
      </c>
      <c r="M54" s="101" t="str">
        <f t="shared" si="3"/>
        <v/>
      </c>
      <c r="N54" s="102"/>
      <c r="O54" s="9"/>
      <c r="P54" s="1"/>
      <c r="Q54" s="1" t="str">
        <f t="shared" si="4"/>
        <v/>
      </c>
      <c r="R54" s="18" t="str">
        <f t="shared" si="5"/>
        <v/>
      </c>
      <c r="S54" s="15" t="str">
        <f t="shared" si="0"/>
        <v/>
      </c>
      <c r="T54" s="15" t="b">
        <v>0</v>
      </c>
      <c r="U54" s="15" t="e">
        <f t="shared" si="12"/>
        <v>#NUM!</v>
      </c>
      <c r="V54" s="15">
        <f t="shared" si="1"/>
        <v>0</v>
      </c>
      <c r="AA54" s="4">
        <f t="shared" si="6"/>
        <v>65</v>
      </c>
      <c r="AB54" s="4">
        <f t="shared" si="7"/>
        <v>65</v>
      </c>
      <c r="AC54" s="4">
        <f t="shared" si="8"/>
        <v>0</v>
      </c>
    </row>
    <row r="55" spans="1:29" ht="14.5" x14ac:dyDescent="0.35">
      <c r="A55" s="1"/>
      <c r="B55" s="8"/>
      <c r="C55" s="95" t="s">
        <v>43</v>
      </c>
      <c r="D55" s="96"/>
      <c r="E55" s="96"/>
      <c r="F55" s="96"/>
      <c r="G55" s="96"/>
      <c r="H55" s="96"/>
      <c r="I55" s="97"/>
      <c r="J55" s="98">
        <f>SUM(M15:N54)</f>
        <v>0</v>
      </c>
      <c r="K55" s="99"/>
      <c r="L55" s="99"/>
      <c r="M55" s="99"/>
      <c r="N55" s="100"/>
      <c r="O55" s="9"/>
      <c r="P55" s="1"/>
      <c r="Q55" s="1"/>
    </row>
    <row r="56" spans="1:29" ht="14.5" x14ac:dyDescent="0.35">
      <c r="A56" s="1"/>
      <c r="B56" s="8"/>
      <c r="C56" s="44"/>
      <c r="D56" s="45"/>
      <c r="E56" s="45"/>
      <c r="F56" s="45"/>
      <c r="G56" s="45"/>
      <c r="H56" s="45"/>
      <c r="I56" s="46"/>
      <c r="J56" s="47"/>
      <c r="K56" s="48"/>
      <c r="L56" s="48"/>
      <c r="M56" s="48"/>
      <c r="N56" s="49"/>
      <c r="O56" s="9"/>
      <c r="P56" s="1"/>
      <c r="Q56" s="1"/>
    </row>
    <row r="57" spans="1:29" ht="14.5" x14ac:dyDescent="0.35">
      <c r="A57" s="1"/>
      <c r="B57" s="8"/>
      <c r="C57" s="44"/>
      <c r="D57" s="45"/>
      <c r="E57" s="45"/>
      <c r="F57" s="45"/>
      <c r="G57" s="45"/>
      <c r="H57" s="45"/>
      <c r="I57" s="46"/>
      <c r="J57" s="50"/>
      <c r="K57" s="51"/>
      <c r="L57" s="51"/>
      <c r="M57" s="51"/>
      <c r="N57" s="52"/>
      <c r="O57" s="20"/>
      <c r="P57" s="1"/>
      <c r="Q57" s="1"/>
    </row>
    <row r="58" spans="1:29" ht="14.5" x14ac:dyDescent="0.35">
      <c r="A58" s="1"/>
      <c r="B58" s="8"/>
      <c r="C58" s="88" t="s">
        <v>44</v>
      </c>
      <c r="D58" s="88"/>
      <c r="E58" s="89"/>
      <c r="F58" s="90"/>
      <c r="G58" s="90"/>
      <c r="H58" s="90"/>
      <c r="I58" s="90"/>
      <c r="J58" s="90"/>
      <c r="K58" s="90"/>
      <c r="L58" s="90"/>
      <c r="M58" s="90"/>
      <c r="N58" s="90"/>
      <c r="O58" s="60"/>
      <c r="P58" s="1"/>
      <c r="Q58" s="1"/>
    </row>
    <row r="59" spans="1:29" ht="14.5" x14ac:dyDescent="0.35">
      <c r="A59" s="1"/>
      <c r="B59" s="42"/>
      <c r="C59" s="62"/>
      <c r="D59" s="63"/>
      <c r="E59" s="89"/>
      <c r="F59" s="90"/>
      <c r="G59" s="90"/>
      <c r="H59" s="90"/>
      <c r="I59" s="90"/>
      <c r="J59" s="90"/>
      <c r="K59" s="90"/>
      <c r="L59" s="90"/>
      <c r="M59" s="90"/>
      <c r="N59" s="90"/>
      <c r="O59" s="61"/>
      <c r="P59" s="1"/>
      <c r="Q59" s="1"/>
    </row>
    <row r="60" spans="1:29" ht="14.5" x14ac:dyDescent="0.35">
      <c r="A60" s="1"/>
      <c r="B60" s="42"/>
      <c r="C60" s="64"/>
      <c r="D60" s="65"/>
      <c r="E60" s="89"/>
      <c r="F60" s="90"/>
      <c r="G60" s="90"/>
      <c r="H60" s="90"/>
      <c r="I60" s="90"/>
      <c r="J60" s="90"/>
      <c r="K60" s="90"/>
      <c r="L60" s="90"/>
      <c r="M60" s="90"/>
      <c r="N60" s="90"/>
      <c r="O60" s="20"/>
      <c r="P60" s="1"/>
      <c r="Q60" s="1"/>
    </row>
    <row r="61" spans="1:29" ht="14.5" x14ac:dyDescent="0.35">
      <c r="A61" s="1"/>
      <c r="B61" s="42"/>
      <c r="C61" s="66" t="s">
        <v>50</v>
      </c>
      <c r="D61" s="67"/>
      <c r="E61" s="67"/>
      <c r="F61" s="67"/>
      <c r="G61" s="67"/>
      <c r="H61" s="67"/>
      <c r="I61" s="67"/>
      <c r="J61" s="67"/>
      <c r="K61" s="67"/>
      <c r="L61" s="70" t="s">
        <v>45</v>
      </c>
      <c r="M61" s="70"/>
      <c r="N61" s="70"/>
      <c r="O61" s="71"/>
      <c r="P61" s="1"/>
      <c r="Q61" s="1"/>
    </row>
    <row r="62" spans="1:29" ht="14.5" x14ac:dyDescent="0.35">
      <c r="A62" s="1"/>
      <c r="B62" s="42"/>
      <c r="C62" s="66"/>
      <c r="D62" s="67"/>
      <c r="E62" s="67"/>
      <c r="F62" s="67"/>
      <c r="G62" s="67"/>
      <c r="H62" s="67"/>
      <c r="I62" s="67"/>
      <c r="J62" s="67"/>
      <c r="K62" s="67"/>
      <c r="L62" s="70"/>
      <c r="M62" s="70"/>
      <c r="N62" s="70"/>
      <c r="O62" s="71"/>
      <c r="P62" s="1"/>
      <c r="Q62" s="1"/>
    </row>
    <row r="63" spans="1:29" ht="14.5" x14ac:dyDescent="0.35">
      <c r="A63" s="1"/>
      <c r="B63" s="42"/>
      <c r="C63" s="68"/>
      <c r="D63" s="69"/>
      <c r="E63" s="69"/>
      <c r="F63" s="69"/>
      <c r="G63" s="69"/>
      <c r="H63" s="69"/>
      <c r="I63" s="69"/>
      <c r="J63" s="69"/>
      <c r="K63" s="69"/>
      <c r="L63" s="70"/>
      <c r="M63" s="70"/>
      <c r="N63" s="70"/>
      <c r="O63" s="71"/>
      <c r="P63" s="1"/>
      <c r="Q63" s="1"/>
    </row>
    <row r="64" spans="1:29" ht="14.5" x14ac:dyDescent="0.35">
      <c r="A64" s="1"/>
      <c r="B64" s="10"/>
      <c r="C64" s="74" t="s">
        <v>28</v>
      </c>
      <c r="D64" s="74"/>
      <c r="E64" s="75"/>
      <c r="F64" s="76"/>
      <c r="G64" s="77"/>
      <c r="H64" s="78"/>
      <c r="I64" s="79"/>
      <c r="J64" s="80"/>
      <c r="K64" s="53"/>
      <c r="L64" s="70"/>
      <c r="M64" s="70"/>
      <c r="N64" s="70"/>
      <c r="O64" s="71"/>
      <c r="P64" s="1"/>
      <c r="Q64" s="1"/>
    </row>
    <row r="65" spans="1:18" ht="15" thickBot="1" x14ac:dyDescent="0.4">
      <c r="A65" s="1"/>
      <c r="B65" s="22"/>
      <c r="C65" s="81" t="s">
        <v>29</v>
      </c>
      <c r="D65" s="81"/>
      <c r="E65" s="82"/>
      <c r="F65" s="83"/>
      <c r="G65" s="84"/>
      <c r="H65" s="85" t="s">
        <v>30</v>
      </c>
      <c r="I65" s="86"/>
      <c r="J65" s="87"/>
      <c r="K65" s="54" t="str">
        <f>IF(OR(L6="",N7="",E10="",E11="",K8="",K7=""),"",SUM(H15:I54))</f>
        <v/>
      </c>
      <c r="L65" s="72"/>
      <c r="M65" s="72"/>
      <c r="N65" s="72"/>
      <c r="O65" s="73"/>
      <c r="P65" s="1"/>
      <c r="Q65" s="1"/>
    </row>
    <row r="66" spans="1:18" thickTop="1" thickBot="1" x14ac:dyDescent="0.4">
      <c r="B66" s="23"/>
    </row>
    <row r="67" spans="1:18" thickTop="1" thickBot="1" x14ac:dyDescent="0.4">
      <c r="R67" s="25"/>
    </row>
  </sheetData>
  <sheetProtection algorithmName="SHA-512" hashValue="LfLADdViAFTRrLApeKLwPmVf1DMlLbZQT0/5PvzdDcGDhMrLekhhbovA3DHgbCtMUzMtBN0crSdbgRbQEIoaYw==" saltValue="nnCyv9ZUBK9Z75fYZXZcww==" spinCount="100000" sheet="1" objects="1" scenarios="1" selectLockedCells="1"/>
  <mergeCells count="216">
    <mergeCell ref="C6:D6"/>
    <mergeCell ref="E6:G6"/>
    <mergeCell ref="I6:K6"/>
    <mergeCell ref="L6:N6"/>
    <mergeCell ref="C7:D7"/>
    <mergeCell ref="E7:G7"/>
    <mergeCell ref="I7:J7"/>
    <mergeCell ref="L7:M7"/>
    <mergeCell ref="C1:D2"/>
    <mergeCell ref="E1:H2"/>
    <mergeCell ref="I1:N5"/>
    <mergeCell ref="C3:H3"/>
    <mergeCell ref="C4:D4"/>
    <mergeCell ref="E4:G4"/>
    <mergeCell ref="C5:D5"/>
    <mergeCell ref="E5:G5"/>
    <mergeCell ref="C11:D11"/>
    <mergeCell ref="E11:G11"/>
    <mergeCell ref="I11:J11"/>
    <mergeCell ref="K11:L11"/>
    <mergeCell ref="M11:N11"/>
    <mergeCell ref="C12:G12"/>
    <mergeCell ref="I12:N12"/>
    <mergeCell ref="C8:G8"/>
    <mergeCell ref="I8:J8"/>
    <mergeCell ref="L8:M8"/>
    <mergeCell ref="C9:D9"/>
    <mergeCell ref="E9:G9"/>
    <mergeCell ref="C10:D10"/>
    <mergeCell ref="E10:G10"/>
    <mergeCell ref="I10:J10"/>
    <mergeCell ref="K10:L10"/>
    <mergeCell ref="M10:N10"/>
    <mergeCell ref="V13:V14"/>
    <mergeCell ref="D15:E15"/>
    <mergeCell ref="F15:G15"/>
    <mergeCell ref="H15:I15"/>
    <mergeCell ref="C13:C14"/>
    <mergeCell ref="D13:E14"/>
    <mergeCell ref="F13:G14"/>
    <mergeCell ref="H13:I14"/>
    <mergeCell ref="K13:K14"/>
    <mergeCell ref="J13:J14"/>
    <mergeCell ref="M13:N14"/>
    <mergeCell ref="L13:L14"/>
    <mergeCell ref="M15:N15"/>
    <mergeCell ref="D18:E18"/>
    <mergeCell ref="F18:G18"/>
    <mergeCell ref="H18:I18"/>
    <mergeCell ref="D19:E19"/>
    <mergeCell ref="F19:G19"/>
    <mergeCell ref="H19:I19"/>
    <mergeCell ref="M18:N18"/>
    <mergeCell ref="M19:N19"/>
    <mergeCell ref="D16:E16"/>
    <mergeCell ref="F16:G16"/>
    <mergeCell ref="H16:I16"/>
    <mergeCell ref="D17:E17"/>
    <mergeCell ref="F17:G17"/>
    <mergeCell ref="H17:I17"/>
    <mergeCell ref="M16:N16"/>
    <mergeCell ref="M17:N17"/>
    <mergeCell ref="D22:E22"/>
    <mergeCell ref="F22:G22"/>
    <mergeCell ref="H22:I22"/>
    <mergeCell ref="D23:E23"/>
    <mergeCell ref="F23:G23"/>
    <mergeCell ref="H23:I23"/>
    <mergeCell ref="M22:N22"/>
    <mergeCell ref="M23:N23"/>
    <mergeCell ref="D20:E20"/>
    <mergeCell ref="F20:G20"/>
    <mergeCell ref="H20:I20"/>
    <mergeCell ref="D21:E21"/>
    <mergeCell ref="F21:G21"/>
    <mergeCell ref="H21:I21"/>
    <mergeCell ref="M20:N20"/>
    <mergeCell ref="M21:N21"/>
    <mergeCell ref="D26:E26"/>
    <mergeCell ref="F26:G26"/>
    <mergeCell ref="H26:I26"/>
    <mergeCell ref="D27:E27"/>
    <mergeCell ref="F27:G27"/>
    <mergeCell ref="H27:I27"/>
    <mergeCell ref="M26:N26"/>
    <mergeCell ref="M27:N27"/>
    <mergeCell ref="D24:E24"/>
    <mergeCell ref="F24:G24"/>
    <mergeCell ref="H24:I24"/>
    <mergeCell ref="D25:E25"/>
    <mergeCell ref="F25:G25"/>
    <mergeCell ref="H25:I25"/>
    <mergeCell ref="M24:N24"/>
    <mergeCell ref="M25:N25"/>
    <mergeCell ref="D30:E30"/>
    <mergeCell ref="F30:G30"/>
    <mergeCell ref="H30:I30"/>
    <mergeCell ref="D31:E31"/>
    <mergeCell ref="F31:G31"/>
    <mergeCell ref="H31:I31"/>
    <mergeCell ref="M30:N30"/>
    <mergeCell ref="M31:N31"/>
    <mergeCell ref="D28:E28"/>
    <mergeCell ref="F28:G28"/>
    <mergeCell ref="H28:I28"/>
    <mergeCell ref="D29:E29"/>
    <mergeCell ref="F29:G29"/>
    <mergeCell ref="H29:I29"/>
    <mergeCell ref="M28:N28"/>
    <mergeCell ref="M29:N29"/>
    <mergeCell ref="D34:E34"/>
    <mergeCell ref="F34:G34"/>
    <mergeCell ref="H34:I34"/>
    <mergeCell ref="D35:E35"/>
    <mergeCell ref="F35:G35"/>
    <mergeCell ref="H35:I35"/>
    <mergeCell ref="M34:N34"/>
    <mergeCell ref="M35:N35"/>
    <mergeCell ref="D32:E32"/>
    <mergeCell ref="F32:G32"/>
    <mergeCell ref="H32:I32"/>
    <mergeCell ref="D33:E33"/>
    <mergeCell ref="F33:G33"/>
    <mergeCell ref="H33:I33"/>
    <mergeCell ref="M32:N32"/>
    <mergeCell ref="M33:N33"/>
    <mergeCell ref="D38:E38"/>
    <mergeCell ref="F38:G38"/>
    <mergeCell ref="H38:I38"/>
    <mergeCell ref="D39:E39"/>
    <mergeCell ref="F39:G39"/>
    <mergeCell ref="H39:I39"/>
    <mergeCell ref="M38:N38"/>
    <mergeCell ref="M39:N39"/>
    <mergeCell ref="D36:E36"/>
    <mergeCell ref="F36:G36"/>
    <mergeCell ref="H36:I36"/>
    <mergeCell ref="D37:E37"/>
    <mergeCell ref="F37:G37"/>
    <mergeCell ref="H37:I37"/>
    <mergeCell ref="M36:N36"/>
    <mergeCell ref="M37:N37"/>
    <mergeCell ref="D42:E42"/>
    <mergeCell ref="F42:G42"/>
    <mergeCell ref="H42:I42"/>
    <mergeCell ref="D43:E43"/>
    <mergeCell ref="F43:G43"/>
    <mergeCell ref="H43:I43"/>
    <mergeCell ref="M42:N42"/>
    <mergeCell ref="M43:N43"/>
    <mergeCell ref="D40:E40"/>
    <mergeCell ref="F40:G40"/>
    <mergeCell ref="H40:I40"/>
    <mergeCell ref="D41:E41"/>
    <mergeCell ref="F41:G41"/>
    <mergeCell ref="H41:I41"/>
    <mergeCell ref="M40:N40"/>
    <mergeCell ref="M41:N41"/>
    <mergeCell ref="D46:E46"/>
    <mergeCell ref="F46:G46"/>
    <mergeCell ref="H46:I46"/>
    <mergeCell ref="D47:E47"/>
    <mergeCell ref="F47:G47"/>
    <mergeCell ref="H47:I47"/>
    <mergeCell ref="M46:N46"/>
    <mergeCell ref="M47:N47"/>
    <mergeCell ref="D44:E44"/>
    <mergeCell ref="F44:G44"/>
    <mergeCell ref="H44:I44"/>
    <mergeCell ref="D45:E45"/>
    <mergeCell ref="F45:G45"/>
    <mergeCell ref="H45:I45"/>
    <mergeCell ref="M44:N44"/>
    <mergeCell ref="M45:N45"/>
    <mergeCell ref="D50:E50"/>
    <mergeCell ref="F50:G50"/>
    <mergeCell ref="H50:I50"/>
    <mergeCell ref="D51:E51"/>
    <mergeCell ref="F51:G51"/>
    <mergeCell ref="H51:I51"/>
    <mergeCell ref="M50:N50"/>
    <mergeCell ref="M51:N51"/>
    <mergeCell ref="D48:E48"/>
    <mergeCell ref="F48:G48"/>
    <mergeCell ref="H48:I48"/>
    <mergeCell ref="D49:E49"/>
    <mergeCell ref="F49:G49"/>
    <mergeCell ref="H49:I49"/>
    <mergeCell ref="M48:N48"/>
    <mergeCell ref="M49:N49"/>
    <mergeCell ref="D54:E54"/>
    <mergeCell ref="F54:G54"/>
    <mergeCell ref="H54:I54"/>
    <mergeCell ref="C55:I55"/>
    <mergeCell ref="J55:N55"/>
    <mergeCell ref="D52:E52"/>
    <mergeCell ref="F52:G52"/>
    <mergeCell ref="H52:I52"/>
    <mergeCell ref="D53:E53"/>
    <mergeCell ref="F53:G53"/>
    <mergeCell ref="H53:I53"/>
    <mergeCell ref="M52:N52"/>
    <mergeCell ref="M53:N53"/>
    <mergeCell ref="M54:N54"/>
    <mergeCell ref="O58:O59"/>
    <mergeCell ref="C59:D60"/>
    <mergeCell ref="C61:K63"/>
    <mergeCell ref="L61:O65"/>
    <mergeCell ref="C64:D64"/>
    <mergeCell ref="E64:G64"/>
    <mergeCell ref="H64:J64"/>
    <mergeCell ref="C65:D65"/>
    <mergeCell ref="E65:G65"/>
    <mergeCell ref="H65:J65"/>
    <mergeCell ref="C58:D58"/>
    <mergeCell ref="E58:N60"/>
  </mergeCells>
  <conditionalFormatting sqref="E10:E11">
    <cfRule type="expression" dxfId="6" priority="4">
      <formula>$E$10&lt;0</formula>
    </cfRule>
  </conditionalFormatting>
  <conditionalFormatting sqref="J56:N56">
    <cfRule type="containsText" dxfId="5" priority="1" operator="containsText" text="Corrective Work Needed">
      <formula>NOT(ISERROR(SEARCH("Corrective Work Needed",J56)))</formula>
    </cfRule>
  </conditionalFormatting>
  <conditionalFormatting sqref="K8">
    <cfRule type="notContainsBlanks" dxfId="4" priority="5">
      <formula>LEN(TRIM(K8))&gt;0</formula>
    </cfRule>
    <cfRule type="expression" dxfId="3" priority="6">
      <formula>$K$8&lt;$R$2:$R$3</formula>
    </cfRule>
    <cfRule type="notContainsBlanks" dxfId="2" priority="7">
      <formula>LEN(TRIM(K8))&gt;0</formula>
    </cfRule>
  </conditionalFormatting>
  <conditionalFormatting sqref="L6:N6">
    <cfRule type="notContainsBlanks" dxfId="1" priority="2">
      <formula>LEN(TRIM(L6))&gt;0</formula>
    </cfRule>
  </conditionalFormatting>
  <conditionalFormatting sqref="N8">
    <cfRule type="notContainsBlanks" dxfId="0" priority="3">
      <formula>LEN(TRIM(N8))&gt;0</formula>
    </cfRule>
  </conditionalFormatting>
  <dataValidations count="5">
    <dataValidation type="list" allowBlank="1" showInputMessage="1" showErrorMessage="1" sqref="M11" xr:uid="{7BA03D12-4F67-44F9-BCE7-4A2AD8F3A76D}">
      <formula1>$P$4:$P$5</formula1>
    </dataValidation>
    <dataValidation type="list" allowBlank="1" showInputMessage="1" showErrorMessage="1" sqref="L6:N6" xr:uid="{E2B563CB-36C9-48A6-9C6A-D5C2716E9EA5}">
      <formula1>$W$2:$W$9</formula1>
    </dataValidation>
    <dataValidation type="list" allowBlank="1" showInputMessage="1" showErrorMessage="1" sqref="N7" xr:uid="{B7E062F2-1253-4264-A5DD-C76D09A337F1}">
      <formula1>$U$2:$U$5</formula1>
    </dataValidation>
    <dataValidation type="list" allowBlank="1" showInputMessage="1" showErrorMessage="1" sqref="K8" xr:uid="{58E6665B-4358-43FE-8C38-080CFEFB3635}">
      <formula1>$R$2:$R$3</formula1>
    </dataValidation>
    <dataValidation type="list" allowBlank="1" showInputMessage="1" showErrorMessage="1" sqref="K7" xr:uid="{6019781D-5355-44CD-998E-58871E07146F}">
      <formula1>$T$2:$T$3</formula1>
    </dataValidation>
  </dataValidations>
  <pageMargins left="0" right="0" top="0" bottom="0" header="0" footer="0"/>
  <pageSetup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2</xdr:col>
                    <xdr:colOff>203200</xdr:colOff>
                    <xdr:row>13</xdr:row>
                    <xdr:rowOff>190500</xdr:rowOff>
                  </from>
                  <to>
                    <xdr:col>2</xdr:col>
                    <xdr:colOff>374650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2</xdr:col>
                    <xdr:colOff>203200</xdr:colOff>
                    <xdr:row>14</xdr:row>
                    <xdr:rowOff>184150</xdr:rowOff>
                  </from>
                  <to>
                    <xdr:col>2</xdr:col>
                    <xdr:colOff>374650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2</xdr:col>
                    <xdr:colOff>203200</xdr:colOff>
                    <xdr:row>15</xdr:row>
                    <xdr:rowOff>184150</xdr:rowOff>
                  </from>
                  <to>
                    <xdr:col>2</xdr:col>
                    <xdr:colOff>374650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2</xdr:col>
                    <xdr:colOff>203200</xdr:colOff>
                    <xdr:row>16</xdr:row>
                    <xdr:rowOff>184150</xdr:rowOff>
                  </from>
                  <to>
                    <xdr:col>2</xdr:col>
                    <xdr:colOff>374650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2</xdr:col>
                    <xdr:colOff>203200</xdr:colOff>
                    <xdr:row>17</xdr:row>
                    <xdr:rowOff>184150</xdr:rowOff>
                  </from>
                  <to>
                    <xdr:col>2</xdr:col>
                    <xdr:colOff>374650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2</xdr:col>
                    <xdr:colOff>203200</xdr:colOff>
                    <xdr:row>18</xdr:row>
                    <xdr:rowOff>184150</xdr:rowOff>
                  </from>
                  <to>
                    <xdr:col>2</xdr:col>
                    <xdr:colOff>374650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2</xdr:col>
                    <xdr:colOff>203200</xdr:colOff>
                    <xdr:row>19</xdr:row>
                    <xdr:rowOff>184150</xdr:rowOff>
                  </from>
                  <to>
                    <xdr:col>2</xdr:col>
                    <xdr:colOff>374650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2</xdr:col>
                    <xdr:colOff>203200</xdr:colOff>
                    <xdr:row>20</xdr:row>
                    <xdr:rowOff>184150</xdr:rowOff>
                  </from>
                  <to>
                    <xdr:col>2</xdr:col>
                    <xdr:colOff>374650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2</xdr:col>
                    <xdr:colOff>203200</xdr:colOff>
                    <xdr:row>21</xdr:row>
                    <xdr:rowOff>184150</xdr:rowOff>
                  </from>
                  <to>
                    <xdr:col>2</xdr:col>
                    <xdr:colOff>374650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2</xdr:col>
                    <xdr:colOff>203200</xdr:colOff>
                    <xdr:row>22</xdr:row>
                    <xdr:rowOff>184150</xdr:rowOff>
                  </from>
                  <to>
                    <xdr:col>2</xdr:col>
                    <xdr:colOff>374650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2</xdr:col>
                    <xdr:colOff>203200</xdr:colOff>
                    <xdr:row>23</xdr:row>
                    <xdr:rowOff>184150</xdr:rowOff>
                  </from>
                  <to>
                    <xdr:col>2</xdr:col>
                    <xdr:colOff>374650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2</xdr:col>
                    <xdr:colOff>203200</xdr:colOff>
                    <xdr:row>24</xdr:row>
                    <xdr:rowOff>184150</xdr:rowOff>
                  </from>
                  <to>
                    <xdr:col>2</xdr:col>
                    <xdr:colOff>374650</xdr:colOff>
                    <xdr:row>25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2</xdr:col>
                    <xdr:colOff>203200</xdr:colOff>
                    <xdr:row>25</xdr:row>
                    <xdr:rowOff>184150</xdr:rowOff>
                  </from>
                  <to>
                    <xdr:col>2</xdr:col>
                    <xdr:colOff>374650</xdr:colOff>
                    <xdr:row>26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2</xdr:col>
                    <xdr:colOff>203200</xdr:colOff>
                    <xdr:row>26</xdr:row>
                    <xdr:rowOff>184150</xdr:rowOff>
                  </from>
                  <to>
                    <xdr:col>2</xdr:col>
                    <xdr:colOff>374650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2</xdr:col>
                    <xdr:colOff>203200</xdr:colOff>
                    <xdr:row>27</xdr:row>
                    <xdr:rowOff>184150</xdr:rowOff>
                  </from>
                  <to>
                    <xdr:col>2</xdr:col>
                    <xdr:colOff>374650</xdr:colOff>
                    <xdr:row>28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2</xdr:col>
                    <xdr:colOff>203200</xdr:colOff>
                    <xdr:row>28</xdr:row>
                    <xdr:rowOff>184150</xdr:rowOff>
                  </from>
                  <to>
                    <xdr:col>2</xdr:col>
                    <xdr:colOff>374650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2</xdr:col>
                    <xdr:colOff>203200</xdr:colOff>
                    <xdr:row>30</xdr:row>
                    <xdr:rowOff>31750</xdr:rowOff>
                  </from>
                  <to>
                    <xdr:col>2</xdr:col>
                    <xdr:colOff>374650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>
                  <from>
                    <xdr:col>2</xdr:col>
                    <xdr:colOff>203200</xdr:colOff>
                    <xdr:row>31</xdr:row>
                    <xdr:rowOff>31750</xdr:rowOff>
                  </from>
                  <to>
                    <xdr:col>2</xdr:col>
                    <xdr:colOff>374650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>
                  <from>
                    <xdr:col>2</xdr:col>
                    <xdr:colOff>203200</xdr:colOff>
                    <xdr:row>32</xdr:row>
                    <xdr:rowOff>31750</xdr:rowOff>
                  </from>
                  <to>
                    <xdr:col>2</xdr:col>
                    <xdr:colOff>374650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>
                  <from>
                    <xdr:col>2</xdr:col>
                    <xdr:colOff>203200</xdr:colOff>
                    <xdr:row>33</xdr:row>
                    <xdr:rowOff>31750</xdr:rowOff>
                  </from>
                  <to>
                    <xdr:col>2</xdr:col>
                    <xdr:colOff>374650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 moveWithCells="1">
                  <from>
                    <xdr:col>2</xdr:col>
                    <xdr:colOff>203200</xdr:colOff>
                    <xdr:row>34</xdr:row>
                    <xdr:rowOff>12700</xdr:rowOff>
                  </from>
                  <to>
                    <xdr:col>2</xdr:col>
                    <xdr:colOff>374650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Fill="0" autoLine="0" autoPict="0">
                <anchor moveWithCells="1">
                  <from>
                    <xdr:col>2</xdr:col>
                    <xdr:colOff>203200</xdr:colOff>
                    <xdr:row>35</xdr:row>
                    <xdr:rowOff>12700</xdr:rowOff>
                  </from>
                  <to>
                    <xdr:col>2</xdr:col>
                    <xdr:colOff>374650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defaultSize="0" autoFill="0" autoLine="0" autoPict="0">
                <anchor moveWithCells="1">
                  <from>
                    <xdr:col>2</xdr:col>
                    <xdr:colOff>203200</xdr:colOff>
                    <xdr:row>36</xdr:row>
                    <xdr:rowOff>12700</xdr:rowOff>
                  </from>
                  <to>
                    <xdr:col>2</xdr:col>
                    <xdr:colOff>374650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Check Box 24">
              <controlPr defaultSize="0" autoFill="0" autoLine="0" autoPict="0">
                <anchor moveWithCells="1">
                  <from>
                    <xdr:col>2</xdr:col>
                    <xdr:colOff>203200</xdr:colOff>
                    <xdr:row>37</xdr:row>
                    <xdr:rowOff>12700</xdr:rowOff>
                  </from>
                  <to>
                    <xdr:col>2</xdr:col>
                    <xdr:colOff>374650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" name="Check Box 25">
              <controlPr defaultSize="0" autoFill="0" autoLine="0" autoPict="0">
                <anchor moveWithCells="1">
                  <from>
                    <xdr:col>2</xdr:col>
                    <xdr:colOff>203200</xdr:colOff>
                    <xdr:row>38</xdr:row>
                    <xdr:rowOff>12700</xdr:rowOff>
                  </from>
                  <to>
                    <xdr:col>2</xdr:col>
                    <xdr:colOff>374650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9" name="Check Box 26">
              <controlPr defaultSize="0" autoFill="0" autoLine="0" autoPict="0">
                <anchor moveWithCells="1">
                  <from>
                    <xdr:col>2</xdr:col>
                    <xdr:colOff>203200</xdr:colOff>
                    <xdr:row>39</xdr:row>
                    <xdr:rowOff>12700</xdr:rowOff>
                  </from>
                  <to>
                    <xdr:col>2</xdr:col>
                    <xdr:colOff>374650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0" name="Check Box 27">
              <controlPr defaultSize="0" autoFill="0" autoLine="0" autoPict="0">
                <anchor moveWithCells="1">
                  <from>
                    <xdr:col>2</xdr:col>
                    <xdr:colOff>203200</xdr:colOff>
                    <xdr:row>40</xdr:row>
                    <xdr:rowOff>12700</xdr:rowOff>
                  </from>
                  <to>
                    <xdr:col>2</xdr:col>
                    <xdr:colOff>374650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1" name="Check Box 28">
              <controlPr defaultSize="0" autoFill="0" autoLine="0" autoPict="0">
                <anchor moveWithCells="1">
                  <from>
                    <xdr:col>2</xdr:col>
                    <xdr:colOff>203200</xdr:colOff>
                    <xdr:row>41</xdr:row>
                    <xdr:rowOff>12700</xdr:rowOff>
                  </from>
                  <to>
                    <xdr:col>2</xdr:col>
                    <xdr:colOff>374650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2" name="Check Box 29">
              <controlPr defaultSize="0" autoFill="0" autoLine="0" autoPict="0">
                <anchor moveWithCells="1">
                  <from>
                    <xdr:col>2</xdr:col>
                    <xdr:colOff>203200</xdr:colOff>
                    <xdr:row>42</xdr:row>
                    <xdr:rowOff>12700</xdr:rowOff>
                  </from>
                  <to>
                    <xdr:col>2</xdr:col>
                    <xdr:colOff>374650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3" name="Check Box 30">
              <controlPr defaultSize="0" autoFill="0" autoLine="0" autoPict="0">
                <anchor moveWithCells="1">
                  <from>
                    <xdr:col>2</xdr:col>
                    <xdr:colOff>203200</xdr:colOff>
                    <xdr:row>43</xdr:row>
                    <xdr:rowOff>12700</xdr:rowOff>
                  </from>
                  <to>
                    <xdr:col>2</xdr:col>
                    <xdr:colOff>374650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4" name="Check Box 31">
              <controlPr defaultSize="0" autoFill="0" autoLin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374650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5" name="Check Box 32">
              <controlPr defaultSize="0" autoFill="0" autoLin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374650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6" name="Check Box 33">
              <controlPr defaultSize="0" autoFill="0" autoLine="0" autoPict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374650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7" name="Check Box 34">
              <controlPr defaultSize="0" autoFill="0" autoLine="0" autoPict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374650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8" name="Check Box 35">
              <controlPr defaultSize="0" autoFill="0" autoLine="0" autoPict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374650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9" name="Check Box 36">
              <controlPr defaultSize="0" autoFill="0" autoLine="0" autoPict="0">
                <anchor moveWithCells="1">
                  <from>
                    <xdr:col>2</xdr:col>
                    <xdr:colOff>203200</xdr:colOff>
                    <xdr:row>48</xdr:row>
                    <xdr:rowOff>190500</xdr:rowOff>
                  </from>
                  <to>
                    <xdr:col>2</xdr:col>
                    <xdr:colOff>374650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0" name="Check Box 37">
              <controlPr defaultSize="0" autoFill="0" autoLine="0" autoPict="0">
                <anchor moveWithCells="1">
                  <from>
                    <xdr:col>2</xdr:col>
                    <xdr:colOff>203200</xdr:colOff>
                    <xdr:row>49</xdr:row>
                    <xdr:rowOff>190500</xdr:rowOff>
                  </from>
                  <to>
                    <xdr:col>2</xdr:col>
                    <xdr:colOff>374650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1" name="Check Box 38">
              <controlPr defaultSize="0" autoFill="0" autoLine="0" autoPict="0">
                <anchor moveWithCells="1">
                  <from>
                    <xdr:col>2</xdr:col>
                    <xdr:colOff>203200</xdr:colOff>
                    <xdr:row>50</xdr:row>
                    <xdr:rowOff>190500</xdr:rowOff>
                  </from>
                  <to>
                    <xdr:col>2</xdr:col>
                    <xdr:colOff>374650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2" name="Check Box 39">
              <controlPr defaultSize="0" autoFill="0" autoLine="0" autoPict="0">
                <anchor moveWithCells="1">
                  <from>
                    <xdr:col>2</xdr:col>
                    <xdr:colOff>203200</xdr:colOff>
                    <xdr:row>51</xdr:row>
                    <xdr:rowOff>190500</xdr:rowOff>
                  </from>
                  <to>
                    <xdr:col>2</xdr:col>
                    <xdr:colOff>374650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3" name="Check Box 40">
              <controlPr defaultSize="0" autoFill="0" autoLine="0" autoPict="0">
                <anchor moveWithCells="1">
                  <from>
                    <xdr:col>2</xdr:col>
                    <xdr:colOff>203200</xdr:colOff>
                    <xdr:row>52</xdr:row>
                    <xdr:rowOff>190500</xdr:rowOff>
                  </from>
                  <to>
                    <xdr:col>2</xdr:col>
                    <xdr:colOff>374650</xdr:colOff>
                    <xdr:row>54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45E5BD62D2404CA46E1654C774262C" ma:contentTypeVersion="0" ma:contentTypeDescription="Create a new document." ma:contentTypeScope="" ma:versionID="c41e7a438cec069847a5230a35e9d7c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40dfd3270a8659014015f308d5f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9C811B-A333-4A2C-9415-593B44F27CC5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B313C3B-0B7E-4A4C-9457-57FC53D64D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62B074-8272-44DB-822C-D6425CAFC0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2532</vt:lpstr>
      <vt:lpstr>'2532'!Print_Area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Stone, Cassidy</dc:creator>
  <cp:lastModifiedBy>De Vries, Jeff</cp:lastModifiedBy>
  <cp:lastPrinted>2022-04-19T16:26:53Z</cp:lastPrinted>
  <dcterms:created xsi:type="dcterms:W3CDTF">2022-02-22T15:41:42Z</dcterms:created>
  <dcterms:modified xsi:type="dcterms:W3CDTF">2025-05-06T19:37:02Z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0x0101009645E5BD62D2404CA46E1654C774262C</vt:lpwstr>
  </property>
</Properties>
</file>