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ustomProperty1.bin" ContentType="application/vnd.openxmlformats-officedocument.spreadsheetml.customProperty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drawings/drawing4.xml" ContentType="application/vnd.openxmlformats-officedocument.drawing+xml"/>
  <Override PartName="/xl/ctrlProps/ctrlProp2.xml" ContentType="application/vnd.ms-excel.controlproperties+xml"/>
  <Override PartName="/xl/customProperty4.bin" ContentType="application/vnd.openxmlformats-officedocument.spreadsheetml.customProperty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data\Plant Report and Field Report\MICROMIX\"/>
    </mc:Choice>
  </mc:AlternateContent>
  <xr:revisionPtr revIDLastSave="0" documentId="13_ncr:1_{2178F7D8-851D-4F21-AC51-95D6AC1F7390}" xr6:coauthVersionLast="47" xr6:coauthVersionMax="47" xr10:uidLastSave="{00000000-0000-0000-0000-000000000000}"/>
  <bookViews>
    <workbookView xWindow="57480" yWindow="-120" windowWidth="29040" windowHeight="15840" firstSheet="1" activeTab="1" xr2:uid="{00000000-000D-0000-FFFF-FFFF00000000}"/>
  </bookViews>
  <sheets>
    <sheet name="T203" sheetId="8" state="hidden" r:id="rId1"/>
    <sheet name="Inputs" sheetId="5" r:id="rId2"/>
    <sheet name="Testing" sheetId="6" r:id="rId3"/>
    <sheet name="Mix Verification" sheetId="9" r:id="rId4"/>
    <sheet name="Summary" sheetId="7" r:id="rId5"/>
    <sheet name="Sheet1" sheetId="1" state="hidden" r:id="rId6"/>
    <sheet name="Mix Requirements" sheetId="2" state="hidden" r:id="rId7"/>
    <sheet name="Sheet3" sheetId="3" state="hidden" r:id="rId8"/>
  </sheets>
  <externalReferences>
    <externalReference r:id="rId9"/>
  </externalReferences>
  <definedNames>
    <definedName name="_aqv47" localSheetId="3">Inputs!#REF!</definedName>
    <definedName name="_aqv47">Inputs!#REF!</definedName>
    <definedName name="as" localSheetId="3">[1]Bailey!#REF!</definedName>
    <definedName name="as">[1]Bailey!#REF!</definedName>
    <definedName name="bi" localSheetId="1">'[1]Agg. Info'!$B$5,'[1]Agg. Info'!$C$5,'[1]Agg. Info'!$H$5,'[1]Agg. Info'!$N$5,'[1]Agg. Info'!$P$5,'[1]Agg. Info'!$B$9:$Q$9,'[1]Agg. Info'!$F$12:$F$15,'[1]Agg. Info'!$E$19:$F$20,'[1]Agg. Info'!$F$26:$F$27,'[1]Agg. Info'!$F$30,'[1]Agg. Info'!$K$12:$K$13,'[1]Agg. Info'!$K$17,'[1]Agg. Info'!$N$15:$N$27,'[1]Agg. Info'!$K$25:$K$26</definedName>
    <definedName name="bi" localSheetId="3">'[1]Agg. Info'!$B$5,'[1]Agg. Info'!$C$5,'[1]Agg. Info'!$H$5,'[1]Agg. Info'!$N$5,'[1]Agg. Info'!$P$5,'[1]Agg. Info'!$B$9:$Q$9,'[1]Agg. Info'!$F$12:$F$15,'[1]Agg. Info'!$E$19:$F$20,'[1]Agg. Info'!$F$26:$F$27,'[1]Agg. Info'!$F$30,'[1]Agg. Info'!$K$12:$K$13,'[1]Agg. Info'!$K$17,'[1]Agg. Info'!$N$15:$N$27,'[1]Agg. Info'!$K$25:$K$26</definedName>
    <definedName name="bi" localSheetId="4">'[1]Agg. Info'!$B$5,'[1]Agg. Info'!$C$5,'[1]Agg. Info'!$H$5,'[1]Agg. Info'!$N$5,'[1]Agg. Info'!$P$5,'[1]Agg. Info'!$B$9:$Q$9,'[1]Agg. Info'!$F$12:$F$15,'[1]Agg. Info'!$E$19:$F$20,'[1]Agg. Info'!$F$26:$F$27,'[1]Agg. Info'!$F$30,'[1]Agg. Info'!$K$12:$K$13,'[1]Agg. Info'!$K$17,'[1]Agg. Info'!$N$15:$N$27,'[1]Agg. Info'!$K$25:$K$26</definedName>
    <definedName name="bi" localSheetId="0">'[1]Agg. Info'!$B$5,'[1]Agg. Info'!$C$5,'[1]Agg. Info'!$H$5,'[1]Agg. Info'!$N$5,'[1]Agg. Info'!$P$5,'[1]Agg. Info'!$B$9:$Q$9,'[1]Agg. Info'!$F$12:$F$15,'[1]Agg. Info'!$E$19:$F$20,'[1]Agg. Info'!$F$26:$F$27,'[1]Agg. Info'!$F$30,'[1]Agg. Info'!$K$12:$K$13,'[1]Agg. Info'!$K$17,'[1]Agg. Info'!$N$15:$N$27,'[1]Agg. Info'!$K$25:$K$26</definedName>
    <definedName name="bi" localSheetId="2">'[1]Agg. Info'!$B$5,'[1]Agg. Info'!$C$5,'[1]Agg. Info'!$H$5,'[1]Agg. Info'!$N$5,'[1]Agg. Info'!$P$5,'[1]Agg. Info'!$B$9:$Q$9,'[1]Agg. Info'!$F$12:$F$15,'[1]Agg. Info'!$E$19:$F$20,'[1]Agg. Info'!$F$26:$F$27,'[1]Agg. Info'!$F$30,'[1]Agg. Info'!$K$12:$K$13,'[1]Agg. Info'!$K$17,'[1]Agg. Info'!$N$15:$N$27,'[1]Agg. Info'!$K$25:$K$26</definedName>
    <definedName name="bi">#REF!,#REF!,#REF!,#REF!,#REF!,#REF!,#REF!,#REF!,#REF!,#REF!,#REF!,#REF!,#REF!,#REF!</definedName>
    <definedName name="COMBGRAD">Inputs!$I$58:$J$65</definedName>
    <definedName name="GRADATION">[1]Shades!$B$18:$Q$25</definedName>
    <definedName name="Gyrations">Summary!#REF!</definedName>
    <definedName name="_xlnm.Print_Area" localSheetId="1">Inputs!$A$1:$Q$72</definedName>
    <definedName name="_xlnm.Print_Area" localSheetId="3">'Mix Verification'!$A$1:$C$8</definedName>
    <definedName name="_xlnm.Print_Area" localSheetId="4">Summary!$A$1:$M$62</definedName>
    <definedName name="_xlnm.Print_Area" localSheetId="2">Testing!$A$1:$C$4</definedName>
    <definedName name="_xlnm.Print_Area">#REF!</definedName>
    <definedName name="Print_Area2" localSheetId="3">#REF!</definedName>
    <definedName name="Print_Area2">#REF!</definedName>
    <definedName name="PRO">[1]Shades!$DE$18:$DX$61</definedName>
    <definedName name="solver_adj" localSheetId="1" hidden="1">Inputs!$J$58:$J$65</definedName>
    <definedName name="solver_cvg" localSheetId="1" hidden="1">0.0001</definedName>
    <definedName name="solver_drv" localSheetId="1" hidden="1">2</definedName>
    <definedName name="solver_est" localSheetId="1" hidden="1">1</definedName>
    <definedName name="solver_itr" localSheetId="1" hidden="1">200</definedName>
    <definedName name="solver_lhs1" localSheetId="1" hidden="1">Inputs!$D$70</definedName>
    <definedName name="solver_lhs10" localSheetId="1" hidden="1">Inputs!$H$70</definedName>
    <definedName name="solver_lhs11" localSheetId="1" hidden="1">Inputs!$I$70</definedName>
    <definedName name="solver_lhs12" localSheetId="1" hidden="1">Inputs!$I$70</definedName>
    <definedName name="solver_lhs13" localSheetId="1" hidden="1">Inputs!$J$70</definedName>
    <definedName name="solver_lhs14" localSheetId="1" hidden="1">Inputs!$J$70</definedName>
    <definedName name="solver_lhs15" localSheetId="1" hidden="1">Inputs!$K$70</definedName>
    <definedName name="solver_lhs16" localSheetId="1" hidden="1">Inputs!$K$70</definedName>
    <definedName name="solver_lhs17" localSheetId="1" hidden="1">Inputs!$L$70</definedName>
    <definedName name="solver_lhs18" localSheetId="1" hidden="1">Inputs!$L$70</definedName>
    <definedName name="solver_lhs19" localSheetId="1" hidden="1">Inputs!$M$70</definedName>
    <definedName name="solver_lhs2" localSheetId="1" hidden="1">Inputs!$D$70</definedName>
    <definedName name="solver_lhs20" localSheetId="1" hidden="1">Inputs!$M$70</definedName>
    <definedName name="solver_lhs21" localSheetId="1" hidden="1">Inputs!$N$70</definedName>
    <definedName name="solver_lhs22" localSheetId="1" hidden="1">Inputs!$G$70</definedName>
    <definedName name="solver_lhs23" localSheetId="1" hidden="1">Inputs!#REF!</definedName>
    <definedName name="solver_lhs24" localSheetId="1" hidden="1">Inputs!$I$18</definedName>
    <definedName name="solver_lhs25" localSheetId="1" hidden="1">Inputs!$I$19</definedName>
    <definedName name="solver_lhs26" localSheetId="1" hidden="1">Inputs!$I$20</definedName>
    <definedName name="solver_lhs27" localSheetId="1" hidden="1">Inputs!$I$21</definedName>
    <definedName name="solver_lhs28" localSheetId="1" hidden="1">Inputs!$I$22</definedName>
    <definedName name="solver_lhs29" localSheetId="1" hidden="1">Inputs!#REF!</definedName>
    <definedName name="solver_lhs3" localSheetId="1" hidden="1">Inputs!$N$70</definedName>
    <definedName name="solver_lhs30" localSheetId="1" hidden="1">Inputs!$I$23</definedName>
    <definedName name="solver_lhs31" localSheetId="1" hidden="1">Inputs!#REF!</definedName>
    <definedName name="solver_lhs32" localSheetId="1" hidden="1">Inputs!$I$18</definedName>
    <definedName name="solver_lhs33" localSheetId="1" hidden="1">Inputs!$I$18</definedName>
    <definedName name="solver_lhs34" localSheetId="1" hidden="1">Inputs!$I$19</definedName>
    <definedName name="solver_lhs35" localSheetId="1" hidden="1">Inputs!$I$19</definedName>
    <definedName name="solver_lhs36" localSheetId="1" hidden="1">Inputs!$I$20</definedName>
    <definedName name="solver_lhs37" localSheetId="1" hidden="1">Inputs!$I$20</definedName>
    <definedName name="solver_lhs38" localSheetId="1" hidden="1">Inputs!$I$21</definedName>
    <definedName name="solver_lhs39" localSheetId="1" hidden="1">Inputs!$I$21</definedName>
    <definedName name="solver_lhs4" localSheetId="1" hidden="1">Inputs!$E$70</definedName>
    <definedName name="solver_lhs40" localSheetId="1" hidden="1">Inputs!$I$22</definedName>
    <definedName name="solver_lhs41" localSheetId="1" hidden="1">Inputs!$I$22</definedName>
    <definedName name="solver_lhs42" localSheetId="1" hidden="1">Inputs!#REF!</definedName>
    <definedName name="solver_lhs43" localSheetId="1" hidden="1">Inputs!#REF!</definedName>
    <definedName name="solver_lhs44" localSheetId="1" hidden="1">Inputs!$I$23</definedName>
    <definedName name="solver_lhs45" localSheetId="1" hidden="1">Inputs!$I$23</definedName>
    <definedName name="solver_lhs46" localSheetId="1" hidden="1">Inputs!#REF!</definedName>
    <definedName name="solver_lhs47" localSheetId="1" hidden="1">Inputs!#REF!</definedName>
    <definedName name="solver_lhs48" localSheetId="1" hidden="1">Inputs!#REF!</definedName>
    <definedName name="solver_lhs49" localSheetId="1" hidden="1">Inputs!#REF!</definedName>
    <definedName name="solver_lhs5" localSheetId="1" hidden="1">Inputs!$E$70</definedName>
    <definedName name="solver_lhs50" localSheetId="1" hidden="1">Inputs!#REF!</definedName>
    <definedName name="solver_lhs51" localSheetId="1" hidden="1">Inputs!#REF!</definedName>
    <definedName name="solver_lhs52" localSheetId="1" hidden="1">Inputs!#REF!</definedName>
    <definedName name="solver_lhs6" localSheetId="1" hidden="1">Inputs!$F$70</definedName>
    <definedName name="solver_lhs7" localSheetId="1" hidden="1">Inputs!$F$70</definedName>
    <definedName name="solver_lhs8" localSheetId="1" hidden="1">Inputs!$G$70</definedName>
    <definedName name="solver_lhs9" localSheetId="1" hidden="1">Inputs!$H$70</definedName>
    <definedName name="solver_lin" localSheetId="1" hidden="1">2</definedName>
    <definedName name="solver_neg" localSheetId="1" hidden="1">2</definedName>
    <definedName name="solver_num" localSheetId="1" hidden="1">52</definedName>
    <definedName name="solver_nwt" localSheetId="1" hidden="1">1</definedName>
    <definedName name="solver_opt" localSheetId="1" hidden="1">Inputs!#REF!</definedName>
    <definedName name="solver_pre" localSheetId="1" hidden="1">0.00000000001</definedName>
    <definedName name="solver_rel1" localSheetId="1" hidden="1">1</definedName>
    <definedName name="solver_rel10" localSheetId="1" hidden="1">3</definedName>
    <definedName name="solver_rel11" localSheetId="1" hidden="1">1</definedName>
    <definedName name="solver_rel12" localSheetId="1" hidden="1">3</definedName>
    <definedName name="solver_rel13" localSheetId="1" hidden="1">1</definedName>
    <definedName name="solver_rel14" localSheetId="1" hidden="1">3</definedName>
    <definedName name="solver_rel15" localSheetId="1" hidden="1">1</definedName>
    <definedName name="solver_rel16" localSheetId="1" hidden="1">3</definedName>
    <definedName name="solver_rel17" localSheetId="1" hidden="1">1</definedName>
    <definedName name="solver_rel18" localSheetId="1" hidden="1">3</definedName>
    <definedName name="solver_rel19" localSheetId="1" hidden="1">1</definedName>
    <definedName name="solver_rel2" localSheetId="1" hidden="1">3</definedName>
    <definedName name="solver_rel20" localSheetId="1" hidden="1">3</definedName>
    <definedName name="solver_rel21" localSheetId="1" hidden="1">1</definedName>
    <definedName name="solver_rel22" localSheetId="1" hidden="1">1</definedName>
    <definedName name="solver_rel23" localSheetId="1" hidden="1">3</definedName>
    <definedName name="solver_rel24" localSheetId="1" hidden="1">4</definedName>
    <definedName name="solver_rel25" localSheetId="1" hidden="1">4</definedName>
    <definedName name="solver_rel26" localSheetId="1" hidden="1">4</definedName>
    <definedName name="solver_rel27" localSheetId="1" hidden="1">4</definedName>
    <definedName name="solver_rel28" localSheetId="1" hidden="1">4</definedName>
    <definedName name="solver_rel29" localSheetId="1" hidden="1">4</definedName>
    <definedName name="solver_rel3" localSheetId="1" hidden="1">3</definedName>
    <definedName name="solver_rel30" localSheetId="1" hidden="1">4</definedName>
    <definedName name="solver_rel31" localSheetId="1" hidden="1">4</definedName>
    <definedName name="solver_rel32" localSheetId="1" hidden="1">1</definedName>
    <definedName name="solver_rel33" localSheetId="1" hidden="1">3</definedName>
    <definedName name="solver_rel34" localSheetId="1" hidden="1">1</definedName>
    <definedName name="solver_rel35" localSheetId="1" hidden="1">3</definedName>
    <definedName name="solver_rel36" localSheetId="1" hidden="1">1</definedName>
    <definedName name="solver_rel37" localSheetId="1" hidden="1">3</definedName>
    <definedName name="solver_rel38" localSheetId="1" hidden="1">1</definedName>
    <definedName name="solver_rel39" localSheetId="1" hidden="1">3</definedName>
    <definedName name="solver_rel4" localSheetId="1" hidden="1">1</definedName>
    <definedName name="solver_rel40" localSheetId="1" hidden="1">1</definedName>
    <definedName name="solver_rel41" localSheetId="1" hidden="1">3</definedName>
    <definedName name="solver_rel42" localSheetId="1" hidden="1">1</definedName>
    <definedName name="solver_rel43" localSheetId="1" hidden="1">3</definedName>
    <definedName name="solver_rel44" localSheetId="1" hidden="1">3</definedName>
    <definedName name="solver_rel45" localSheetId="1" hidden="1">1</definedName>
    <definedName name="solver_rel46" localSheetId="1" hidden="1">1</definedName>
    <definedName name="solver_rel47" localSheetId="1" hidden="1">3</definedName>
    <definedName name="solver_rel48" localSheetId="1" hidden="1">2</definedName>
    <definedName name="solver_rel49" localSheetId="1" hidden="1">3</definedName>
    <definedName name="solver_rel5" localSheetId="1" hidden="1">3</definedName>
    <definedName name="solver_rel50" localSheetId="1" hidden="1">3</definedName>
    <definedName name="solver_rel51" localSheetId="1" hidden="1">1</definedName>
    <definedName name="solver_rel52" localSheetId="1" hidden="1">3</definedName>
    <definedName name="solver_rel6" localSheetId="1" hidden="1">1</definedName>
    <definedName name="solver_rel7" localSheetId="1" hidden="1">3</definedName>
    <definedName name="solver_rel8" localSheetId="1" hidden="1">3</definedName>
    <definedName name="solver_rel9" localSheetId="1" hidden="1">1</definedName>
    <definedName name="solver_rhs1" localSheetId="1" hidden="1">Inputs!$D$127</definedName>
    <definedName name="solver_rhs10" localSheetId="1" hidden="1">Inputs!$H$128</definedName>
    <definedName name="solver_rhs11" localSheetId="1" hidden="1">Inputs!$I$127</definedName>
    <definedName name="solver_rhs12" localSheetId="1" hidden="1">Inputs!$I$128</definedName>
    <definedName name="solver_rhs13" localSheetId="1" hidden="1">Inputs!$J$127</definedName>
    <definedName name="solver_rhs14" localSheetId="1" hidden="1">Inputs!$J$128</definedName>
    <definedName name="solver_rhs15" localSheetId="1" hidden="1">Inputs!$K$127</definedName>
    <definedName name="solver_rhs16" localSheetId="1" hidden="1">Inputs!$K$128</definedName>
    <definedName name="solver_rhs17" localSheetId="1" hidden="1">Inputs!$L$127</definedName>
    <definedName name="solver_rhs18" localSheetId="1" hidden="1">Inputs!$L$128</definedName>
    <definedName name="solver_rhs19" localSheetId="1" hidden="1">Inputs!$M$127</definedName>
    <definedName name="solver_rhs2" localSheetId="1" hidden="1">Inputs!$D$128</definedName>
    <definedName name="solver_rhs20" localSheetId="1" hidden="1">Inputs!$M$128</definedName>
    <definedName name="solver_rhs21" localSheetId="1" hidden="1">Inputs!$N$127</definedName>
    <definedName name="solver_rhs22" localSheetId="1" hidden="1">Inputs!$G$127</definedName>
    <definedName name="solver_rhs23" localSheetId="1" hidden="1">Inputs!$I$99</definedName>
    <definedName name="solver_rhs24" localSheetId="1" hidden="1">integer</definedName>
    <definedName name="solver_rhs25" localSheetId="1" hidden="1">integer</definedName>
    <definedName name="solver_rhs26" localSheetId="1" hidden="1">integer</definedName>
    <definedName name="solver_rhs27" localSheetId="1" hidden="1">integer</definedName>
    <definedName name="solver_rhs28" localSheetId="1" hidden="1">integer</definedName>
    <definedName name="solver_rhs29" localSheetId="1" hidden="1">integer</definedName>
    <definedName name="solver_rhs3" localSheetId="1" hidden="1">Inputs!$N$128</definedName>
    <definedName name="solver_rhs30" localSheetId="1" hidden="1">integer</definedName>
    <definedName name="solver_rhs31" localSheetId="1" hidden="1">integer</definedName>
    <definedName name="solver_rhs32" localSheetId="1" hidden="1">Inputs!$F$170</definedName>
    <definedName name="solver_rhs33" localSheetId="1" hidden="1">Inputs!$E$170</definedName>
    <definedName name="solver_rhs34" localSheetId="1" hidden="1">Inputs!$F$171</definedName>
    <definedName name="solver_rhs35" localSheetId="1" hidden="1">Inputs!$E$171</definedName>
    <definedName name="solver_rhs36" localSheetId="1" hidden="1">Inputs!$F$172</definedName>
    <definedName name="solver_rhs37" localSheetId="1" hidden="1">Inputs!$E$172</definedName>
    <definedName name="solver_rhs38" localSheetId="1" hidden="1">Inputs!$F$173</definedName>
    <definedName name="solver_rhs39" localSheetId="1" hidden="1">Inputs!$E$173</definedName>
    <definedName name="solver_rhs4" localSheetId="1" hidden="1">Inputs!$E$127</definedName>
    <definedName name="solver_rhs40" localSheetId="1" hidden="1">Inputs!$F$174</definedName>
    <definedName name="solver_rhs41" localSheetId="1" hidden="1">Inputs!$E$174</definedName>
    <definedName name="solver_rhs42" localSheetId="1" hidden="1">Inputs!$F$175</definedName>
    <definedName name="solver_rhs43" localSheetId="1" hidden="1">Inputs!$E$175</definedName>
    <definedName name="solver_rhs44" localSheetId="1" hidden="1">Inputs!$E$176</definedName>
    <definedName name="solver_rhs45" localSheetId="1" hidden="1">Inputs!$F$176</definedName>
    <definedName name="solver_rhs46" localSheetId="1" hidden="1">Inputs!$F$177</definedName>
    <definedName name="solver_rhs47" localSheetId="1" hidden="1">Inputs!$E$177</definedName>
    <definedName name="solver_rhs48" localSheetId="1" hidden="1">Inputs!$D$169</definedName>
    <definedName name="solver_rhs49" localSheetId="1" hidden="1">Inputs!$J$161</definedName>
    <definedName name="solver_rhs5" localSheetId="1" hidden="1">Inputs!$E$128</definedName>
    <definedName name="solver_rhs50" localSheetId="1" hidden="1">Inputs!$J$162</definedName>
    <definedName name="solver_rhs51" localSheetId="1" hidden="1">Inputs!$K$162</definedName>
    <definedName name="solver_rhs52" localSheetId="1" hidden="1">Inputs!$I$100</definedName>
    <definedName name="solver_rhs6" localSheetId="1" hidden="1">Inputs!$F$127</definedName>
    <definedName name="solver_rhs7" localSheetId="1" hidden="1">Inputs!$F$128</definedName>
    <definedName name="solver_rhs8" localSheetId="1" hidden="1">Inputs!$G$128</definedName>
    <definedName name="solver_rhs9" localSheetId="1" hidden="1">Inputs!$H$127</definedName>
    <definedName name="solver_scl" localSheetId="1" hidden="1">2</definedName>
    <definedName name="solver_sho" localSheetId="1" hidden="1">2</definedName>
    <definedName name="solver_tim" localSheetId="1" hidden="1">180</definedName>
    <definedName name="solver_tol" localSheetId="1" hidden="1">0.05</definedName>
    <definedName name="solver_typ" localSheetId="1" hidden="1">2</definedName>
    <definedName name="solver_val" localSheetId="1" hidden="1">0</definedName>
    <definedName name="SOURCEINFO" localSheetId="3">#REF!</definedName>
    <definedName name="SOURCEINFO">#REF!</definedName>
    <definedName name="TENTH" localSheetId="4">Summary!#REF!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27" i="5" l="1"/>
  <c r="AN1808" i="5"/>
  <c r="AN1809" i="5" s="1"/>
  <c r="AN1810" i="5" s="1"/>
  <c r="AN1811" i="5" s="1"/>
  <c r="AN1812" i="5" s="1"/>
  <c r="AN1813" i="5" s="1"/>
  <c r="AN1814" i="5" s="1"/>
  <c r="AN1815" i="5" s="1"/>
  <c r="AN1816" i="5" s="1"/>
  <c r="AN1817" i="5" s="1"/>
  <c r="AN1818" i="5" s="1"/>
  <c r="AO1808" i="5"/>
  <c r="AP1808" i="5" s="1"/>
  <c r="AO1809" i="5"/>
  <c r="AP1809" i="5" s="1"/>
  <c r="AO1810" i="5"/>
  <c r="AP1810" i="5"/>
  <c r="AO1811" i="5"/>
  <c r="AP1811" i="5"/>
  <c r="AO1812" i="5"/>
  <c r="AP1812" i="5" s="1"/>
  <c r="AO1813" i="5"/>
  <c r="AP1813" i="5" s="1"/>
  <c r="AO1814" i="5"/>
  <c r="AP1814" i="5"/>
  <c r="AO1815" i="5"/>
  <c r="AP1815" i="5"/>
  <c r="AO1816" i="5"/>
  <c r="AP1816" i="5" s="1"/>
  <c r="AO1817" i="5"/>
  <c r="AP1817" i="5" s="1"/>
  <c r="AO1818" i="5"/>
  <c r="AP1818" i="5"/>
  <c r="AN1819" i="5"/>
  <c r="AN1820" i="5" s="1"/>
  <c r="AN1821" i="5" s="1"/>
  <c r="AN1822" i="5" s="1"/>
  <c r="AN1823" i="5" s="1"/>
  <c r="AN1824" i="5" s="1"/>
  <c r="AN1825" i="5" s="1"/>
  <c r="AN1826" i="5" s="1"/>
  <c r="AN1827" i="5" s="1"/>
  <c r="AN1828" i="5" s="1"/>
  <c r="AN1829" i="5" s="1"/>
  <c r="AN1830" i="5" s="1"/>
  <c r="AN1831" i="5" s="1"/>
  <c r="AN1832" i="5" s="1"/>
  <c r="AN1833" i="5" s="1"/>
  <c r="AN1834" i="5" s="1"/>
  <c r="AN1835" i="5" s="1"/>
  <c r="AN1836" i="5" s="1"/>
  <c r="AN1837" i="5" s="1"/>
  <c r="AN1838" i="5" s="1"/>
  <c r="AN1839" i="5" s="1"/>
  <c r="AN1840" i="5" s="1"/>
  <c r="AN1841" i="5" s="1"/>
  <c r="AN1842" i="5" s="1"/>
  <c r="AN1843" i="5" s="1"/>
  <c r="AN1844" i="5" s="1"/>
  <c r="AN1845" i="5" s="1"/>
  <c r="AN1846" i="5" s="1"/>
  <c r="AN1847" i="5" s="1"/>
  <c r="AN1848" i="5" s="1"/>
  <c r="AN1849" i="5" s="1"/>
  <c r="AN1850" i="5" s="1"/>
  <c r="AN1851" i="5" s="1"/>
  <c r="AN1852" i="5" s="1"/>
  <c r="AN1853" i="5" s="1"/>
  <c r="AN1854" i="5" s="1"/>
  <c r="AN1855" i="5" s="1"/>
  <c r="AN1856" i="5" s="1"/>
  <c r="AN1857" i="5" s="1"/>
  <c r="AN1858" i="5" s="1"/>
  <c r="AN1859" i="5" s="1"/>
  <c r="AN1860" i="5" s="1"/>
  <c r="AN1861" i="5" s="1"/>
  <c r="AN1862" i="5" s="1"/>
  <c r="AN1863" i="5" s="1"/>
  <c r="AN1864" i="5" s="1"/>
  <c r="AN1865" i="5" s="1"/>
  <c r="AN1866" i="5" s="1"/>
  <c r="AN1867" i="5" s="1"/>
  <c r="AN1868" i="5" s="1"/>
  <c r="AN1869" i="5" s="1"/>
  <c r="AN1870" i="5" s="1"/>
  <c r="AN1871" i="5" s="1"/>
  <c r="AN1872" i="5" s="1"/>
  <c r="AN1873" i="5" s="1"/>
  <c r="AN1874" i="5" s="1"/>
  <c r="AN1875" i="5" s="1"/>
  <c r="AN1876" i="5" s="1"/>
  <c r="AN1877" i="5" s="1"/>
  <c r="AN1878" i="5" s="1"/>
  <c r="AN1879" i="5" s="1"/>
  <c r="AN1880" i="5" s="1"/>
  <c r="AN1881" i="5" s="1"/>
  <c r="AN1882" i="5" s="1"/>
  <c r="AN1883" i="5" s="1"/>
  <c r="AN1884" i="5" s="1"/>
  <c r="AN1885" i="5" s="1"/>
  <c r="AN1886" i="5" s="1"/>
  <c r="AN1887" i="5" s="1"/>
  <c r="AN1888" i="5" s="1"/>
  <c r="AN1889" i="5" s="1"/>
  <c r="AN1890" i="5" s="1"/>
  <c r="AN1891" i="5" s="1"/>
  <c r="AN1892" i="5" s="1"/>
  <c r="AN1893" i="5" s="1"/>
  <c r="AN1894" i="5" s="1"/>
  <c r="AN1895" i="5" s="1"/>
  <c r="AN1896" i="5" s="1"/>
  <c r="AN1897" i="5" s="1"/>
  <c r="AN1898" i="5" s="1"/>
  <c r="AN1899" i="5" s="1"/>
  <c r="AN1900" i="5" s="1"/>
  <c r="AN1901" i="5" s="1"/>
  <c r="AN1902" i="5" s="1"/>
  <c r="AN1903" i="5" s="1"/>
  <c r="AN1904" i="5" s="1"/>
  <c r="AN1905" i="5" s="1"/>
  <c r="AN1906" i="5" s="1"/>
  <c r="AN1907" i="5" s="1"/>
  <c r="AN1908" i="5" s="1"/>
  <c r="AN1909" i="5" s="1"/>
  <c r="AN1910" i="5" s="1"/>
  <c r="AN1911" i="5" s="1"/>
  <c r="AN1912" i="5" s="1"/>
  <c r="AN1913" i="5" s="1"/>
  <c r="AN1914" i="5" s="1"/>
  <c r="AN1915" i="5" s="1"/>
  <c r="AN1916" i="5" s="1"/>
  <c r="AN1917" i="5" s="1"/>
  <c r="AN1918" i="5" s="1"/>
  <c r="AN1919" i="5" s="1"/>
  <c r="AN1920" i="5" s="1"/>
  <c r="AN1921" i="5" s="1"/>
  <c r="AN1922" i="5" s="1"/>
  <c r="AN1923" i="5" s="1"/>
  <c r="AN1924" i="5" s="1"/>
  <c r="AN1925" i="5" s="1"/>
  <c r="AN1926" i="5" s="1"/>
  <c r="AN1927" i="5" s="1"/>
  <c r="AN1928" i="5" s="1"/>
  <c r="AN1929" i="5" s="1"/>
  <c r="AN1930" i="5" s="1"/>
  <c r="AN1931" i="5" s="1"/>
  <c r="AN1932" i="5" s="1"/>
  <c r="AN1933" i="5" s="1"/>
  <c r="AN1934" i="5" s="1"/>
  <c r="AN1935" i="5" s="1"/>
  <c r="AN1936" i="5" s="1"/>
  <c r="AN1937" i="5" s="1"/>
  <c r="AN1938" i="5" s="1"/>
  <c r="AN1939" i="5" s="1"/>
  <c r="AN1940" i="5" s="1"/>
  <c r="AN1941" i="5" s="1"/>
  <c r="AN1942" i="5" s="1"/>
  <c r="AN1943" i="5" s="1"/>
  <c r="AN1944" i="5" s="1"/>
  <c r="AN1945" i="5" s="1"/>
  <c r="AN1946" i="5" s="1"/>
  <c r="AN1947" i="5" s="1"/>
  <c r="AN1948" i="5" s="1"/>
  <c r="AN1949" i="5" s="1"/>
  <c r="AN1950" i="5" s="1"/>
  <c r="AN1951" i="5" s="1"/>
  <c r="AN1952" i="5" s="1"/>
  <c r="AN1953" i="5" s="1"/>
  <c r="AN1954" i="5" s="1"/>
  <c r="AN1955" i="5" s="1"/>
  <c r="AN1956" i="5" s="1"/>
  <c r="AN1957" i="5" s="1"/>
  <c r="AN1958" i="5" s="1"/>
  <c r="AN1959" i="5" s="1"/>
  <c r="AN1960" i="5" s="1"/>
  <c r="AN1961" i="5" s="1"/>
  <c r="AN1962" i="5" s="1"/>
  <c r="AN1963" i="5" s="1"/>
  <c r="AN1964" i="5" s="1"/>
  <c r="AN1965" i="5" s="1"/>
  <c r="AN1966" i="5" s="1"/>
  <c r="AN1967" i="5" s="1"/>
  <c r="AN1968" i="5" s="1"/>
  <c r="AN1969" i="5" s="1"/>
  <c r="AN1970" i="5" s="1"/>
  <c r="AN1971" i="5" s="1"/>
  <c r="AN1972" i="5" s="1"/>
  <c r="AN1973" i="5" s="1"/>
  <c r="AN1974" i="5" s="1"/>
  <c r="AN1975" i="5" s="1"/>
  <c r="AN1976" i="5" s="1"/>
  <c r="AN1977" i="5" s="1"/>
  <c r="AN1978" i="5" s="1"/>
  <c r="AN1979" i="5" s="1"/>
  <c r="AN1980" i="5" s="1"/>
  <c r="AN1981" i="5" s="1"/>
  <c r="AN1982" i="5" s="1"/>
  <c r="AN1983" i="5" s="1"/>
  <c r="AN1984" i="5" s="1"/>
  <c r="AN1985" i="5" s="1"/>
  <c r="AN1986" i="5" s="1"/>
  <c r="AN1987" i="5" s="1"/>
  <c r="AN1988" i="5" s="1"/>
  <c r="AN1989" i="5" s="1"/>
  <c r="AN1990" i="5" s="1"/>
  <c r="AN1991" i="5" s="1"/>
  <c r="AN1992" i="5" s="1"/>
  <c r="AN1993" i="5" s="1"/>
  <c r="AN1994" i="5" s="1"/>
  <c r="AN1995" i="5" s="1"/>
  <c r="AN1996" i="5" s="1"/>
  <c r="AN1997" i="5" s="1"/>
  <c r="AN1998" i="5" s="1"/>
  <c r="AN1999" i="5" s="1"/>
  <c r="AN2000" i="5" s="1"/>
  <c r="AN2001" i="5" s="1"/>
  <c r="AN2002" i="5" s="1"/>
  <c r="AN2003" i="5" s="1"/>
  <c r="AN2004" i="5" s="1"/>
  <c r="AN2005" i="5" s="1"/>
  <c r="AN2006" i="5" s="1"/>
  <c r="AN2007" i="5" s="1"/>
  <c r="AN2008" i="5" s="1"/>
  <c r="AN2009" i="5" s="1"/>
  <c r="AN2010" i="5" s="1"/>
  <c r="AN2011" i="5" s="1"/>
  <c r="AN2012" i="5" s="1"/>
  <c r="AN2013" i="5" s="1"/>
  <c r="AN2014" i="5" s="1"/>
  <c r="AN2015" i="5" s="1"/>
  <c r="AN2016" i="5" s="1"/>
  <c r="AN2017" i="5" s="1"/>
  <c r="AN2018" i="5" s="1"/>
  <c r="AN2019" i="5" s="1"/>
  <c r="AN2020" i="5" s="1"/>
  <c r="AN2021" i="5" s="1"/>
  <c r="AN2022" i="5" s="1"/>
  <c r="AN2023" i="5" s="1"/>
  <c r="AN2024" i="5" s="1"/>
  <c r="AN2025" i="5" s="1"/>
  <c r="AN2026" i="5" s="1"/>
  <c r="AN2027" i="5" s="1"/>
  <c r="AN2028" i="5" s="1"/>
  <c r="AN2029" i="5" s="1"/>
  <c r="AN2030" i="5" s="1"/>
  <c r="AN2031" i="5" s="1"/>
  <c r="AN2032" i="5" s="1"/>
  <c r="AN2033" i="5" s="1"/>
  <c r="AN2034" i="5" s="1"/>
  <c r="AN2035" i="5" s="1"/>
  <c r="AN2036" i="5" s="1"/>
  <c r="AN2037" i="5" s="1"/>
  <c r="AN2038" i="5" s="1"/>
  <c r="AN2039" i="5" s="1"/>
  <c r="AN2040" i="5" s="1"/>
  <c r="AN2041" i="5" s="1"/>
  <c r="AN2042" i="5" s="1"/>
  <c r="AN2043" i="5" s="1"/>
  <c r="AN2044" i="5" s="1"/>
  <c r="AN2045" i="5" s="1"/>
  <c r="AN2046" i="5" s="1"/>
  <c r="AN2047" i="5" s="1"/>
  <c r="AN2048" i="5" s="1"/>
  <c r="AN2049" i="5" s="1"/>
  <c r="AN2050" i="5" s="1"/>
  <c r="AN2051" i="5" s="1"/>
  <c r="AN2052" i="5" s="1"/>
  <c r="AN2053" i="5" s="1"/>
  <c r="AN2054" i="5" s="1"/>
  <c r="AN2055" i="5" s="1"/>
  <c r="AN2056" i="5" s="1"/>
  <c r="AN2057" i="5" s="1"/>
  <c r="AN2058" i="5" s="1"/>
  <c r="AN2059" i="5" s="1"/>
  <c r="AN2060" i="5" s="1"/>
  <c r="AN2061" i="5" s="1"/>
  <c r="AN2062" i="5" s="1"/>
  <c r="AN2063" i="5" s="1"/>
  <c r="AN2064" i="5" s="1"/>
  <c r="AN2065" i="5" s="1"/>
  <c r="AN2066" i="5" s="1"/>
  <c r="AN2067" i="5" s="1"/>
  <c r="AN2068" i="5" s="1"/>
  <c r="AN2069" i="5" s="1"/>
  <c r="AN2070" i="5" s="1"/>
  <c r="AN2071" i="5" s="1"/>
  <c r="AN2072" i="5" s="1"/>
  <c r="AN2073" i="5" s="1"/>
  <c r="AN2074" i="5" s="1"/>
  <c r="AN2075" i="5" s="1"/>
  <c r="AN2076" i="5" s="1"/>
  <c r="AN2077" i="5" s="1"/>
  <c r="AN2078" i="5" s="1"/>
  <c r="AN2079" i="5" s="1"/>
  <c r="AN2080" i="5" s="1"/>
  <c r="AN2081" i="5" s="1"/>
  <c r="AN2082" i="5" s="1"/>
  <c r="AN2083" i="5" s="1"/>
  <c r="AN2084" i="5" s="1"/>
  <c r="AN2085" i="5" s="1"/>
  <c r="AN2086" i="5" s="1"/>
  <c r="AN2087" i="5" s="1"/>
  <c r="AN2088" i="5" s="1"/>
  <c r="AN2089" i="5" s="1"/>
  <c r="AN2090" i="5" s="1"/>
  <c r="AN2091" i="5" s="1"/>
  <c r="AN2092" i="5" s="1"/>
  <c r="AN2093" i="5" s="1"/>
  <c r="AN2094" i="5" s="1"/>
  <c r="AN2095" i="5" s="1"/>
  <c r="AN2096" i="5" s="1"/>
  <c r="AN2097" i="5" s="1"/>
  <c r="AN2098" i="5" s="1"/>
  <c r="AN2099" i="5" s="1"/>
  <c r="AN2100" i="5" s="1"/>
  <c r="AN2101" i="5" s="1"/>
  <c r="AN2102" i="5" s="1"/>
  <c r="AN2103" i="5" s="1"/>
  <c r="AN2104" i="5" s="1"/>
  <c r="AN2105" i="5" s="1"/>
  <c r="AN2106" i="5" s="1"/>
  <c r="AN2107" i="5" s="1"/>
  <c r="AN2108" i="5" s="1"/>
  <c r="AN2109" i="5" s="1"/>
  <c r="AN2110" i="5" s="1"/>
  <c r="AN2111" i="5" s="1"/>
  <c r="AN2112" i="5" s="1"/>
  <c r="AN2113" i="5" s="1"/>
  <c r="AN2114" i="5" s="1"/>
  <c r="AN2115" i="5" s="1"/>
  <c r="AN2116" i="5" s="1"/>
  <c r="AN2117" i="5" s="1"/>
  <c r="AN2118" i="5" s="1"/>
  <c r="AN2119" i="5" s="1"/>
  <c r="AN2120" i="5" s="1"/>
  <c r="AN2121" i="5" s="1"/>
  <c r="AN2122" i="5" s="1"/>
  <c r="AN2123" i="5" s="1"/>
  <c r="AN2124" i="5" s="1"/>
  <c r="AN2125" i="5" s="1"/>
  <c r="AN2126" i="5" s="1"/>
  <c r="AN2127" i="5" s="1"/>
  <c r="AN2128" i="5" s="1"/>
  <c r="AN2129" i="5" s="1"/>
  <c r="AN2130" i="5" s="1"/>
  <c r="AN2131" i="5" s="1"/>
  <c r="AN2132" i="5" s="1"/>
  <c r="AN2133" i="5" s="1"/>
  <c r="AN2134" i="5" s="1"/>
  <c r="AN2135" i="5" s="1"/>
  <c r="AN2136" i="5" s="1"/>
  <c r="AN2137" i="5" s="1"/>
  <c r="AN2138" i="5" s="1"/>
  <c r="AN2139" i="5" s="1"/>
  <c r="AN2140" i="5" s="1"/>
  <c r="AN2141" i="5" s="1"/>
  <c r="AN2142" i="5" s="1"/>
  <c r="AN2143" i="5" s="1"/>
  <c r="AN2144" i="5" s="1"/>
  <c r="AN2145" i="5" s="1"/>
  <c r="AN2146" i="5" s="1"/>
  <c r="AN2147" i="5" s="1"/>
  <c r="AN2148" i="5" s="1"/>
  <c r="AN2149" i="5" s="1"/>
  <c r="AN2150" i="5" s="1"/>
  <c r="AN2151" i="5" s="1"/>
  <c r="AN2152" i="5" s="1"/>
  <c r="AN2153" i="5" s="1"/>
  <c r="AN2154" i="5" s="1"/>
  <c r="AN2155" i="5" s="1"/>
  <c r="AN2156" i="5" s="1"/>
  <c r="AN2157" i="5" s="1"/>
  <c r="AN2158" i="5" s="1"/>
  <c r="AN2159" i="5" s="1"/>
  <c r="AN2160" i="5" s="1"/>
  <c r="AN2161" i="5" s="1"/>
  <c r="AN2162" i="5" s="1"/>
  <c r="AN2163" i="5" s="1"/>
  <c r="AN2164" i="5" s="1"/>
  <c r="AN2165" i="5" s="1"/>
  <c r="AN2166" i="5" s="1"/>
  <c r="AN2167" i="5" s="1"/>
  <c r="AN2168" i="5" s="1"/>
  <c r="AN2169" i="5" s="1"/>
  <c r="AN2170" i="5" s="1"/>
  <c r="AN2171" i="5" s="1"/>
  <c r="AN2172" i="5" s="1"/>
  <c r="AN2173" i="5" s="1"/>
  <c r="AN2174" i="5" s="1"/>
  <c r="AN2175" i="5" s="1"/>
  <c r="AN2176" i="5" s="1"/>
  <c r="AN2177" i="5" s="1"/>
  <c r="AN2178" i="5" s="1"/>
  <c r="AN2179" i="5" s="1"/>
  <c r="AN2180" i="5" s="1"/>
  <c r="AN2181" i="5" s="1"/>
  <c r="AN2182" i="5" s="1"/>
  <c r="AN2183" i="5" s="1"/>
  <c r="AN2184" i="5" s="1"/>
  <c r="AN2185" i="5" s="1"/>
  <c r="AN2186" i="5" s="1"/>
  <c r="AN2187" i="5" s="1"/>
  <c r="AN2188" i="5" s="1"/>
  <c r="AN2189" i="5" s="1"/>
  <c r="AN2190" i="5" s="1"/>
  <c r="AN2191" i="5" s="1"/>
  <c r="AN2192" i="5" s="1"/>
  <c r="AN2193" i="5" s="1"/>
  <c r="AN2194" i="5" s="1"/>
  <c r="AN2195" i="5" s="1"/>
  <c r="AN2196" i="5" s="1"/>
  <c r="AN2197" i="5" s="1"/>
  <c r="AN2198" i="5" s="1"/>
  <c r="AN2199" i="5" s="1"/>
  <c r="AN2200" i="5" s="1"/>
  <c r="AN2201" i="5" s="1"/>
  <c r="AN2202" i="5" s="1"/>
  <c r="AN2203" i="5" s="1"/>
  <c r="AN2204" i="5" s="1"/>
  <c r="AN2205" i="5" s="1"/>
  <c r="AN2206" i="5" s="1"/>
  <c r="AN2207" i="5" s="1"/>
  <c r="AN2208" i="5" s="1"/>
  <c r="AN2209" i="5" s="1"/>
  <c r="AN2210" i="5" s="1"/>
  <c r="AN2211" i="5" s="1"/>
  <c r="AN2212" i="5" s="1"/>
  <c r="AN2213" i="5" s="1"/>
  <c r="AN2214" i="5" s="1"/>
  <c r="AN2215" i="5" s="1"/>
  <c r="AN2216" i="5" s="1"/>
  <c r="AN2217" i="5" s="1"/>
  <c r="AN2218" i="5" s="1"/>
  <c r="AN2219" i="5" s="1"/>
  <c r="AN2220" i="5" s="1"/>
  <c r="AN2221" i="5" s="1"/>
  <c r="AN2222" i="5" s="1"/>
  <c r="AN2223" i="5" s="1"/>
  <c r="AN2224" i="5" s="1"/>
  <c r="AN2225" i="5" s="1"/>
  <c r="AN2226" i="5" s="1"/>
  <c r="AN2227" i="5" s="1"/>
  <c r="AN2228" i="5" s="1"/>
  <c r="AN2229" i="5" s="1"/>
  <c r="AN2230" i="5" s="1"/>
  <c r="AN2231" i="5" s="1"/>
  <c r="AN2232" i="5" s="1"/>
  <c r="AN2233" i="5" s="1"/>
  <c r="AN2234" i="5" s="1"/>
  <c r="AN2235" i="5" s="1"/>
  <c r="AN2236" i="5" s="1"/>
  <c r="AN2237" i="5" s="1"/>
  <c r="AN2238" i="5" s="1"/>
  <c r="AN2239" i="5" s="1"/>
  <c r="AN2240" i="5" s="1"/>
  <c r="AN2241" i="5" s="1"/>
  <c r="AN2242" i="5" s="1"/>
  <c r="AN2243" i="5" s="1"/>
  <c r="AN2244" i="5" s="1"/>
  <c r="AN2245" i="5" s="1"/>
  <c r="AN2246" i="5" s="1"/>
  <c r="AN2247" i="5" s="1"/>
  <c r="AN2248" i="5" s="1"/>
  <c r="AN2249" i="5" s="1"/>
  <c r="AN2250" i="5" s="1"/>
  <c r="AN2251" i="5" s="1"/>
  <c r="AN2252" i="5" s="1"/>
  <c r="AN2253" i="5" s="1"/>
  <c r="AN2254" i="5" s="1"/>
  <c r="AN2255" i="5" s="1"/>
  <c r="AN2256" i="5" s="1"/>
  <c r="AN2257" i="5" s="1"/>
  <c r="AN2258" i="5" s="1"/>
  <c r="AN2259" i="5" s="1"/>
  <c r="AN2260" i="5" s="1"/>
  <c r="AN2261" i="5" s="1"/>
  <c r="AN2262" i="5" s="1"/>
  <c r="AN2263" i="5" s="1"/>
  <c r="AN2264" i="5" s="1"/>
  <c r="AN2265" i="5" s="1"/>
  <c r="AN2266" i="5" s="1"/>
  <c r="AN2267" i="5" s="1"/>
  <c r="AN2268" i="5" s="1"/>
  <c r="AN2269" i="5" s="1"/>
  <c r="AN2270" i="5" s="1"/>
  <c r="AN2271" i="5" s="1"/>
  <c r="AN2272" i="5" s="1"/>
  <c r="AN2273" i="5" s="1"/>
  <c r="AN2274" i="5" s="1"/>
  <c r="AN2275" i="5" s="1"/>
  <c r="AN2276" i="5" s="1"/>
  <c r="AN2277" i="5" s="1"/>
  <c r="AN2278" i="5" s="1"/>
  <c r="AN2279" i="5" s="1"/>
  <c r="AN2280" i="5" s="1"/>
  <c r="AN2281" i="5" s="1"/>
  <c r="AN2282" i="5" s="1"/>
  <c r="AN2283" i="5" s="1"/>
  <c r="AN2284" i="5" s="1"/>
  <c r="AN2285" i="5" s="1"/>
  <c r="AN2286" i="5" s="1"/>
  <c r="AN2287" i="5" s="1"/>
  <c r="AN2288" i="5" s="1"/>
  <c r="AN2289" i="5" s="1"/>
  <c r="AN2290" i="5" s="1"/>
  <c r="AN2291" i="5" s="1"/>
  <c r="AN2292" i="5" s="1"/>
  <c r="AN2293" i="5" s="1"/>
  <c r="AN2294" i="5" s="1"/>
  <c r="AN2295" i="5" s="1"/>
  <c r="AN2296" i="5" s="1"/>
  <c r="AN2297" i="5" s="1"/>
  <c r="AN2298" i="5" s="1"/>
  <c r="AN2299" i="5" s="1"/>
  <c r="AN2300" i="5" s="1"/>
  <c r="AN2301" i="5" s="1"/>
  <c r="AN2302" i="5" s="1"/>
  <c r="AN2303" i="5" s="1"/>
  <c r="AN2304" i="5" s="1"/>
  <c r="AN2305" i="5" s="1"/>
  <c r="AN2306" i="5" s="1"/>
  <c r="AN2307" i="5" s="1"/>
  <c r="AN2308" i="5" s="1"/>
  <c r="AN2309" i="5" s="1"/>
  <c r="AN2310" i="5" s="1"/>
  <c r="AN2311" i="5" s="1"/>
  <c r="AN2312" i="5" s="1"/>
  <c r="AN2313" i="5" s="1"/>
  <c r="AN2314" i="5" s="1"/>
  <c r="AN2315" i="5" s="1"/>
  <c r="AN2316" i="5" s="1"/>
  <c r="AN2317" i="5" s="1"/>
  <c r="AN2318" i="5" s="1"/>
  <c r="AN2319" i="5" s="1"/>
  <c r="AN2320" i="5" s="1"/>
  <c r="AN2321" i="5" s="1"/>
  <c r="AN2322" i="5" s="1"/>
  <c r="AN2323" i="5" s="1"/>
  <c r="AN2324" i="5" s="1"/>
  <c r="AN2325" i="5" s="1"/>
  <c r="AN2326" i="5" s="1"/>
  <c r="AN2327" i="5" s="1"/>
  <c r="AN2328" i="5" s="1"/>
  <c r="AN2329" i="5" s="1"/>
  <c r="AN2330" i="5" s="1"/>
  <c r="AN2331" i="5" s="1"/>
  <c r="AN2332" i="5" s="1"/>
  <c r="AN2333" i="5" s="1"/>
  <c r="AN2334" i="5" s="1"/>
  <c r="AN2335" i="5" s="1"/>
  <c r="AN2336" i="5" s="1"/>
  <c r="AN2337" i="5" s="1"/>
  <c r="AN2338" i="5" s="1"/>
  <c r="AN2339" i="5" s="1"/>
  <c r="AN2340" i="5" s="1"/>
  <c r="AN2341" i="5" s="1"/>
  <c r="AN2342" i="5" s="1"/>
  <c r="AN2343" i="5" s="1"/>
  <c r="AN2344" i="5" s="1"/>
  <c r="AN2345" i="5" s="1"/>
  <c r="AN2346" i="5" s="1"/>
  <c r="AN2347" i="5" s="1"/>
  <c r="AN2348" i="5" s="1"/>
  <c r="AN2349" i="5" s="1"/>
  <c r="AN2350" i="5" s="1"/>
  <c r="AN2351" i="5" s="1"/>
  <c r="AN2352" i="5" s="1"/>
  <c r="AN2353" i="5" s="1"/>
  <c r="AN2354" i="5" s="1"/>
  <c r="AN2355" i="5" s="1"/>
  <c r="AN2356" i="5" s="1"/>
  <c r="AN2357" i="5" s="1"/>
  <c r="AN2358" i="5" s="1"/>
  <c r="AN2359" i="5" s="1"/>
  <c r="AN2360" i="5" s="1"/>
  <c r="AN2361" i="5" s="1"/>
  <c r="AN2362" i="5" s="1"/>
  <c r="AN2363" i="5" s="1"/>
  <c r="AN2364" i="5" s="1"/>
  <c r="AN2365" i="5" s="1"/>
  <c r="AN2366" i="5" s="1"/>
  <c r="AN2367" i="5" s="1"/>
  <c r="AN2368" i="5" s="1"/>
  <c r="AN2369" i="5" s="1"/>
  <c r="AN2370" i="5" s="1"/>
  <c r="AN2371" i="5" s="1"/>
  <c r="AN2372" i="5" s="1"/>
  <c r="AN2373" i="5" s="1"/>
  <c r="AN2374" i="5" s="1"/>
  <c r="AN2375" i="5" s="1"/>
  <c r="AN2376" i="5" s="1"/>
  <c r="AN2377" i="5" s="1"/>
  <c r="AN2378" i="5" s="1"/>
  <c r="AN2379" i="5" s="1"/>
  <c r="AN2380" i="5" s="1"/>
  <c r="AN2381" i="5" s="1"/>
  <c r="AN2382" i="5" s="1"/>
  <c r="AN2383" i="5" s="1"/>
  <c r="AN2384" i="5" s="1"/>
  <c r="AN2385" i="5" s="1"/>
  <c r="AN2386" i="5" s="1"/>
  <c r="AN2387" i="5" s="1"/>
  <c r="AN2388" i="5" s="1"/>
  <c r="AN2389" i="5" s="1"/>
  <c r="AN2390" i="5" s="1"/>
  <c r="AN2391" i="5" s="1"/>
  <c r="AN2392" i="5" s="1"/>
  <c r="AN2393" i="5" s="1"/>
  <c r="AN2394" i="5" s="1"/>
  <c r="AN2395" i="5" s="1"/>
  <c r="AN2396" i="5" s="1"/>
  <c r="AN2397" i="5" s="1"/>
  <c r="AN2398" i="5" s="1"/>
  <c r="AN2399" i="5" s="1"/>
  <c r="AN2400" i="5" s="1"/>
  <c r="AN2401" i="5" s="1"/>
  <c r="AN2402" i="5" s="1"/>
  <c r="AN2403" i="5" s="1"/>
  <c r="AN2404" i="5" s="1"/>
  <c r="AN2405" i="5" s="1"/>
  <c r="AN2406" i="5" s="1"/>
  <c r="AN2407" i="5" s="1"/>
  <c r="AN2408" i="5" s="1"/>
  <c r="AN2409" i="5" s="1"/>
  <c r="AN2410" i="5" s="1"/>
  <c r="AN2411" i="5" s="1"/>
  <c r="AN2412" i="5" s="1"/>
  <c r="AN2413" i="5" s="1"/>
  <c r="AN2414" i="5" s="1"/>
  <c r="AN2415" i="5" s="1"/>
  <c r="AN2416" i="5" s="1"/>
  <c r="AN2417" i="5" s="1"/>
  <c r="AN2418" i="5" s="1"/>
  <c r="AN2419" i="5" s="1"/>
  <c r="AN2420" i="5" s="1"/>
  <c r="AN2421" i="5" s="1"/>
  <c r="AN2422" i="5" s="1"/>
  <c r="AN2423" i="5" s="1"/>
  <c r="AN2424" i="5" s="1"/>
  <c r="AN2425" i="5" s="1"/>
  <c r="AN2426" i="5" s="1"/>
  <c r="AN2427" i="5" s="1"/>
  <c r="AN2428" i="5" s="1"/>
  <c r="AN2429" i="5" s="1"/>
  <c r="AN2430" i="5" s="1"/>
  <c r="AN2431" i="5" s="1"/>
  <c r="AN2432" i="5" s="1"/>
  <c r="AN2433" i="5" s="1"/>
  <c r="AN2434" i="5" s="1"/>
  <c r="AN2435" i="5" s="1"/>
  <c r="AN2436" i="5" s="1"/>
  <c r="AN2437" i="5" s="1"/>
  <c r="AN2438" i="5" s="1"/>
  <c r="AN2439" i="5" s="1"/>
  <c r="AN2440" i="5" s="1"/>
  <c r="AN2441" i="5" s="1"/>
  <c r="AN2442" i="5" s="1"/>
  <c r="AN2443" i="5" s="1"/>
  <c r="AN2444" i="5" s="1"/>
  <c r="AN2445" i="5" s="1"/>
  <c r="AN2446" i="5" s="1"/>
  <c r="AN2447" i="5" s="1"/>
  <c r="AN2448" i="5" s="1"/>
  <c r="AN2449" i="5" s="1"/>
  <c r="AN2450" i="5" s="1"/>
  <c r="AN2451" i="5" s="1"/>
  <c r="AN2452" i="5" s="1"/>
  <c r="AN2453" i="5" s="1"/>
  <c r="AN2454" i="5" s="1"/>
  <c r="AN2455" i="5" s="1"/>
  <c r="AN2456" i="5" s="1"/>
  <c r="AN2457" i="5" s="1"/>
  <c r="AN2458" i="5" s="1"/>
  <c r="AN2459" i="5" s="1"/>
  <c r="AN2460" i="5" s="1"/>
  <c r="AN2461" i="5" s="1"/>
  <c r="AN2462" i="5" s="1"/>
  <c r="AN2463" i="5" s="1"/>
  <c r="AN2464" i="5" s="1"/>
  <c r="AN2465" i="5" s="1"/>
  <c r="AN2466" i="5" s="1"/>
  <c r="AN2467" i="5" s="1"/>
  <c r="AN2468" i="5" s="1"/>
  <c r="AN2469" i="5" s="1"/>
  <c r="AN2470" i="5" s="1"/>
  <c r="AN2471" i="5" s="1"/>
  <c r="AN2472" i="5" s="1"/>
  <c r="AN2473" i="5" s="1"/>
  <c r="AN2474" i="5" s="1"/>
  <c r="AN2475" i="5" s="1"/>
  <c r="AN2476" i="5" s="1"/>
  <c r="AN2477" i="5" s="1"/>
  <c r="AN2478" i="5" s="1"/>
  <c r="AN2479" i="5" s="1"/>
  <c r="AN2480" i="5" s="1"/>
  <c r="AN2481" i="5" s="1"/>
  <c r="AN2482" i="5" s="1"/>
  <c r="AN2483" i="5" s="1"/>
  <c r="AN2484" i="5" s="1"/>
  <c r="AN2485" i="5" s="1"/>
  <c r="AN2486" i="5" s="1"/>
  <c r="AN2487" i="5" s="1"/>
  <c r="AN2488" i="5" s="1"/>
  <c r="AN2489" i="5" s="1"/>
  <c r="AN2490" i="5" s="1"/>
  <c r="AN2491" i="5" s="1"/>
  <c r="AN2492" i="5" s="1"/>
  <c r="AO1819" i="5"/>
  <c r="AP1819" i="5"/>
  <c r="AO1820" i="5"/>
  <c r="AP1820" i="5" s="1"/>
  <c r="AO1821" i="5"/>
  <c r="AP1821" i="5" s="1"/>
  <c r="AO1822" i="5"/>
  <c r="AP1822" i="5"/>
  <c r="AO1823" i="5"/>
  <c r="AP1823" i="5"/>
  <c r="AO1824" i="5"/>
  <c r="AP1824" i="5" s="1"/>
  <c r="AO1825" i="5"/>
  <c r="AP1825" i="5" s="1"/>
  <c r="AO1826" i="5"/>
  <c r="AP1826" i="5"/>
  <c r="AO1827" i="5"/>
  <c r="AP1827" i="5"/>
  <c r="AO1828" i="5"/>
  <c r="AP1828" i="5" s="1"/>
  <c r="AO1829" i="5"/>
  <c r="AP1829" i="5" s="1"/>
  <c r="AO1830" i="5"/>
  <c r="AP1830" i="5"/>
  <c r="AO1831" i="5"/>
  <c r="AP1831" i="5"/>
  <c r="AO1832" i="5"/>
  <c r="AP1832" i="5" s="1"/>
  <c r="AO1833" i="5"/>
  <c r="AP1833" i="5" s="1"/>
  <c r="AO1834" i="5"/>
  <c r="AP1834" i="5"/>
  <c r="AO1835" i="5"/>
  <c r="AP1835" i="5"/>
  <c r="AO1836" i="5"/>
  <c r="AP1836" i="5" s="1"/>
  <c r="AO1837" i="5"/>
  <c r="AP1837" i="5" s="1"/>
  <c r="AO1838" i="5"/>
  <c r="AP1838" i="5"/>
  <c r="AO1839" i="5"/>
  <c r="AP1839" i="5"/>
  <c r="AO1840" i="5"/>
  <c r="AP1840" i="5" s="1"/>
  <c r="AO1841" i="5"/>
  <c r="AP1841" i="5" s="1"/>
  <c r="AO1842" i="5"/>
  <c r="AP1842" i="5"/>
  <c r="AO1843" i="5"/>
  <c r="AP1843" i="5"/>
  <c r="AO1844" i="5"/>
  <c r="AP1844" i="5" s="1"/>
  <c r="AO1845" i="5"/>
  <c r="AP1845" i="5" s="1"/>
  <c r="AO1846" i="5"/>
  <c r="AP1846" i="5"/>
  <c r="AO1847" i="5"/>
  <c r="AP1847" i="5"/>
  <c r="AO1848" i="5"/>
  <c r="AP1848" i="5" s="1"/>
  <c r="AO1849" i="5"/>
  <c r="AP1849" i="5" s="1"/>
  <c r="AO1850" i="5"/>
  <c r="AP1850" i="5"/>
  <c r="AO1851" i="5"/>
  <c r="AP1851" i="5"/>
  <c r="AO1852" i="5"/>
  <c r="AP1852" i="5" s="1"/>
  <c r="AO1853" i="5"/>
  <c r="AP1853" i="5" s="1"/>
  <c r="AO1854" i="5"/>
  <c r="AP1854" i="5"/>
  <c r="AO1855" i="5"/>
  <c r="AP1855" i="5"/>
  <c r="AO1856" i="5"/>
  <c r="AP1856" i="5" s="1"/>
  <c r="AO1857" i="5"/>
  <c r="AP1857" i="5" s="1"/>
  <c r="AO1858" i="5"/>
  <c r="AP1858" i="5"/>
  <c r="AO1859" i="5"/>
  <c r="AP1859" i="5"/>
  <c r="AO1860" i="5"/>
  <c r="AP1860" i="5" s="1"/>
  <c r="AO1861" i="5"/>
  <c r="AP1861" i="5" s="1"/>
  <c r="AO1862" i="5"/>
  <c r="AP1862" i="5"/>
  <c r="AO1863" i="5"/>
  <c r="AP1863" i="5"/>
  <c r="AO1864" i="5"/>
  <c r="AP1864" i="5" s="1"/>
  <c r="AO1865" i="5"/>
  <c r="AP1865" i="5" s="1"/>
  <c r="AO1866" i="5"/>
  <c r="AP1866" i="5"/>
  <c r="AO1867" i="5"/>
  <c r="AP1867" i="5"/>
  <c r="AO1868" i="5"/>
  <c r="AP1868" i="5" s="1"/>
  <c r="AO1869" i="5"/>
  <c r="AP1869" i="5" s="1"/>
  <c r="AO1870" i="5"/>
  <c r="AP1870" i="5"/>
  <c r="AO1871" i="5"/>
  <c r="AP1871" i="5"/>
  <c r="AO1872" i="5"/>
  <c r="AP1872" i="5" s="1"/>
  <c r="AO1873" i="5"/>
  <c r="AP1873" i="5" s="1"/>
  <c r="AO1874" i="5"/>
  <c r="AP1874" i="5"/>
  <c r="AO1875" i="5"/>
  <c r="AP1875" i="5"/>
  <c r="AO1876" i="5"/>
  <c r="AP1876" i="5" s="1"/>
  <c r="AO1877" i="5"/>
  <c r="AP1877" i="5" s="1"/>
  <c r="AO1878" i="5"/>
  <c r="AP1878" i="5"/>
  <c r="AO1879" i="5"/>
  <c r="AP1879" i="5"/>
  <c r="AO1880" i="5"/>
  <c r="AP1880" i="5" s="1"/>
  <c r="AO1881" i="5"/>
  <c r="AP1881" i="5" s="1"/>
  <c r="AO1882" i="5"/>
  <c r="AP1882" i="5"/>
  <c r="AO1883" i="5"/>
  <c r="AP1883" i="5"/>
  <c r="AO1884" i="5"/>
  <c r="AP1884" i="5" s="1"/>
  <c r="AO1885" i="5"/>
  <c r="AP1885" i="5" s="1"/>
  <c r="AO1886" i="5"/>
  <c r="AP1886" i="5" s="1"/>
  <c r="AO1887" i="5"/>
  <c r="AP1887" i="5"/>
  <c r="AO1888" i="5"/>
  <c r="AP1888" i="5" s="1"/>
  <c r="AO1889" i="5"/>
  <c r="AP1889" i="5" s="1"/>
  <c r="AO1890" i="5"/>
  <c r="AP1890" i="5" s="1"/>
  <c r="AO1891" i="5"/>
  <c r="AP1891" i="5" s="1"/>
  <c r="AO1892" i="5"/>
  <c r="AP1892" i="5" s="1"/>
  <c r="AO1893" i="5"/>
  <c r="AP1893" i="5" s="1"/>
  <c r="AO1894" i="5"/>
  <c r="AP1894" i="5"/>
  <c r="AO1895" i="5"/>
  <c r="AP1895" i="5" s="1"/>
  <c r="AO1896" i="5"/>
  <c r="AP1896" i="5" s="1"/>
  <c r="AO1897" i="5"/>
  <c r="AP1897" i="5" s="1"/>
  <c r="AO1898" i="5"/>
  <c r="AP1898" i="5"/>
  <c r="AO1899" i="5"/>
  <c r="AP1899" i="5"/>
  <c r="AO1900" i="5"/>
  <c r="AP1900" i="5" s="1"/>
  <c r="AO1901" i="5"/>
  <c r="AP1901" i="5" s="1"/>
  <c r="AO1902" i="5"/>
  <c r="AP1902" i="5" s="1"/>
  <c r="AO1903" i="5"/>
  <c r="AP1903" i="5"/>
  <c r="AO1904" i="5"/>
  <c r="AP1904" i="5" s="1"/>
  <c r="AO1905" i="5"/>
  <c r="AP1905" i="5" s="1"/>
  <c r="AO1906" i="5"/>
  <c r="AP1906" i="5" s="1"/>
  <c r="AO1907" i="5"/>
  <c r="AP1907" i="5" s="1"/>
  <c r="AO1908" i="5"/>
  <c r="AP1908" i="5" s="1"/>
  <c r="AO1909" i="5"/>
  <c r="AP1909" i="5" s="1"/>
  <c r="AO1910" i="5"/>
  <c r="AP1910" i="5" s="1"/>
  <c r="AO1911" i="5"/>
  <c r="AP1911" i="5" s="1"/>
  <c r="AO1912" i="5"/>
  <c r="AP1912" i="5" s="1"/>
  <c r="AO1913" i="5"/>
  <c r="AP1913" i="5" s="1"/>
  <c r="AO1914" i="5"/>
  <c r="AP1914" i="5"/>
  <c r="AO1915" i="5"/>
  <c r="AP1915" i="5" s="1"/>
  <c r="AO1916" i="5"/>
  <c r="AP1916" i="5" s="1"/>
  <c r="AO1917" i="5"/>
  <c r="AP1917" i="5" s="1"/>
  <c r="AO1918" i="5"/>
  <c r="AP1918" i="5" s="1"/>
  <c r="AO1919" i="5"/>
  <c r="AP1919" i="5"/>
  <c r="AO1920" i="5"/>
  <c r="AP1920" i="5" s="1"/>
  <c r="AO1921" i="5"/>
  <c r="AP1921" i="5" s="1"/>
  <c r="AO1922" i="5"/>
  <c r="AP1922" i="5" s="1"/>
  <c r="AO1923" i="5"/>
  <c r="AP1923" i="5" s="1"/>
  <c r="AO1924" i="5"/>
  <c r="AP1924" i="5" s="1"/>
  <c r="AO1925" i="5"/>
  <c r="AP1925" i="5" s="1"/>
  <c r="AO1926" i="5"/>
  <c r="AP1926" i="5" s="1"/>
  <c r="AO1927" i="5"/>
  <c r="AP1927" i="5" s="1"/>
  <c r="AO1928" i="5"/>
  <c r="AP1928" i="5" s="1"/>
  <c r="AO1929" i="5"/>
  <c r="AP1929" i="5" s="1"/>
  <c r="AO1930" i="5"/>
  <c r="AP1930" i="5" s="1"/>
  <c r="AO1931" i="5"/>
  <c r="AP1931" i="5" s="1"/>
  <c r="AO1932" i="5"/>
  <c r="AP1932" i="5" s="1"/>
  <c r="AO1933" i="5"/>
  <c r="AP1933" i="5" s="1"/>
  <c r="AO1934" i="5"/>
  <c r="AP1934" i="5" s="1"/>
  <c r="AO1935" i="5"/>
  <c r="AP1935" i="5" s="1"/>
  <c r="AO1936" i="5"/>
  <c r="AP1936" i="5" s="1"/>
  <c r="AO1937" i="5"/>
  <c r="AP1937" i="5" s="1"/>
  <c r="AO1938" i="5"/>
  <c r="AP1938" i="5" s="1"/>
  <c r="AO1939" i="5"/>
  <c r="AP1939" i="5" s="1"/>
  <c r="AO1940" i="5"/>
  <c r="AP1940" i="5" s="1"/>
  <c r="AO1941" i="5"/>
  <c r="AP1941" i="5" s="1"/>
  <c r="AO1942" i="5"/>
  <c r="AP1942" i="5" s="1"/>
  <c r="AO1943" i="5"/>
  <c r="AP1943" i="5" s="1"/>
  <c r="AO1944" i="5"/>
  <c r="AP1944" i="5" s="1"/>
  <c r="AO1945" i="5"/>
  <c r="AP1945" i="5" s="1"/>
  <c r="AO1946" i="5"/>
  <c r="AP1946" i="5" s="1"/>
  <c r="AO1947" i="5"/>
  <c r="AP1947" i="5" s="1"/>
  <c r="AO1948" i="5"/>
  <c r="AP1948" i="5" s="1"/>
  <c r="AO1949" i="5"/>
  <c r="AP1949" i="5" s="1"/>
  <c r="AO1950" i="5"/>
  <c r="AP1950" i="5" s="1"/>
  <c r="AO1951" i="5"/>
  <c r="AP1951" i="5" s="1"/>
  <c r="AO1952" i="5"/>
  <c r="AP1952" i="5" s="1"/>
  <c r="AO1953" i="5"/>
  <c r="AP1953" i="5" s="1"/>
  <c r="AO1954" i="5"/>
  <c r="AP1954" i="5" s="1"/>
  <c r="AO1955" i="5"/>
  <c r="AP1955" i="5" s="1"/>
  <c r="AO1956" i="5"/>
  <c r="AP1956" i="5" s="1"/>
  <c r="AO1957" i="5"/>
  <c r="AP1957" i="5" s="1"/>
  <c r="AO1958" i="5"/>
  <c r="AP1958" i="5" s="1"/>
  <c r="AO1959" i="5"/>
  <c r="AP1959" i="5" s="1"/>
  <c r="AO1960" i="5"/>
  <c r="AP1960" i="5" s="1"/>
  <c r="AO1961" i="5"/>
  <c r="AP1961" i="5" s="1"/>
  <c r="AO1962" i="5"/>
  <c r="AP1962" i="5" s="1"/>
  <c r="AO1963" i="5"/>
  <c r="AP1963" i="5" s="1"/>
  <c r="AO1964" i="5"/>
  <c r="AP1964" i="5" s="1"/>
  <c r="AO1965" i="5"/>
  <c r="AP1965" i="5" s="1"/>
  <c r="AO1966" i="5"/>
  <c r="AP1966" i="5" s="1"/>
  <c r="AO1967" i="5"/>
  <c r="AP1967" i="5" s="1"/>
  <c r="AO1968" i="5"/>
  <c r="AP1968" i="5" s="1"/>
  <c r="AO1969" i="5"/>
  <c r="AP1969" i="5" s="1"/>
  <c r="AO1970" i="5"/>
  <c r="AP1970" i="5" s="1"/>
  <c r="AO1971" i="5"/>
  <c r="AP1971" i="5" s="1"/>
  <c r="AO1972" i="5"/>
  <c r="AP1972" i="5" s="1"/>
  <c r="AO1973" i="5"/>
  <c r="AP1973" i="5" s="1"/>
  <c r="AO1974" i="5"/>
  <c r="AP1974" i="5" s="1"/>
  <c r="AO1975" i="5"/>
  <c r="AP1975" i="5" s="1"/>
  <c r="AO1976" i="5"/>
  <c r="AP1976" i="5" s="1"/>
  <c r="AO1977" i="5"/>
  <c r="AP1977" i="5" s="1"/>
  <c r="AO1978" i="5"/>
  <c r="AP1978" i="5" s="1"/>
  <c r="AO1979" i="5"/>
  <c r="AP1979" i="5" s="1"/>
  <c r="AO1980" i="5"/>
  <c r="AP1980" i="5" s="1"/>
  <c r="AO1981" i="5"/>
  <c r="AP1981" i="5" s="1"/>
  <c r="AO1982" i="5"/>
  <c r="AP1982" i="5" s="1"/>
  <c r="AO1983" i="5"/>
  <c r="AP1983" i="5" s="1"/>
  <c r="AO1984" i="5"/>
  <c r="AP1984" i="5" s="1"/>
  <c r="AO1985" i="5"/>
  <c r="AP1985" i="5" s="1"/>
  <c r="AO1986" i="5"/>
  <c r="AP1986" i="5" s="1"/>
  <c r="AO1987" i="5"/>
  <c r="AP1987" i="5" s="1"/>
  <c r="AO1988" i="5"/>
  <c r="AP1988" i="5" s="1"/>
  <c r="AO1989" i="5"/>
  <c r="AP1989" i="5" s="1"/>
  <c r="AO1990" i="5"/>
  <c r="AP1990" i="5" s="1"/>
  <c r="AO1991" i="5"/>
  <c r="AP1991" i="5" s="1"/>
  <c r="AO1992" i="5"/>
  <c r="AP1992" i="5" s="1"/>
  <c r="AO1993" i="5"/>
  <c r="AP1993" i="5" s="1"/>
  <c r="AO1994" i="5"/>
  <c r="AP1994" i="5" s="1"/>
  <c r="AO1995" i="5"/>
  <c r="AP1995" i="5" s="1"/>
  <c r="AO1996" i="5"/>
  <c r="AP1996" i="5" s="1"/>
  <c r="AO1997" i="5"/>
  <c r="AP1997" i="5" s="1"/>
  <c r="AO1998" i="5"/>
  <c r="AP1998" i="5" s="1"/>
  <c r="AO1999" i="5"/>
  <c r="AP1999" i="5" s="1"/>
  <c r="AO2000" i="5"/>
  <c r="AP2000" i="5" s="1"/>
  <c r="AO2001" i="5"/>
  <c r="AP2001" i="5" s="1"/>
  <c r="AO2002" i="5"/>
  <c r="AP2002" i="5" s="1"/>
  <c r="AO2003" i="5"/>
  <c r="AP2003" i="5" s="1"/>
  <c r="AO2004" i="5"/>
  <c r="AP2004" i="5" s="1"/>
  <c r="AO2005" i="5"/>
  <c r="AP2005" i="5" s="1"/>
  <c r="AO2006" i="5"/>
  <c r="AP2006" i="5" s="1"/>
  <c r="AO2007" i="5"/>
  <c r="AP2007" i="5" s="1"/>
  <c r="AO2008" i="5"/>
  <c r="AP2008" i="5" s="1"/>
  <c r="AO2009" i="5"/>
  <c r="AP2009" i="5" s="1"/>
  <c r="AO2010" i="5"/>
  <c r="AP2010" i="5" s="1"/>
  <c r="AO2011" i="5"/>
  <c r="AP2011" i="5" s="1"/>
  <c r="AO2012" i="5"/>
  <c r="AP2012" i="5" s="1"/>
  <c r="AO2013" i="5"/>
  <c r="AP2013" i="5" s="1"/>
  <c r="AO2014" i="5"/>
  <c r="AP2014" i="5" s="1"/>
  <c r="AO2015" i="5"/>
  <c r="AP2015" i="5" s="1"/>
  <c r="AO2016" i="5"/>
  <c r="AP2016" i="5" s="1"/>
  <c r="AO2017" i="5"/>
  <c r="AP2017" i="5" s="1"/>
  <c r="AO2018" i="5"/>
  <c r="AP2018" i="5" s="1"/>
  <c r="AO2019" i="5"/>
  <c r="AP2019" i="5" s="1"/>
  <c r="AO2020" i="5"/>
  <c r="AP2020" i="5" s="1"/>
  <c r="AO2021" i="5"/>
  <c r="AP2021" i="5" s="1"/>
  <c r="AO2022" i="5"/>
  <c r="AP2022" i="5" s="1"/>
  <c r="AO2023" i="5"/>
  <c r="AP2023" i="5" s="1"/>
  <c r="AO2024" i="5"/>
  <c r="AP2024" i="5" s="1"/>
  <c r="AO2025" i="5"/>
  <c r="AP2025" i="5" s="1"/>
  <c r="AO2026" i="5"/>
  <c r="AP2026" i="5" s="1"/>
  <c r="AO2027" i="5"/>
  <c r="AP2027" i="5" s="1"/>
  <c r="AO2028" i="5"/>
  <c r="AP2028" i="5" s="1"/>
  <c r="AO2029" i="5"/>
  <c r="AP2029" i="5" s="1"/>
  <c r="AO2030" i="5"/>
  <c r="AP2030" i="5" s="1"/>
  <c r="AO2031" i="5"/>
  <c r="AP2031" i="5" s="1"/>
  <c r="AO2032" i="5"/>
  <c r="AP2032" i="5" s="1"/>
  <c r="AO2033" i="5"/>
  <c r="AP2033" i="5" s="1"/>
  <c r="AO2034" i="5"/>
  <c r="AP2034" i="5" s="1"/>
  <c r="AO2035" i="5"/>
  <c r="AP2035" i="5" s="1"/>
  <c r="AO2036" i="5"/>
  <c r="AP2036" i="5" s="1"/>
  <c r="AO2037" i="5"/>
  <c r="AP2037" i="5" s="1"/>
  <c r="AO2038" i="5"/>
  <c r="AP2038" i="5" s="1"/>
  <c r="AO2039" i="5"/>
  <c r="AP2039" i="5" s="1"/>
  <c r="AO2040" i="5"/>
  <c r="AP2040" i="5" s="1"/>
  <c r="AO2041" i="5"/>
  <c r="AP2041" i="5" s="1"/>
  <c r="AO2042" i="5"/>
  <c r="AP2042" i="5" s="1"/>
  <c r="AO2043" i="5"/>
  <c r="AP2043" i="5" s="1"/>
  <c r="AO2044" i="5"/>
  <c r="AP2044" i="5" s="1"/>
  <c r="AO2045" i="5"/>
  <c r="AP2045" i="5" s="1"/>
  <c r="AO2046" i="5"/>
  <c r="AP2046" i="5" s="1"/>
  <c r="AO2047" i="5"/>
  <c r="AP2047" i="5" s="1"/>
  <c r="AO2048" i="5"/>
  <c r="AP2048" i="5" s="1"/>
  <c r="AO2049" i="5"/>
  <c r="AP2049" i="5" s="1"/>
  <c r="AO2050" i="5"/>
  <c r="AP2050" i="5" s="1"/>
  <c r="AO2051" i="5"/>
  <c r="AP2051" i="5" s="1"/>
  <c r="AO2052" i="5"/>
  <c r="AP2052" i="5" s="1"/>
  <c r="AO2053" i="5"/>
  <c r="AP2053" i="5" s="1"/>
  <c r="AO2054" i="5"/>
  <c r="AP2054" i="5" s="1"/>
  <c r="AO2055" i="5"/>
  <c r="AP2055" i="5" s="1"/>
  <c r="AO2056" i="5"/>
  <c r="AP2056" i="5" s="1"/>
  <c r="AO2057" i="5"/>
  <c r="AP2057" i="5" s="1"/>
  <c r="AO2058" i="5"/>
  <c r="AP2058" i="5" s="1"/>
  <c r="AO2059" i="5"/>
  <c r="AP2059" i="5" s="1"/>
  <c r="AO2060" i="5"/>
  <c r="AP2060" i="5" s="1"/>
  <c r="AO2061" i="5"/>
  <c r="AP2061" i="5" s="1"/>
  <c r="AO2062" i="5"/>
  <c r="AP2062" i="5" s="1"/>
  <c r="AO2063" i="5"/>
  <c r="AP2063" i="5" s="1"/>
  <c r="AO2064" i="5"/>
  <c r="AP2064" i="5" s="1"/>
  <c r="AO2065" i="5"/>
  <c r="AP2065" i="5" s="1"/>
  <c r="AO2066" i="5"/>
  <c r="AP2066" i="5" s="1"/>
  <c r="AO2067" i="5"/>
  <c r="AP2067" i="5" s="1"/>
  <c r="AO2068" i="5"/>
  <c r="AP2068" i="5" s="1"/>
  <c r="AO2069" i="5"/>
  <c r="AP2069" i="5" s="1"/>
  <c r="AO2070" i="5"/>
  <c r="AP2070" i="5" s="1"/>
  <c r="AO2071" i="5"/>
  <c r="AP2071" i="5" s="1"/>
  <c r="AO2072" i="5"/>
  <c r="AP2072" i="5" s="1"/>
  <c r="AO2073" i="5"/>
  <c r="AP2073" i="5" s="1"/>
  <c r="AO2074" i="5"/>
  <c r="AP2074" i="5" s="1"/>
  <c r="AO2075" i="5"/>
  <c r="AP2075" i="5"/>
  <c r="AO2076" i="5"/>
  <c r="AP2076" i="5" s="1"/>
  <c r="AO2077" i="5"/>
  <c r="AP2077" i="5" s="1"/>
  <c r="AO2078" i="5"/>
  <c r="AP2078" i="5" s="1"/>
  <c r="AO2079" i="5"/>
  <c r="AP2079" i="5" s="1"/>
  <c r="AO2080" i="5"/>
  <c r="AP2080" i="5" s="1"/>
  <c r="AO2081" i="5"/>
  <c r="AP2081" i="5" s="1"/>
  <c r="AO2082" i="5"/>
  <c r="AP2082" i="5" s="1"/>
  <c r="AO2083" i="5"/>
  <c r="AP2083" i="5" s="1"/>
  <c r="AO2084" i="5"/>
  <c r="AP2084" i="5" s="1"/>
  <c r="AO2085" i="5"/>
  <c r="AP2085" i="5" s="1"/>
  <c r="AO2086" i="5"/>
  <c r="AP2086" i="5" s="1"/>
  <c r="AO2087" i="5"/>
  <c r="AP2087" i="5" s="1"/>
  <c r="AO2088" i="5"/>
  <c r="AP2088" i="5" s="1"/>
  <c r="AO2089" i="5"/>
  <c r="AP2089" i="5" s="1"/>
  <c r="AO2090" i="5"/>
  <c r="AP2090" i="5" s="1"/>
  <c r="AO2091" i="5"/>
  <c r="AP2091" i="5"/>
  <c r="AO2092" i="5"/>
  <c r="AP2092" i="5" s="1"/>
  <c r="AO2093" i="5"/>
  <c r="AP2093" i="5" s="1"/>
  <c r="AO2094" i="5"/>
  <c r="AP2094" i="5" s="1"/>
  <c r="AO2095" i="5"/>
  <c r="AP2095" i="5" s="1"/>
  <c r="AO2096" i="5"/>
  <c r="AP2096" i="5" s="1"/>
  <c r="AO2097" i="5"/>
  <c r="AP2097" i="5" s="1"/>
  <c r="AO2098" i="5"/>
  <c r="AP2098" i="5" s="1"/>
  <c r="AO2099" i="5"/>
  <c r="AP2099" i="5"/>
  <c r="AO2100" i="5"/>
  <c r="AP2100" i="5" s="1"/>
  <c r="AO2101" i="5"/>
  <c r="AP2101" i="5" s="1"/>
  <c r="AO2102" i="5"/>
  <c r="AP2102" i="5" s="1"/>
  <c r="AO2103" i="5"/>
  <c r="AP2103" i="5" s="1"/>
  <c r="AO2104" i="5"/>
  <c r="AP2104" i="5" s="1"/>
  <c r="AO2105" i="5"/>
  <c r="AP2105" i="5" s="1"/>
  <c r="AO2106" i="5"/>
  <c r="AP2106" i="5" s="1"/>
  <c r="AO2107" i="5"/>
  <c r="AP2107" i="5" s="1"/>
  <c r="AO2108" i="5"/>
  <c r="AP2108" i="5" s="1"/>
  <c r="AO2109" i="5"/>
  <c r="AP2109" i="5" s="1"/>
  <c r="AO2110" i="5"/>
  <c r="AP2110" i="5"/>
  <c r="AO2111" i="5"/>
  <c r="AP2111" i="5" s="1"/>
  <c r="AO2112" i="5"/>
  <c r="AP2112" i="5" s="1"/>
  <c r="AO2113" i="5"/>
  <c r="AP2113" i="5" s="1"/>
  <c r="AO2114" i="5"/>
  <c r="AP2114" i="5" s="1"/>
  <c r="AO2115" i="5"/>
  <c r="AP2115" i="5" s="1"/>
  <c r="AO2116" i="5"/>
  <c r="AP2116" i="5" s="1"/>
  <c r="AO2117" i="5"/>
  <c r="AP2117" i="5" s="1"/>
  <c r="AO2118" i="5"/>
  <c r="AP2118" i="5" s="1"/>
  <c r="AO2119" i="5"/>
  <c r="AP2119" i="5"/>
  <c r="AO2120" i="5"/>
  <c r="AP2120" i="5" s="1"/>
  <c r="AO2121" i="5"/>
  <c r="AP2121" i="5"/>
  <c r="AO2122" i="5"/>
  <c r="AP2122" i="5"/>
  <c r="AO2123" i="5"/>
  <c r="AP2123" i="5" s="1"/>
  <c r="AO2124" i="5"/>
  <c r="AP2124" i="5" s="1"/>
  <c r="AO2125" i="5"/>
  <c r="AP2125" i="5"/>
  <c r="AO2126" i="5"/>
  <c r="AP2126" i="5" s="1"/>
  <c r="AO2127" i="5"/>
  <c r="AP2127" i="5" s="1"/>
  <c r="AO2128" i="5"/>
  <c r="AP2128" i="5" s="1"/>
  <c r="AO2129" i="5"/>
  <c r="AP2129" i="5"/>
  <c r="AO2130" i="5"/>
  <c r="AP2130" i="5" s="1"/>
  <c r="AO2131" i="5"/>
  <c r="AP2131" i="5" s="1"/>
  <c r="AO2132" i="5"/>
  <c r="AP2132" i="5" s="1"/>
  <c r="AO2133" i="5"/>
  <c r="AP2133" i="5" s="1"/>
  <c r="AO2134" i="5"/>
  <c r="AP2134" i="5" s="1"/>
  <c r="AO2135" i="5"/>
  <c r="AP2135" i="5"/>
  <c r="AO2136" i="5"/>
  <c r="AP2136" i="5" s="1"/>
  <c r="AO2137" i="5"/>
  <c r="AP2137" i="5"/>
  <c r="AO2138" i="5"/>
  <c r="AP2138" i="5" s="1"/>
  <c r="AO2139" i="5"/>
  <c r="AP2139" i="5"/>
  <c r="AO2140" i="5"/>
  <c r="AP2140" i="5" s="1"/>
  <c r="AO2141" i="5"/>
  <c r="AP2141" i="5" s="1"/>
  <c r="AO2142" i="5"/>
  <c r="AP2142" i="5"/>
  <c r="AO2143" i="5"/>
  <c r="AP2143" i="5" s="1"/>
  <c r="AO2144" i="5"/>
  <c r="AP2144" i="5" s="1"/>
  <c r="AO2145" i="5"/>
  <c r="AP2145" i="5" s="1"/>
  <c r="AO2146" i="5"/>
  <c r="AP2146" i="5" s="1"/>
  <c r="AO2147" i="5"/>
  <c r="AP2147" i="5"/>
  <c r="AO2148" i="5"/>
  <c r="AP2148" i="5" s="1"/>
  <c r="AO2149" i="5"/>
  <c r="AP2149" i="5" s="1"/>
  <c r="AO2150" i="5"/>
  <c r="AP2150" i="5" s="1"/>
  <c r="AO2151" i="5"/>
  <c r="AP2151" i="5"/>
  <c r="AO2152" i="5"/>
  <c r="AP2152" i="5"/>
  <c r="AO2153" i="5"/>
  <c r="AP2153" i="5"/>
  <c r="AO2154" i="5"/>
  <c r="AP2154" i="5" s="1"/>
  <c r="AO2155" i="5"/>
  <c r="AP2155" i="5" s="1"/>
  <c r="AO2156" i="5"/>
  <c r="AP2156" i="5"/>
  <c r="AO2157" i="5"/>
  <c r="AP2157" i="5" s="1"/>
  <c r="AO2158" i="5"/>
  <c r="AP2158" i="5" s="1"/>
  <c r="AO2159" i="5"/>
  <c r="AP2159" i="5" s="1"/>
  <c r="AO2160" i="5"/>
  <c r="AP2160" i="5"/>
  <c r="AO2161" i="5"/>
  <c r="AP2161" i="5" s="1"/>
  <c r="AO2162" i="5"/>
  <c r="AP2162" i="5" s="1"/>
  <c r="AO2163" i="5"/>
  <c r="AP2163" i="5"/>
  <c r="AO2164" i="5"/>
  <c r="AP2164" i="5" s="1"/>
  <c r="AO2165" i="5"/>
  <c r="AP2165" i="5"/>
  <c r="AO2166" i="5"/>
  <c r="AP2166" i="5"/>
  <c r="AO2167" i="5"/>
  <c r="AP2167" i="5"/>
  <c r="AO2168" i="5"/>
  <c r="AP2168" i="5"/>
  <c r="AO2169" i="5"/>
  <c r="AP2169" i="5" s="1"/>
  <c r="AO2170" i="5"/>
  <c r="AP2170" i="5" s="1"/>
  <c r="AO2171" i="5"/>
  <c r="AP2171" i="5"/>
  <c r="AO2172" i="5"/>
  <c r="AP2172" i="5"/>
  <c r="AO2173" i="5"/>
  <c r="AP2173" i="5"/>
  <c r="AO2174" i="5"/>
  <c r="AP2174" i="5" s="1"/>
  <c r="AO2175" i="5"/>
  <c r="AP2175" i="5" s="1"/>
  <c r="AO2176" i="5"/>
  <c r="AP2176" i="5"/>
  <c r="AO2177" i="5"/>
  <c r="AP2177" i="5"/>
  <c r="AO2178" i="5"/>
  <c r="AP2178" i="5"/>
  <c r="AO2179" i="5"/>
  <c r="AP2179" i="5"/>
  <c r="AO2180" i="5"/>
  <c r="AP2180" i="5" s="1"/>
  <c r="AO2181" i="5"/>
  <c r="AP2181" i="5"/>
  <c r="AO2182" i="5"/>
  <c r="AP2182" i="5"/>
  <c r="AO2183" i="5"/>
  <c r="AP2183" i="5" s="1"/>
  <c r="AO2184" i="5"/>
  <c r="AP2184" i="5"/>
  <c r="AO2185" i="5"/>
  <c r="AP2185" i="5" s="1"/>
  <c r="AO2186" i="5"/>
  <c r="AP2186" i="5" s="1"/>
  <c r="AO2187" i="5"/>
  <c r="AP2187" i="5"/>
  <c r="AO2188" i="5"/>
  <c r="AP2188" i="5" s="1"/>
  <c r="AO2189" i="5"/>
  <c r="AP2189" i="5"/>
  <c r="AO2190" i="5"/>
  <c r="AP2190" i="5"/>
  <c r="AO2191" i="5"/>
  <c r="AP2191" i="5"/>
  <c r="AO2192" i="5"/>
  <c r="AP2192" i="5"/>
  <c r="AO2193" i="5"/>
  <c r="AP2193" i="5" s="1"/>
  <c r="AO2194" i="5"/>
  <c r="AP2194" i="5" s="1"/>
  <c r="AO2195" i="5"/>
  <c r="AP2195" i="5"/>
  <c r="AO2196" i="5"/>
  <c r="AP2196" i="5"/>
  <c r="AO2197" i="5"/>
  <c r="AP2197" i="5"/>
  <c r="AO2198" i="5"/>
  <c r="AP2198" i="5" s="1"/>
  <c r="AO2199" i="5"/>
  <c r="AP2199" i="5" s="1"/>
  <c r="AO2200" i="5"/>
  <c r="AP2200" i="5"/>
  <c r="AO2201" i="5"/>
  <c r="AP2201" i="5"/>
  <c r="AO2202" i="5"/>
  <c r="AP2202" i="5"/>
  <c r="AO2203" i="5"/>
  <c r="AP2203" i="5"/>
  <c r="AO2204" i="5"/>
  <c r="AP2204" i="5" s="1"/>
  <c r="AO2205" i="5"/>
  <c r="AP2205" i="5"/>
  <c r="AO2206" i="5"/>
  <c r="AP2206" i="5"/>
  <c r="AO2207" i="5"/>
  <c r="AP2207" i="5" s="1"/>
  <c r="AO2208" i="5"/>
  <c r="AP2208" i="5"/>
  <c r="AO2209" i="5"/>
  <c r="AP2209" i="5" s="1"/>
  <c r="AO2210" i="5"/>
  <c r="AP2210" i="5" s="1"/>
  <c r="AO2211" i="5"/>
  <c r="AP2211" i="5"/>
  <c r="AO2212" i="5"/>
  <c r="AP2212" i="5" s="1"/>
  <c r="AO2213" i="5"/>
  <c r="AP2213" i="5"/>
  <c r="AO2214" i="5"/>
  <c r="AP2214" i="5"/>
  <c r="AO2215" i="5"/>
  <c r="AP2215" i="5"/>
  <c r="AO2216" i="5"/>
  <c r="AP2216" i="5"/>
  <c r="AO2217" i="5"/>
  <c r="AP2217" i="5" s="1"/>
  <c r="AO2218" i="5"/>
  <c r="AP2218" i="5"/>
  <c r="AO2219" i="5"/>
  <c r="AP2219" i="5"/>
  <c r="AO2220" i="5"/>
  <c r="AP2220" i="5"/>
  <c r="AO2221" i="5"/>
  <c r="AP2221" i="5"/>
  <c r="AO2222" i="5"/>
  <c r="AP2222" i="5" s="1"/>
  <c r="AO2223" i="5"/>
  <c r="AP2223" i="5" s="1"/>
  <c r="AO2224" i="5"/>
  <c r="AP2224" i="5"/>
  <c r="AO2225" i="5"/>
  <c r="AP2225" i="5"/>
  <c r="AO2226" i="5"/>
  <c r="AP2226" i="5" s="1"/>
  <c r="AO2227" i="5"/>
  <c r="AP2227" i="5"/>
  <c r="AO2228" i="5"/>
  <c r="AP2228" i="5" s="1"/>
  <c r="AO2229" i="5"/>
  <c r="AP2229" i="5"/>
  <c r="AO2230" i="5"/>
  <c r="AP2230" i="5"/>
  <c r="AO2231" i="5"/>
  <c r="AP2231" i="5" s="1"/>
  <c r="AO2232" i="5"/>
  <c r="AP2232" i="5"/>
  <c r="AO2233" i="5"/>
  <c r="AP2233" i="5" s="1"/>
  <c r="AO2234" i="5"/>
  <c r="AP2234" i="5" s="1"/>
  <c r="AO2235" i="5"/>
  <c r="AP2235" i="5"/>
  <c r="AO2236" i="5"/>
  <c r="AP2236" i="5" s="1"/>
  <c r="AO2237" i="5"/>
  <c r="AP2237" i="5"/>
  <c r="AO2238" i="5"/>
  <c r="AP2238" i="5"/>
  <c r="AO2239" i="5"/>
  <c r="AP2239" i="5"/>
  <c r="AO2240" i="5"/>
  <c r="AP2240" i="5"/>
  <c r="AO2241" i="5"/>
  <c r="AP2241" i="5" s="1"/>
  <c r="AO2242" i="5"/>
  <c r="AP2242" i="5"/>
  <c r="AO2243" i="5"/>
  <c r="AP2243" i="5"/>
  <c r="AO2244" i="5"/>
  <c r="AP2244" i="5"/>
  <c r="AO2245" i="5"/>
  <c r="AP2245" i="5"/>
  <c r="AO2246" i="5"/>
  <c r="AP2246" i="5" s="1"/>
  <c r="AO2247" i="5"/>
  <c r="AP2247" i="5" s="1"/>
  <c r="AO2248" i="5"/>
  <c r="AP2248" i="5"/>
  <c r="AO2249" i="5"/>
  <c r="AP2249" i="5"/>
  <c r="AO2250" i="5"/>
  <c r="AP2250" i="5"/>
  <c r="AO2251" i="5"/>
  <c r="AP2251" i="5"/>
  <c r="AO2252" i="5"/>
  <c r="AP2252" i="5" s="1"/>
  <c r="AO2253" i="5"/>
  <c r="AP2253" i="5"/>
  <c r="AO2254" i="5"/>
  <c r="AP2254" i="5"/>
  <c r="AO2255" i="5"/>
  <c r="AP2255" i="5" s="1"/>
  <c r="AO2256" i="5"/>
  <c r="AP2256" i="5"/>
  <c r="AO2257" i="5"/>
  <c r="AP2257" i="5" s="1"/>
  <c r="AO2258" i="5"/>
  <c r="AP2258" i="5" s="1"/>
  <c r="AO2259" i="5"/>
  <c r="AP2259" i="5"/>
  <c r="AO2260" i="5"/>
  <c r="AP2260" i="5" s="1"/>
  <c r="AO2261" i="5"/>
  <c r="AP2261" i="5"/>
  <c r="AO2262" i="5"/>
  <c r="AP2262" i="5"/>
  <c r="AO2263" i="5"/>
  <c r="AP2263" i="5"/>
  <c r="AO2264" i="5"/>
  <c r="AP2264" i="5"/>
  <c r="AO2265" i="5"/>
  <c r="AP2265" i="5" s="1"/>
  <c r="AO2266" i="5"/>
  <c r="AP2266" i="5"/>
  <c r="AO2267" i="5"/>
  <c r="AP2267" i="5"/>
  <c r="AO2268" i="5"/>
  <c r="AP2268" i="5"/>
  <c r="AO2269" i="5"/>
  <c r="AP2269" i="5"/>
  <c r="AO2270" i="5"/>
  <c r="AP2270" i="5"/>
  <c r="AO2271" i="5"/>
  <c r="AP2271" i="5"/>
  <c r="AO2272" i="5"/>
  <c r="AP2272" i="5" s="1"/>
  <c r="AO2273" i="5"/>
  <c r="AP2273" i="5"/>
  <c r="AO2274" i="5"/>
  <c r="AP2274" i="5"/>
  <c r="AO2275" i="5"/>
  <c r="AP2275" i="5" s="1"/>
  <c r="AO2276" i="5"/>
  <c r="AP2276" i="5"/>
  <c r="AO2277" i="5"/>
  <c r="AP2277" i="5"/>
  <c r="AO2278" i="5"/>
  <c r="AP2278" i="5" s="1"/>
  <c r="AO2279" i="5"/>
  <c r="AP2279" i="5"/>
  <c r="AO2280" i="5"/>
  <c r="AP2280" i="5"/>
  <c r="AO2281" i="5"/>
  <c r="AP2281" i="5"/>
  <c r="AO2282" i="5"/>
  <c r="AP2282" i="5"/>
  <c r="AO2283" i="5"/>
  <c r="AP2283" i="5"/>
  <c r="AO2284" i="5"/>
  <c r="AP2284" i="5" s="1"/>
  <c r="AO2285" i="5"/>
  <c r="AP2285" i="5" s="1"/>
  <c r="AO2286" i="5"/>
  <c r="AP2286" i="5"/>
  <c r="AO2287" i="5"/>
  <c r="AP2287" i="5"/>
  <c r="AO2288" i="5"/>
  <c r="AP2288" i="5"/>
  <c r="AO2289" i="5"/>
  <c r="AP2289" i="5"/>
  <c r="AO2290" i="5"/>
  <c r="AP2290" i="5"/>
  <c r="AO2291" i="5"/>
  <c r="AP2291" i="5" s="1"/>
  <c r="AO2292" i="5"/>
  <c r="AP2292" i="5"/>
  <c r="AO2293" i="5"/>
  <c r="AP2293" i="5"/>
  <c r="AO2294" i="5"/>
  <c r="AP2294" i="5"/>
  <c r="AO2295" i="5"/>
  <c r="AP2295" i="5" s="1"/>
  <c r="AO2296" i="5"/>
  <c r="AP2296" i="5"/>
  <c r="AO2297" i="5"/>
  <c r="AP2297" i="5" s="1"/>
  <c r="AO2298" i="5"/>
  <c r="AP2298" i="5" s="1"/>
  <c r="AO2299" i="5"/>
  <c r="AP2299" i="5" s="1"/>
  <c r="AO2300" i="5"/>
  <c r="AP2300" i="5" s="1"/>
  <c r="AO2301" i="5"/>
  <c r="AP2301" i="5"/>
  <c r="AO2302" i="5"/>
  <c r="AP2302" i="5"/>
  <c r="AO2303" i="5"/>
  <c r="AP2303" i="5"/>
  <c r="AO2304" i="5"/>
  <c r="AP2304" i="5"/>
  <c r="AO2305" i="5"/>
  <c r="AP2305" i="5"/>
  <c r="AO2306" i="5"/>
  <c r="AP2306" i="5"/>
  <c r="AO2307" i="5"/>
  <c r="AP2307" i="5"/>
  <c r="AO2308" i="5"/>
  <c r="AP2308" i="5" s="1"/>
  <c r="AO2309" i="5"/>
  <c r="AP2309" i="5"/>
  <c r="AO2310" i="5"/>
  <c r="AP2310" i="5" s="1"/>
  <c r="AO2311" i="5"/>
  <c r="AP2311" i="5" s="1"/>
  <c r="AO2312" i="5"/>
  <c r="AP2312" i="5"/>
  <c r="AO2313" i="5"/>
  <c r="AP2313" i="5" s="1"/>
  <c r="AO2314" i="5"/>
  <c r="AP2314" i="5"/>
  <c r="AO2315" i="5"/>
  <c r="AP2315" i="5"/>
  <c r="AO2316" i="5"/>
  <c r="AP2316" i="5"/>
  <c r="AO2317" i="5"/>
  <c r="AP2317" i="5" s="1"/>
  <c r="AO2318" i="5"/>
  <c r="AP2318" i="5"/>
  <c r="AO2319" i="5"/>
  <c r="AP2319" i="5"/>
  <c r="AO2320" i="5"/>
  <c r="AP2320" i="5" s="1"/>
  <c r="AO2321" i="5"/>
  <c r="AP2321" i="5" s="1"/>
  <c r="AO2322" i="5"/>
  <c r="AP2322" i="5"/>
  <c r="AO2323" i="5"/>
  <c r="AP2323" i="5" s="1"/>
  <c r="AO2324" i="5"/>
  <c r="AP2324" i="5"/>
  <c r="AO2325" i="5"/>
  <c r="AP2325" i="5"/>
  <c r="AO2326" i="5"/>
  <c r="AP2326" i="5" s="1"/>
  <c r="AO2327" i="5"/>
  <c r="AP2327" i="5"/>
  <c r="AO2328" i="5"/>
  <c r="AP2328" i="5"/>
  <c r="AO2329" i="5"/>
  <c r="AP2329" i="5"/>
  <c r="AO2330" i="5"/>
  <c r="AP2330" i="5"/>
  <c r="AO2331" i="5"/>
  <c r="AP2331" i="5"/>
  <c r="AO2332" i="5"/>
  <c r="AP2332" i="5" s="1"/>
  <c r="AO2333" i="5"/>
  <c r="AP2333" i="5" s="1"/>
  <c r="AO2334" i="5"/>
  <c r="AP2334" i="5"/>
  <c r="AO2335" i="5"/>
  <c r="AP2335" i="5"/>
  <c r="AO2336" i="5"/>
  <c r="AP2336" i="5"/>
  <c r="AO2337" i="5"/>
  <c r="AP2337" i="5"/>
  <c r="AO2338" i="5"/>
  <c r="AP2338" i="5"/>
  <c r="AO2339" i="5"/>
  <c r="AP2339" i="5" s="1"/>
  <c r="AO2340" i="5"/>
  <c r="AP2340" i="5"/>
  <c r="AO2341" i="5"/>
  <c r="AP2341" i="5"/>
  <c r="AO2342" i="5"/>
  <c r="AP2342" i="5"/>
  <c r="AO2343" i="5"/>
  <c r="AP2343" i="5" s="1"/>
  <c r="AO2344" i="5"/>
  <c r="AP2344" i="5"/>
  <c r="AO2345" i="5"/>
  <c r="AP2345" i="5" s="1"/>
  <c r="AO2346" i="5"/>
  <c r="AP2346" i="5" s="1"/>
  <c r="AO2347" i="5"/>
  <c r="AP2347" i="5" s="1"/>
  <c r="AO2348" i="5"/>
  <c r="AP2348" i="5" s="1"/>
  <c r="AO2349" i="5"/>
  <c r="AP2349" i="5"/>
  <c r="AO2350" i="5"/>
  <c r="AP2350" i="5"/>
  <c r="AO2351" i="5"/>
  <c r="AP2351" i="5"/>
  <c r="AO2352" i="5"/>
  <c r="AP2352" i="5"/>
  <c r="AO2353" i="5"/>
  <c r="AP2353" i="5"/>
  <c r="AO2354" i="5"/>
  <c r="AP2354" i="5"/>
  <c r="AO2355" i="5"/>
  <c r="AP2355" i="5"/>
  <c r="AO2356" i="5"/>
  <c r="AP2356" i="5" s="1"/>
  <c r="AO2357" i="5"/>
  <c r="AP2357" i="5"/>
  <c r="AO2358" i="5"/>
  <c r="AP2358" i="5" s="1"/>
  <c r="AO2359" i="5"/>
  <c r="AP2359" i="5" s="1"/>
  <c r="AO2360" i="5"/>
  <c r="AP2360" i="5"/>
  <c r="AO2361" i="5"/>
  <c r="AP2361" i="5" s="1"/>
  <c r="AO2362" i="5"/>
  <c r="AP2362" i="5"/>
  <c r="AO2363" i="5"/>
  <c r="AP2363" i="5"/>
  <c r="AO2364" i="5"/>
  <c r="AP2364" i="5"/>
  <c r="AO2365" i="5"/>
  <c r="AP2365" i="5"/>
  <c r="AO2366" i="5"/>
  <c r="AP2366" i="5"/>
  <c r="AO2367" i="5"/>
  <c r="AP2367" i="5"/>
  <c r="AO2368" i="5"/>
  <c r="AP2368" i="5" s="1"/>
  <c r="AO2369" i="5"/>
  <c r="AP2369" i="5" s="1"/>
  <c r="AO2370" i="5"/>
  <c r="AP2370" i="5"/>
  <c r="AO2371" i="5"/>
  <c r="AP2371" i="5" s="1"/>
  <c r="AO2372" i="5"/>
  <c r="AP2372" i="5"/>
  <c r="AO2373" i="5"/>
  <c r="AP2373" i="5" s="1"/>
  <c r="AO2374" i="5"/>
  <c r="AP2374" i="5" s="1"/>
  <c r="AO2375" i="5"/>
  <c r="AP2375" i="5"/>
  <c r="AO2376" i="5"/>
  <c r="AP2376" i="5"/>
  <c r="AO2377" i="5"/>
  <c r="AP2377" i="5"/>
  <c r="AO2378" i="5"/>
  <c r="AP2378" i="5" s="1"/>
  <c r="AO2379" i="5"/>
  <c r="AP2379" i="5"/>
  <c r="AO2380" i="5"/>
  <c r="AP2380" i="5" s="1"/>
  <c r="AO2381" i="5"/>
  <c r="AP2381" i="5" s="1"/>
  <c r="AO2382" i="5"/>
  <c r="AP2382" i="5" s="1"/>
  <c r="AO2383" i="5"/>
  <c r="AP2383" i="5"/>
  <c r="AO2384" i="5"/>
  <c r="AP2384" i="5"/>
  <c r="AO2385" i="5"/>
  <c r="AP2385" i="5"/>
  <c r="AO2386" i="5"/>
  <c r="AP2386" i="5"/>
  <c r="AO2387" i="5"/>
  <c r="AP2387" i="5" s="1"/>
  <c r="AO2388" i="5"/>
  <c r="AP2388" i="5"/>
  <c r="AO2389" i="5"/>
  <c r="AP2389" i="5"/>
  <c r="AO2390" i="5"/>
  <c r="AP2390" i="5"/>
  <c r="AO2391" i="5"/>
  <c r="AP2391" i="5" s="1"/>
  <c r="AO2392" i="5"/>
  <c r="AP2392" i="5"/>
  <c r="AO2393" i="5"/>
  <c r="AP2393" i="5" s="1"/>
  <c r="AO2394" i="5"/>
  <c r="AP2394" i="5" s="1"/>
  <c r="AO2395" i="5"/>
  <c r="AP2395" i="5"/>
  <c r="AO2396" i="5"/>
  <c r="AP2396" i="5" s="1"/>
  <c r="AO2397" i="5"/>
  <c r="AP2397" i="5"/>
  <c r="AO2398" i="5"/>
  <c r="AP2398" i="5"/>
  <c r="AO2399" i="5"/>
  <c r="AP2399" i="5"/>
  <c r="AO2400" i="5"/>
  <c r="AP2400" i="5" s="1"/>
  <c r="AO2401" i="5"/>
  <c r="AP2401" i="5"/>
  <c r="AO2402" i="5"/>
  <c r="AP2402" i="5"/>
  <c r="AO2403" i="5"/>
  <c r="AP2403" i="5"/>
  <c r="AO2404" i="5"/>
  <c r="AP2404" i="5"/>
  <c r="AO2405" i="5"/>
  <c r="AP2405" i="5"/>
  <c r="AO2406" i="5"/>
  <c r="AP2406" i="5" s="1"/>
  <c r="AO2407" i="5"/>
  <c r="AP2407" i="5" s="1"/>
  <c r="AO2408" i="5"/>
  <c r="AP2408" i="5"/>
  <c r="AO2409" i="5"/>
  <c r="AP2409" i="5" s="1"/>
  <c r="AO2410" i="5"/>
  <c r="AP2410" i="5"/>
  <c r="AO2411" i="5"/>
  <c r="AP2411" i="5" s="1"/>
  <c r="AO2412" i="5"/>
  <c r="AP2412" i="5"/>
  <c r="AO2413" i="5"/>
  <c r="AP2413" i="5" s="1"/>
  <c r="AO2414" i="5"/>
  <c r="AP2414" i="5"/>
  <c r="AO2415" i="5"/>
  <c r="AP2415" i="5"/>
  <c r="AO2416" i="5"/>
  <c r="AP2416" i="5" s="1"/>
  <c r="AO2417" i="5"/>
  <c r="AP2417" i="5" s="1"/>
  <c r="AO2418" i="5"/>
  <c r="AP2418" i="5"/>
  <c r="AO2419" i="5"/>
  <c r="AP2419" i="5" s="1"/>
  <c r="AO2420" i="5"/>
  <c r="AP2420" i="5" s="1"/>
  <c r="AO2421" i="5"/>
  <c r="AP2421" i="5"/>
  <c r="AO2422" i="5"/>
  <c r="AP2422" i="5" s="1"/>
  <c r="AO2423" i="5"/>
  <c r="AP2423" i="5"/>
  <c r="AO2424" i="5"/>
  <c r="AP2424" i="5"/>
  <c r="AO2425" i="5"/>
  <c r="AP2425" i="5"/>
  <c r="AO2426" i="5"/>
  <c r="AP2426" i="5"/>
  <c r="AO2427" i="5"/>
  <c r="AP2427" i="5"/>
  <c r="AO2428" i="5"/>
  <c r="AP2428" i="5" s="1"/>
  <c r="AO2429" i="5"/>
  <c r="AP2429" i="5" s="1"/>
  <c r="AO2430" i="5"/>
  <c r="AP2430" i="5" s="1"/>
  <c r="AO2431" i="5"/>
  <c r="AP2431" i="5"/>
  <c r="AO2432" i="5"/>
  <c r="AP2432" i="5" s="1"/>
  <c r="AO2433" i="5"/>
  <c r="AP2433" i="5" s="1"/>
  <c r="AO2434" i="5"/>
  <c r="AP2434" i="5"/>
  <c r="AO2435" i="5"/>
  <c r="AP2435" i="5" s="1"/>
  <c r="AO2436" i="5"/>
  <c r="AP2436" i="5"/>
  <c r="AO2437" i="5"/>
  <c r="AP2437" i="5"/>
  <c r="AO2438" i="5"/>
  <c r="AP2438" i="5"/>
  <c r="AO2439" i="5"/>
  <c r="AP2439" i="5" s="1"/>
  <c r="AO2440" i="5"/>
  <c r="AP2440" i="5"/>
  <c r="AO2441" i="5"/>
  <c r="AP2441" i="5" s="1"/>
  <c r="AO2442" i="5"/>
  <c r="AP2442" i="5" s="1"/>
  <c r="AO2443" i="5"/>
  <c r="AP2443" i="5" s="1"/>
  <c r="AO2444" i="5"/>
  <c r="AP2444" i="5" s="1"/>
  <c r="AO2445" i="5"/>
  <c r="AP2445" i="5" s="1"/>
  <c r="AO2446" i="5"/>
  <c r="AP2446" i="5" s="1"/>
  <c r="AO2447" i="5"/>
  <c r="AP2447" i="5" s="1"/>
  <c r="AO2448" i="5"/>
  <c r="AP2448" i="5"/>
  <c r="AO2449" i="5"/>
  <c r="AP2449" i="5"/>
  <c r="AO2450" i="5"/>
  <c r="AP2450" i="5"/>
  <c r="AO2451" i="5"/>
  <c r="AP2451" i="5"/>
  <c r="AO2452" i="5"/>
  <c r="AP2452" i="5" s="1"/>
  <c r="AO2453" i="5"/>
  <c r="AP2453" i="5"/>
  <c r="AO2454" i="5"/>
  <c r="AP2454" i="5" s="1"/>
  <c r="AO2455" i="5"/>
  <c r="AP2455" i="5" s="1"/>
  <c r="AO2456" i="5"/>
  <c r="AP2456" i="5" s="1"/>
  <c r="AO2457" i="5"/>
  <c r="AP2457" i="5" s="1"/>
  <c r="AO2458" i="5"/>
  <c r="AP2458" i="5"/>
  <c r="AO2459" i="5"/>
  <c r="AP2459" i="5" s="1"/>
  <c r="AO2460" i="5"/>
  <c r="AP2460" i="5"/>
  <c r="AO2461" i="5"/>
  <c r="AP2461" i="5" s="1"/>
  <c r="AO2462" i="5"/>
  <c r="AP2462" i="5"/>
  <c r="AO2463" i="5"/>
  <c r="AP2463" i="5"/>
  <c r="AO2464" i="5"/>
  <c r="AP2464" i="5" s="1"/>
  <c r="AO2465" i="5"/>
  <c r="AP2465" i="5" s="1"/>
  <c r="AO2466" i="5"/>
  <c r="AP2466" i="5"/>
  <c r="AO2467" i="5"/>
  <c r="AP2467" i="5" s="1"/>
  <c r="AO2468" i="5"/>
  <c r="AP2468" i="5" s="1"/>
  <c r="AO2469" i="5"/>
  <c r="AP2469" i="5"/>
  <c r="AO2470" i="5"/>
  <c r="AP2470" i="5" s="1"/>
  <c r="AO2471" i="5"/>
  <c r="AP2471" i="5"/>
  <c r="AO2472" i="5"/>
  <c r="AP2472" i="5"/>
  <c r="AO2473" i="5"/>
  <c r="AP2473" i="5"/>
  <c r="AO2474" i="5"/>
  <c r="AP2474" i="5"/>
  <c r="AO2475" i="5"/>
  <c r="AP2475" i="5"/>
  <c r="AO2476" i="5"/>
  <c r="AP2476" i="5" s="1"/>
  <c r="AO2477" i="5"/>
  <c r="AP2477" i="5" s="1"/>
  <c r="AO2478" i="5"/>
  <c r="AP2478" i="5" s="1"/>
  <c r="AO2479" i="5"/>
  <c r="AP2479" i="5"/>
  <c r="AO2480" i="5"/>
  <c r="AP2480" i="5" s="1"/>
  <c r="AO2481" i="5"/>
  <c r="AP2481" i="5" s="1"/>
  <c r="AO2482" i="5"/>
  <c r="AP2482" i="5"/>
  <c r="AO2483" i="5"/>
  <c r="AP2483" i="5" s="1"/>
  <c r="AO2484" i="5"/>
  <c r="AP2484" i="5"/>
  <c r="AO2485" i="5"/>
  <c r="AP2485" i="5"/>
  <c r="AO2486" i="5"/>
  <c r="AP2486" i="5"/>
  <c r="AO2487" i="5"/>
  <c r="AP2487" i="5" s="1"/>
  <c r="AO2488" i="5"/>
  <c r="AP2488" i="5"/>
  <c r="AO2489" i="5"/>
  <c r="AP2489" i="5" s="1"/>
  <c r="AO2490" i="5"/>
  <c r="AP2490" i="5" s="1"/>
  <c r="AO2491" i="5"/>
  <c r="AP2491" i="5" s="1"/>
  <c r="AO2492" i="5"/>
  <c r="AP2492" i="5" s="1"/>
  <c r="AL3" i="5"/>
  <c r="AM3" i="5"/>
  <c r="AL4" i="5"/>
  <c r="AM4" i="5"/>
  <c r="AL5" i="5"/>
  <c r="AM5" i="5"/>
  <c r="AL6" i="5"/>
  <c r="AM6" i="5"/>
  <c r="AL7" i="5"/>
  <c r="AM7" i="5"/>
  <c r="AL8" i="5"/>
  <c r="AM8" i="5"/>
  <c r="AL9" i="5"/>
  <c r="AM9" i="5"/>
  <c r="AL10" i="5"/>
  <c r="AM10" i="5"/>
  <c r="AL11" i="5"/>
  <c r="AM11" i="5"/>
  <c r="AL12" i="5"/>
  <c r="AM12" i="5"/>
  <c r="AL13" i="5"/>
  <c r="AM13" i="5"/>
  <c r="AL14" i="5"/>
  <c r="AM14" i="5"/>
  <c r="AL15" i="5"/>
  <c r="AM15" i="5"/>
  <c r="AL16" i="5"/>
  <c r="AM16" i="5"/>
  <c r="AL17" i="5"/>
  <c r="AM17" i="5"/>
  <c r="AL18" i="5"/>
  <c r="AM18" i="5"/>
  <c r="AL19" i="5"/>
  <c r="AM19" i="5"/>
  <c r="AL20" i="5"/>
  <c r="AM20" i="5"/>
  <c r="AL21" i="5"/>
  <c r="AM21" i="5"/>
  <c r="AL22" i="5"/>
  <c r="AM22" i="5"/>
  <c r="AL23" i="5"/>
  <c r="AM23" i="5"/>
  <c r="AL24" i="5"/>
  <c r="AM24" i="5"/>
  <c r="AL25" i="5"/>
  <c r="AM25" i="5"/>
  <c r="AL26" i="5"/>
  <c r="AM26" i="5"/>
  <c r="AL27" i="5"/>
  <c r="AM27" i="5"/>
  <c r="AL28" i="5"/>
  <c r="AM28" i="5"/>
  <c r="AL29" i="5"/>
  <c r="AM29" i="5"/>
  <c r="AL30" i="5"/>
  <c r="AM30" i="5"/>
  <c r="AL31" i="5"/>
  <c r="AM31" i="5"/>
  <c r="AL32" i="5"/>
  <c r="AM32" i="5"/>
  <c r="AL33" i="5"/>
  <c r="AM33" i="5"/>
  <c r="AL34" i="5"/>
  <c r="AM34" i="5"/>
  <c r="AL35" i="5"/>
  <c r="AM35" i="5"/>
  <c r="AL36" i="5"/>
  <c r="AM36" i="5"/>
  <c r="AL37" i="5"/>
  <c r="AM37" i="5"/>
  <c r="AL38" i="5"/>
  <c r="AM38" i="5"/>
  <c r="AL39" i="5"/>
  <c r="AM39" i="5"/>
  <c r="AL40" i="5"/>
  <c r="AM40" i="5"/>
  <c r="AL41" i="5"/>
  <c r="AM41" i="5"/>
  <c r="AL42" i="5"/>
  <c r="AM42" i="5"/>
  <c r="AL43" i="5"/>
  <c r="AM43" i="5"/>
  <c r="AL44" i="5"/>
  <c r="AM44" i="5"/>
  <c r="AL45" i="5"/>
  <c r="AM45" i="5"/>
  <c r="AL46" i="5"/>
  <c r="AM46" i="5"/>
  <c r="AL47" i="5"/>
  <c r="AM47" i="5"/>
  <c r="AL48" i="5"/>
  <c r="AM48" i="5"/>
  <c r="AL49" i="5"/>
  <c r="AM49" i="5"/>
  <c r="AL50" i="5"/>
  <c r="AM50" i="5"/>
  <c r="AL51" i="5"/>
  <c r="AM51" i="5"/>
  <c r="AL52" i="5"/>
  <c r="AM52" i="5"/>
  <c r="AL53" i="5"/>
  <c r="AM53" i="5"/>
  <c r="AL54" i="5"/>
  <c r="AM54" i="5"/>
  <c r="AL55" i="5"/>
  <c r="AM55" i="5"/>
  <c r="AL56" i="5"/>
  <c r="AM56" i="5"/>
  <c r="AL57" i="5"/>
  <c r="AM57" i="5"/>
  <c r="AL58" i="5"/>
  <c r="AM58" i="5"/>
  <c r="AL59" i="5"/>
  <c r="AM59" i="5"/>
  <c r="AL60" i="5"/>
  <c r="AM60" i="5"/>
  <c r="AL61" i="5"/>
  <c r="AM61" i="5"/>
  <c r="AL62" i="5"/>
  <c r="AM62" i="5"/>
  <c r="AL63" i="5"/>
  <c r="AM63" i="5"/>
  <c r="AL64" i="5"/>
  <c r="AM64" i="5"/>
  <c r="AL65" i="5"/>
  <c r="AM65" i="5"/>
  <c r="AL66" i="5"/>
  <c r="AM66" i="5"/>
  <c r="AL67" i="5"/>
  <c r="AM67" i="5"/>
  <c r="AL68" i="5"/>
  <c r="AM68" i="5"/>
  <c r="AL69" i="5"/>
  <c r="AM69" i="5"/>
  <c r="AL70" i="5"/>
  <c r="AM70" i="5"/>
  <c r="AL71" i="5"/>
  <c r="AM71" i="5"/>
  <c r="AL72" i="5"/>
  <c r="AM72" i="5"/>
  <c r="AL73" i="5"/>
  <c r="AM73" i="5"/>
  <c r="AL74" i="5"/>
  <c r="AM74" i="5"/>
  <c r="AL75" i="5"/>
  <c r="AM75" i="5"/>
  <c r="AL76" i="5"/>
  <c r="AM76" i="5"/>
  <c r="AL77" i="5"/>
  <c r="AM77" i="5"/>
  <c r="AL78" i="5"/>
  <c r="AM78" i="5"/>
  <c r="AL79" i="5"/>
  <c r="AM79" i="5"/>
  <c r="AL80" i="5"/>
  <c r="AM80" i="5"/>
  <c r="AL81" i="5"/>
  <c r="AM81" i="5"/>
  <c r="AL82" i="5"/>
  <c r="AM82" i="5"/>
  <c r="AL83" i="5"/>
  <c r="AM83" i="5"/>
  <c r="AL84" i="5"/>
  <c r="AM84" i="5"/>
  <c r="AL85" i="5"/>
  <c r="AM85" i="5"/>
  <c r="AL86" i="5"/>
  <c r="AM86" i="5"/>
  <c r="AL87" i="5"/>
  <c r="AM87" i="5"/>
  <c r="AL88" i="5"/>
  <c r="AM88" i="5"/>
  <c r="AL89" i="5"/>
  <c r="AM89" i="5"/>
  <c r="AL90" i="5"/>
  <c r="AM90" i="5"/>
  <c r="AL91" i="5"/>
  <c r="AM91" i="5"/>
  <c r="AL92" i="5"/>
  <c r="AM92" i="5"/>
  <c r="AL93" i="5"/>
  <c r="AM93" i="5"/>
  <c r="AL94" i="5"/>
  <c r="AM94" i="5"/>
  <c r="AL95" i="5"/>
  <c r="AM95" i="5"/>
  <c r="AL96" i="5"/>
  <c r="AM96" i="5"/>
  <c r="AL97" i="5"/>
  <c r="AM97" i="5"/>
  <c r="AL98" i="5"/>
  <c r="AM98" i="5"/>
  <c r="AL99" i="5"/>
  <c r="AM99" i="5"/>
  <c r="AL100" i="5"/>
  <c r="AM100" i="5"/>
  <c r="AL101" i="5"/>
  <c r="AM101" i="5"/>
  <c r="AL102" i="5"/>
  <c r="AM102" i="5"/>
  <c r="AL103" i="5"/>
  <c r="AM103" i="5"/>
  <c r="AL104" i="5"/>
  <c r="AM104" i="5"/>
  <c r="AL105" i="5"/>
  <c r="AM105" i="5"/>
  <c r="AL106" i="5"/>
  <c r="AM106" i="5"/>
  <c r="AL107" i="5"/>
  <c r="AM107" i="5"/>
  <c r="AL108" i="5"/>
  <c r="AM108" i="5"/>
  <c r="AL109" i="5"/>
  <c r="AM109" i="5"/>
  <c r="AL110" i="5"/>
  <c r="AM110" i="5"/>
  <c r="AL111" i="5"/>
  <c r="AM111" i="5"/>
  <c r="AL112" i="5"/>
  <c r="AM112" i="5"/>
  <c r="AL113" i="5"/>
  <c r="AM113" i="5"/>
  <c r="AL114" i="5"/>
  <c r="AM114" i="5"/>
  <c r="AL115" i="5"/>
  <c r="AM115" i="5"/>
  <c r="AL116" i="5"/>
  <c r="AM116" i="5"/>
  <c r="AL117" i="5"/>
  <c r="AM117" i="5"/>
  <c r="AL118" i="5"/>
  <c r="AM118" i="5"/>
  <c r="AL119" i="5"/>
  <c r="AM119" i="5"/>
  <c r="AL120" i="5"/>
  <c r="AM120" i="5"/>
  <c r="AL121" i="5"/>
  <c r="AM121" i="5"/>
  <c r="AL122" i="5"/>
  <c r="AM122" i="5"/>
  <c r="AL123" i="5"/>
  <c r="AM123" i="5"/>
  <c r="AL124" i="5"/>
  <c r="AM124" i="5"/>
  <c r="AL125" i="5"/>
  <c r="AM125" i="5"/>
  <c r="AL126" i="5"/>
  <c r="AM126" i="5"/>
  <c r="AL127" i="5"/>
  <c r="AM127" i="5"/>
  <c r="AL128" i="5"/>
  <c r="AM128" i="5"/>
  <c r="AL129" i="5"/>
  <c r="AM129" i="5"/>
  <c r="AL130" i="5"/>
  <c r="AM130" i="5"/>
  <c r="AL131" i="5"/>
  <c r="AM131" i="5"/>
  <c r="AL132" i="5"/>
  <c r="AM132" i="5"/>
  <c r="AL133" i="5"/>
  <c r="AM133" i="5"/>
  <c r="AL134" i="5"/>
  <c r="AM134" i="5"/>
  <c r="AL135" i="5"/>
  <c r="AM135" i="5"/>
  <c r="AL136" i="5"/>
  <c r="AM136" i="5"/>
  <c r="AL137" i="5"/>
  <c r="AM137" i="5"/>
  <c r="AL138" i="5"/>
  <c r="AM138" i="5"/>
  <c r="AL139" i="5"/>
  <c r="AM139" i="5"/>
  <c r="AL140" i="5"/>
  <c r="AM140" i="5"/>
  <c r="AL141" i="5"/>
  <c r="AM141" i="5"/>
  <c r="AL142" i="5"/>
  <c r="AM142" i="5"/>
  <c r="AL143" i="5"/>
  <c r="AM143" i="5"/>
  <c r="AL144" i="5"/>
  <c r="AM144" i="5"/>
  <c r="AL145" i="5"/>
  <c r="AM145" i="5"/>
  <c r="AL146" i="5"/>
  <c r="AM146" i="5"/>
  <c r="AL147" i="5"/>
  <c r="AM147" i="5"/>
  <c r="AL148" i="5"/>
  <c r="AM148" i="5"/>
  <c r="AL149" i="5"/>
  <c r="AM149" i="5"/>
  <c r="AL150" i="5"/>
  <c r="AM150" i="5"/>
  <c r="AL151" i="5"/>
  <c r="AM151" i="5"/>
  <c r="AL152" i="5"/>
  <c r="AM152" i="5"/>
  <c r="AL153" i="5"/>
  <c r="AM153" i="5"/>
  <c r="AL154" i="5"/>
  <c r="AM154" i="5"/>
  <c r="AL155" i="5"/>
  <c r="AM155" i="5"/>
  <c r="AL156" i="5"/>
  <c r="AM156" i="5"/>
  <c r="AL157" i="5"/>
  <c r="AM157" i="5"/>
  <c r="AL158" i="5"/>
  <c r="AM158" i="5"/>
  <c r="AL159" i="5"/>
  <c r="AM159" i="5"/>
  <c r="AL160" i="5"/>
  <c r="AM160" i="5"/>
  <c r="AL161" i="5"/>
  <c r="AM161" i="5"/>
  <c r="AL162" i="5"/>
  <c r="AM162" i="5"/>
  <c r="AL163" i="5"/>
  <c r="AM163" i="5"/>
  <c r="AL164" i="5"/>
  <c r="AM164" i="5"/>
  <c r="AL165" i="5"/>
  <c r="AM165" i="5"/>
  <c r="AL166" i="5"/>
  <c r="AM166" i="5"/>
  <c r="AL167" i="5"/>
  <c r="AM167" i="5"/>
  <c r="AL168" i="5"/>
  <c r="AM168" i="5"/>
  <c r="AL169" i="5"/>
  <c r="AM169" i="5"/>
  <c r="AL170" i="5"/>
  <c r="AM170" i="5"/>
  <c r="AL171" i="5"/>
  <c r="AM171" i="5"/>
  <c r="AL172" i="5"/>
  <c r="AM172" i="5"/>
  <c r="AL173" i="5"/>
  <c r="AM173" i="5"/>
  <c r="AL174" i="5"/>
  <c r="AM174" i="5"/>
  <c r="AL175" i="5"/>
  <c r="AM175" i="5"/>
  <c r="AL176" i="5"/>
  <c r="AM176" i="5"/>
  <c r="AL177" i="5"/>
  <c r="AM177" i="5"/>
  <c r="AL178" i="5"/>
  <c r="AM178" i="5"/>
  <c r="AL179" i="5"/>
  <c r="AM179" i="5"/>
  <c r="AL180" i="5"/>
  <c r="AM180" i="5"/>
  <c r="AL181" i="5"/>
  <c r="AM181" i="5"/>
  <c r="AL182" i="5"/>
  <c r="AM182" i="5"/>
  <c r="AL183" i="5"/>
  <c r="AM183" i="5"/>
  <c r="AL184" i="5"/>
  <c r="AM184" i="5"/>
  <c r="AL185" i="5"/>
  <c r="AM185" i="5"/>
  <c r="AL186" i="5"/>
  <c r="AM186" i="5"/>
  <c r="AL187" i="5"/>
  <c r="AM187" i="5"/>
  <c r="AL188" i="5"/>
  <c r="AM188" i="5"/>
  <c r="AL189" i="5"/>
  <c r="AM189" i="5"/>
  <c r="AL190" i="5"/>
  <c r="AM190" i="5"/>
  <c r="AL191" i="5"/>
  <c r="AM191" i="5"/>
  <c r="AL192" i="5"/>
  <c r="AM192" i="5"/>
  <c r="AL193" i="5"/>
  <c r="AM193" i="5"/>
  <c r="AL194" i="5"/>
  <c r="AM194" i="5"/>
  <c r="AL195" i="5"/>
  <c r="AM195" i="5"/>
  <c r="AL196" i="5"/>
  <c r="AM196" i="5"/>
  <c r="AL197" i="5"/>
  <c r="AM197" i="5"/>
  <c r="AL198" i="5"/>
  <c r="AM198" i="5"/>
  <c r="AL199" i="5"/>
  <c r="AM199" i="5"/>
  <c r="AL200" i="5"/>
  <c r="AM200" i="5"/>
  <c r="AL201" i="5"/>
  <c r="AM201" i="5"/>
  <c r="AL202" i="5"/>
  <c r="AM202" i="5"/>
  <c r="AL203" i="5"/>
  <c r="AM203" i="5"/>
  <c r="AL204" i="5"/>
  <c r="AM204" i="5"/>
  <c r="AL205" i="5"/>
  <c r="AM205" i="5"/>
  <c r="AL206" i="5"/>
  <c r="AM206" i="5"/>
  <c r="AL207" i="5"/>
  <c r="AM207" i="5"/>
  <c r="AL208" i="5"/>
  <c r="AM208" i="5"/>
  <c r="AL209" i="5"/>
  <c r="AM209" i="5"/>
  <c r="AL210" i="5"/>
  <c r="AM210" i="5"/>
  <c r="AL211" i="5"/>
  <c r="AM211" i="5"/>
  <c r="AL212" i="5"/>
  <c r="AM212" i="5"/>
  <c r="AL213" i="5"/>
  <c r="AM213" i="5"/>
  <c r="AL214" i="5"/>
  <c r="AM214" i="5"/>
  <c r="AL215" i="5"/>
  <c r="AM215" i="5"/>
  <c r="AL216" i="5"/>
  <c r="AM216" i="5"/>
  <c r="AL217" i="5"/>
  <c r="AM217" i="5"/>
  <c r="AL218" i="5"/>
  <c r="AM218" i="5"/>
  <c r="AL219" i="5"/>
  <c r="AM219" i="5"/>
  <c r="AL220" i="5"/>
  <c r="AM220" i="5"/>
  <c r="AL221" i="5"/>
  <c r="AM221" i="5"/>
  <c r="AL222" i="5"/>
  <c r="AM222" i="5"/>
  <c r="AL223" i="5"/>
  <c r="AM223" i="5"/>
  <c r="AL224" i="5"/>
  <c r="AM224" i="5"/>
  <c r="AL225" i="5"/>
  <c r="AM225" i="5"/>
  <c r="AL226" i="5"/>
  <c r="AM226" i="5"/>
  <c r="AL227" i="5"/>
  <c r="AM227" i="5"/>
  <c r="AL228" i="5"/>
  <c r="AM228" i="5"/>
  <c r="AL229" i="5"/>
  <c r="AM229" i="5"/>
  <c r="AL230" i="5"/>
  <c r="AM230" i="5"/>
  <c r="AL231" i="5"/>
  <c r="AM231" i="5"/>
  <c r="AL232" i="5"/>
  <c r="AM232" i="5"/>
  <c r="AL233" i="5"/>
  <c r="AM233" i="5"/>
  <c r="AL234" i="5"/>
  <c r="AM234" i="5"/>
  <c r="AL235" i="5"/>
  <c r="AM235" i="5"/>
  <c r="AL236" i="5"/>
  <c r="AM236" i="5"/>
  <c r="AL237" i="5"/>
  <c r="AM237" i="5"/>
  <c r="AL238" i="5"/>
  <c r="AM238" i="5"/>
  <c r="AL239" i="5"/>
  <c r="AM239" i="5"/>
  <c r="AL240" i="5"/>
  <c r="AM240" i="5"/>
  <c r="AL241" i="5"/>
  <c r="AM241" i="5"/>
  <c r="AL242" i="5"/>
  <c r="AM242" i="5"/>
  <c r="AL243" i="5"/>
  <c r="AM243" i="5"/>
  <c r="AL244" i="5"/>
  <c r="AM244" i="5"/>
  <c r="AL245" i="5"/>
  <c r="AM245" i="5"/>
  <c r="AL246" i="5"/>
  <c r="AM246" i="5"/>
  <c r="AL247" i="5"/>
  <c r="AM247" i="5"/>
  <c r="AL248" i="5"/>
  <c r="AM248" i="5"/>
  <c r="AL249" i="5"/>
  <c r="AM249" i="5"/>
  <c r="AL250" i="5"/>
  <c r="AM250" i="5"/>
  <c r="AL251" i="5"/>
  <c r="AM251" i="5"/>
  <c r="AL252" i="5"/>
  <c r="AM252" i="5"/>
  <c r="AL253" i="5"/>
  <c r="AM253" i="5"/>
  <c r="AL254" i="5"/>
  <c r="AM254" i="5"/>
  <c r="AL255" i="5"/>
  <c r="AM255" i="5"/>
  <c r="AL256" i="5"/>
  <c r="AM256" i="5"/>
  <c r="AL257" i="5"/>
  <c r="AM257" i="5"/>
  <c r="AL258" i="5"/>
  <c r="AM258" i="5"/>
  <c r="AL259" i="5"/>
  <c r="AM259" i="5"/>
  <c r="AL260" i="5"/>
  <c r="AM260" i="5"/>
  <c r="AL261" i="5"/>
  <c r="AM261" i="5"/>
  <c r="AL262" i="5"/>
  <c r="AM262" i="5"/>
  <c r="AL263" i="5"/>
  <c r="AM263" i="5"/>
  <c r="AL264" i="5"/>
  <c r="AM264" i="5"/>
  <c r="AL265" i="5"/>
  <c r="AM265" i="5"/>
  <c r="AL266" i="5"/>
  <c r="AM266" i="5"/>
  <c r="AL267" i="5"/>
  <c r="AM267" i="5"/>
  <c r="AL268" i="5"/>
  <c r="AM268" i="5"/>
  <c r="AL269" i="5"/>
  <c r="AM269" i="5"/>
  <c r="AL270" i="5"/>
  <c r="AM270" i="5"/>
  <c r="AL271" i="5"/>
  <c r="AM271" i="5"/>
  <c r="AL272" i="5"/>
  <c r="AM272" i="5"/>
  <c r="AL273" i="5"/>
  <c r="AM273" i="5"/>
  <c r="AL274" i="5"/>
  <c r="AM274" i="5"/>
  <c r="AL275" i="5"/>
  <c r="AM275" i="5"/>
  <c r="AL276" i="5"/>
  <c r="AM276" i="5"/>
  <c r="AL277" i="5"/>
  <c r="AM277" i="5"/>
  <c r="AL278" i="5"/>
  <c r="AM278" i="5"/>
  <c r="AL279" i="5"/>
  <c r="AM279" i="5"/>
  <c r="AL280" i="5"/>
  <c r="AM280" i="5"/>
  <c r="AL281" i="5"/>
  <c r="AM281" i="5"/>
  <c r="AL282" i="5"/>
  <c r="AM282" i="5"/>
  <c r="AL283" i="5"/>
  <c r="AM283" i="5"/>
  <c r="AL284" i="5"/>
  <c r="AM284" i="5"/>
  <c r="AL285" i="5"/>
  <c r="AM285" i="5"/>
  <c r="AL286" i="5"/>
  <c r="AM286" i="5"/>
  <c r="AL287" i="5"/>
  <c r="AM287" i="5"/>
  <c r="AL288" i="5"/>
  <c r="AM288" i="5"/>
  <c r="AL289" i="5"/>
  <c r="AM289" i="5"/>
  <c r="AL290" i="5"/>
  <c r="AM290" i="5"/>
  <c r="AL291" i="5"/>
  <c r="AM291" i="5"/>
  <c r="AL292" i="5"/>
  <c r="AM292" i="5"/>
  <c r="AL293" i="5"/>
  <c r="AM293" i="5"/>
  <c r="AL294" i="5"/>
  <c r="AM294" i="5"/>
  <c r="AL295" i="5"/>
  <c r="AM295" i="5"/>
  <c r="AL296" i="5"/>
  <c r="AM296" i="5"/>
  <c r="AL297" i="5"/>
  <c r="AM297" i="5"/>
  <c r="AL298" i="5"/>
  <c r="AM298" i="5"/>
  <c r="AL299" i="5"/>
  <c r="AM299" i="5"/>
  <c r="AL300" i="5"/>
  <c r="AM300" i="5"/>
  <c r="AL301" i="5"/>
  <c r="AM301" i="5"/>
  <c r="AL302" i="5"/>
  <c r="AM302" i="5"/>
  <c r="AL303" i="5"/>
  <c r="AM303" i="5"/>
  <c r="AL304" i="5"/>
  <c r="AM304" i="5"/>
  <c r="AL305" i="5"/>
  <c r="AM305" i="5"/>
  <c r="AL306" i="5"/>
  <c r="AM306" i="5"/>
  <c r="AL307" i="5"/>
  <c r="AM307" i="5"/>
  <c r="AL308" i="5"/>
  <c r="AM308" i="5"/>
  <c r="AL309" i="5"/>
  <c r="AM309" i="5"/>
  <c r="AL310" i="5"/>
  <c r="AM310" i="5"/>
  <c r="AL311" i="5"/>
  <c r="AM311" i="5"/>
  <c r="AL312" i="5"/>
  <c r="AM312" i="5"/>
  <c r="AL313" i="5"/>
  <c r="AM313" i="5"/>
  <c r="AL314" i="5"/>
  <c r="AM314" i="5"/>
  <c r="AL315" i="5"/>
  <c r="AM315" i="5"/>
  <c r="AL316" i="5"/>
  <c r="AM316" i="5"/>
  <c r="AL317" i="5"/>
  <c r="AM317" i="5"/>
  <c r="AL318" i="5"/>
  <c r="AM318" i="5"/>
  <c r="AL319" i="5"/>
  <c r="AM319" i="5"/>
  <c r="AL320" i="5"/>
  <c r="AM320" i="5"/>
  <c r="AL321" i="5"/>
  <c r="AM321" i="5"/>
  <c r="AL322" i="5"/>
  <c r="AM322" i="5"/>
  <c r="AL323" i="5"/>
  <c r="AM323" i="5"/>
  <c r="AL324" i="5"/>
  <c r="AM324" i="5"/>
  <c r="AL325" i="5"/>
  <c r="AM325" i="5"/>
  <c r="AL326" i="5"/>
  <c r="AM326" i="5"/>
  <c r="AL327" i="5"/>
  <c r="AM327" i="5"/>
  <c r="AL328" i="5"/>
  <c r="AM328" i="5"/>
  <c r="AL329" i="5"/>
  <c r="AM329" i="5"/>
  <c r="AL330" i="5"/>
  <c r="AM330" i="5"/>
  <c r="AL331" i="5"/>
  <c r="AM331" i="5"/>
  <c r="AL332" i="5"/>
  <c r="AM332" i="5"/>
  <c r="AL333" i="5"/>
  <c r="AM333" i="5"/>
  <c r="AL334" i="5"/>
  <c r="AM334" i="5"/>
  <c r="AL335" i="5"/>
  <c r="AM335" i="5"/>
  <c r="AL336" i="5"/>
  <c r="AM336" i="5"/>
  <c r="AL337" i="5"/>
  <c r="AM337" i="5"/>
  <c r="AL338" i="5"/>
  <c r="AM338" i="5"/>
  <c r="AL339" i="5"/>
  <c r="AM339" i="5"/>
  <c r="AL340" i="5"/>
  <c r="AM340" i="5"/>
  <c r="AL341" i="5"/>
  <c r="AM341" i="5"/>
  <c r="AL342" i="5"/>
  <c r="AM342" i="5"/>
  <c r="AL343" i="5"/>
  <c r="AM343" i="5"/>
  <c r="AL344" i="5"/>
  <c r="AM344" i="5"/>
  <c r="AL345" i="5"/>
  <c r="AM345" i="5"/>
  <c r="AL346" i="5"/>
  <c r="AM346" i="5"/>
  <c r="AL347" i="5"/>
  <c r="AM347" i="5"/>
  <c r="AL348" i="5"/>
  <c r="AM348" i="5"/>
  <c r="AL349" i="5"/>
  <c r="AM349" i="5"/>
  <c r="AL350" i="5"/>
  <c r="AM350" i="5"/>
  <c r="AL351" i="5"/>
  <c r="AM351" i="5"/>
  <c r="AL352" i="5"/>
  <c r="AM352" i="5"/>
  <c r="AL353" i="5"/>
  <c r="AM353" i="5"/>
  <c r="AL354" i="5"/>
  <c r="AM354" i="5"/>
  <c r="AL355" i="5"/>
  <c r="AM355" i="5"/>
  <c r="AL356" i="5"/>
  <c r="AM356" i="5"/>
  <c r="AL357" i="5"/>
  <c r="AM357" i="5"/>
  <c r="AL358" i="5"/>
  <c r="AM358" i="5"/>
  <c r="AL359" i="5"/>
  <c r="AM359" i="5"/>
  <c r="AL360" i="5"/>
  <c r="AM360" i="5"/>
  <c r="AL361" i="5"/>
  <c r="AM361" i="5"/>
  <c r="AL362" i="5"/>
  <c r="AM362" i="5"/>
  <c r="AL363" i="5"/>
  <c r="AM363" i="5"/>
  <c r="AL364" i="5"/>
  <c r="AM364" i="5"/>
  <c r="AL365" i="5"/>
  <c r="AM365" i="5"/>
  <c r="AL366" i="5"/>
  <c r="AM366" i="5"/>
  <c r="AL367" i="5"/>
  <c r="AM367" i="5"/>
  <c r="AL368" i="5"/>
  <c r="AM368" i="5"/>
  <c r="AL369" i="5"/>
  <c r="AM369" i="5"/>
  <c r="AL370" i="5"/>
  <c r="AM370" i="5"/>
  <c r="AL371" i="5"/>
  <c r="AM371" i="5"/>
  <c r="AL372" i="5"/>
  <c r="AM372" i="5"/>
  <c r="AL373" i="5"/>
  <c r="AM373" i="5"/>
  <c r="AL374" i="5"/>
  <c r="AM374" i="5"/>
  <c r="AL375" i="5"/>
  <c r="AM375" i="5"/>
  <c r="AL376" i="5"/>
  <c r="AM376" i="5"/>
  <c r="AL377" i="5"/>
  <c r="AM377" i="5"/>
  <c r="AL378" i="5"/>
  <c r="AM378" i="5"/>
  <c r="AL379" i="5"/>
  <c r="AM379" i="5"/>
  <c r="AL380" i="5"/>
  <c r="AM380" i="5"/>
  <c r="AL381" i="5"/>
  <c r="AM381" i="5"/>
  <c r="AL382" i="5"/>
  <c r="AM382" i="5"/>
  <c r="AL383" i="5"/>
  <c r="AM383" i="5"/>
  <c r="AL384" i="5"/>
  <c r="AM384" i="5"/>
  <c r="AL385" i="5"/>
  <c r="AM385" i="5"/>
  <c r="AL386" i="5"/>
  <c r="AM386" i="5"/>
  <c r="AL387" i="5"/>
  <c r="AM387" i="5"/>
  <c r="AL388" i="5"/>
  <c r="AM388" i="5"/>
  <c r="AL389" i="5"/>
  <c r="AM389" i="5"/>
  <c r="AL390" i="5"/>
  <c r="AM390" i="5"/>
  <c r="AL391" i="5"/>
  <c r="AM391" i="5"/>
  <c r="AL392" i="5"/>
  <c r="AM392" i="5"/>
  <c r="AL393" i="5"/>
  <c r="AM393" i="5"/>
  <c r="AL394" i="5"/>
  <c r="AM394" i="5"/>
  <c r="AL395" i="5"/>
  <c r="AM395" i="5"/>
  <c r="AL396" i="5"/>
  <c r="AM396" i="5"/>
  <c r="AL397" i="5"/>
  <c r="AM397" i="5"/>
  <c r="AL398" i="5"/>
  <c r="AM398" i="5"/>
  <c r="AL399" i="5"/>
  <c r="AM399" i="5"/>
  <c r="AL400" i="5"/>
  <c r="AM400" i="5"/>
  <c r="AL401" i="5"/>
  <c r="AM401" i="5"/>
  <c r="AL402" i="5"/>
  <c r="AM402" i="5"/>
  <c r="AL403" i="5"/>
  <c r="AM403" i="5"/>
  <c r="AL404" i="5"/>
  <c r="AM404" i="5"/>
  <c r="AL405" i="5"/>
  <c r="AM405" i="5"/>
  <c r="AL406" i="5"/>
  <c r="AM406" i="5"/>
  <c r="AL407" i="5"/>
  <c r="AM407" i="5"/>
  <c r="AL408" i="5"/>
  <c r="AM408" i="5"/>
  <c r="AL409" i="5"/>
  <c r="AM409" i="5"/>
  <c r="AL410" i="5"/>
  <c r="AM410" i="5"/>
  <c r="AL411" i="5"/>
  <c r="AM411" i="5"/>
  <c r="AL412" i="5"/>
  <c r="AM412" i="5"/>
  <c r="AL413" i="5"/>
  <c r="AM413" i="5"/>
  <c r="AL414" i="5"/>
  <c r="AM414" i="5"/>
  <c r="AL415" i="5"/>
  <c r="AM415" i="5"/>
  <c r="AL416" i="5"/>
  <c r="AM416" i="5"/>
  <c r="AL417" i="5"/>
  <c r="AM417" i="5"/>
  <c r="AL418" i="5"/>
  <c r="AM418" i="5"/>
  <c r="AL419" i="5"/>
  <c r="AM419" i="5"/>
  <c r="AL420" i="5"/>
  <c r="AM420" i="5"/>
  <c r="AL421" i="5"/>
  <c r="AM421" i="5"/>
  <c r="AL422" i="5"/>
  <c r="AM422" i="5"/>
  <c r="AL423" i="5"/>
  <c r="AM423" i="5"/>
  <c r="AL424" i="5"/>
  <c r="AM424" i="5"/>
  <c r="AL425" i="5"/>
  <c r="AM425" i="5"/>
  <c r="AL426" i="5"/>
  <c r="AM426" i="5"/>
  <c r="AL427" i="5"/>
  <c r="AM427" i="5"/>
  <c r="AL428" i="5"/>
  <c r="AM428" i="5"/>
  <c r="AL429" i="5"/>
  <c r="AM429" i="5"/>
  <c r="AL430" i="5"/>
  <c r="AM430" i="5"/>
  <c r="AL431" i="5"/>
  <c r="AM431" i="5"/>
  <c r="AL432" i="5"/>
  <c r="AM432" i="5"/>
  <c r="AL433" i="5"/>
  <c r="AM433" i="5"/>
  <c r="AL434" i="5"/>
  <c r="AM434" i="5"/>
  <c r="AL435" i="5"/>
  <c r="AM435" i="5"/>
  <c r="AL436" i="5"/>
  <c r="AM436" i="5"/>
  <c r="AL437" i="5"/>
  <c r="AM437" i="5"/>
  <c r="AL438" i="5"/>
  <c r="AM438" i="5"/>
  <c r="AL439" i="5"/>
  <c r="AM439" i="5"/>
  <c r="AL440" i="5"/>
  <c r="AM440" i="5"/>
  <c r="AL441" i="5"/>
  <c r="AM441" i="5"/>
  <c r="AL442" i="5"/>
  <c r="AM442" i="5"/>
  <c r="AL443" i="5"/>
  <c r="AM443" i="5"/>
  <c r="AL444" i="5"/>
  <c r="AM444" i="5"/>
  <c r="AL445" i="5"/>
  <c r="AM445" i="5"/>
  <c r="AL446" i="5"/>
  <c r="AM446" i="5"/>
  <c r="AL447" i="5"/>
  <c r="AM447" i="5"/>
  <c r="AL448" i="5"/>
  <c r="AM448" i="5"/>
  <c r="AL449" i="5"/>
  <c r="AM449" i="5"/>
  <c r="AL450" i="5"/>
  <c r="AM450" i="5"/>
  <c r="AL451" i="5"/>
  <c r="AM451" i="5"/>
  <c r="AL452" i="5"/>
  <c r="AM452" i="5"/>
  <c r="AL453" i="5"/>
  <c r="AM453" i="5"/>
  <c r="AL454" i="5"/>
  <c r="AM454" i="5"/>
  <c r="AL455" i="5"/>
  <c r="AM455" i="5"/>
  <c r="AL456" i="5"/>
  <c r="AM456" i="5"/>
  <c r="AL457" i="5"/>
  <c r="AM457" i="5"/>
  <c r="AL458" i="5"/>
  <c r="AM458" i="5"/>
  <c r="AL459" i="5"/>
  <c r="AM459" i="5"/>
  <c r="AL460" i="5"/>
  <c r="AM460" i="5"/>
  <c r="AL461" i="5"/>
  <c r="AM461" i="5"/>
  <c r="AL462" i="5"/>
  <c r="AM462" i="5"/>
  <c r="AL463" i="5"/>
  <c r="AM463" i="5"/>
  <c r="AL464" i="5"/>
  <c r="AM464" i="5"/>
  <c r="AL465" i="5"/>
  <c r="AM465" i="5"/>
  <c r="AL466" i="5"/>
  <c r="AM466" i="5"/>
  <c r="AL467" i="5"/>
  <c r="AM467" i="5"/>
  <c r="AL468" i="5"/>
  <c r="AM468" i="5"/>
  <c r="AL469" i="5"/>
  <c r="AM469" i="5"/>
  <c r="AL470" i="5"/>
  <c r="AM470" i="5"/>
  <c r="AL471" i="5"/>
  <c r="AM471" i="5"/>
  <c r="AL472" i="5"/>
  <c r="AM472" i="5"/>
  <c r="AL473" i="5"/>
  <c r="AM473" i="5"/>
  <c r="AL474" i="5"/>
  <c r="AM474" i="5"/>
  <c r="AL475" i="5"/>
  <c r="AM475" i="5"/>
  <c r="AL476" i="5"/>
  <c r="AM476" i="5"/>
  <c r="AL477" i="5"/>
  <c r="AM477" i="5"/>
  <c r="AL478" i="5"/>
  <c r="AM478" i="5"/>
  <c r="AL479" i="5"/>
  <c r="AM479" i="5"/>
  <c r="AL480" i="5"/>
  <c r="AM480" i="5"/>
  <c r="AL481" i="5"/>
  <c r="AM481" i="5"/>
  <c r="AL482" i="5"/>
  <c r="AM482" i="5"/>
  <c r="AL483" i="5"/>
  <c r="AM483" i="5"/>
  <c r="AL484" i="5"/>
  <c r="AM484" i="5"/>
  <c r="AL485" i="5"/>
  <c r="AM485" i="5"/>
  <c r="AL486" i="5"/>
  <c r="AM486" i="5"/>
  <c r="AL487" i="5"/>
  <c r="AM487" i="5"/>
  <c r="AL488" i="5"/>
  <c r="AM488" i="5"/>
  <c r="AL489" i="5"/>
  <c r="AM489" i="5"/>
  <c r="AL490" i="5"/>
  <c r="AM490" i="5"/>
  <c r="AL491" i="5"/>
  <c r="AM491" i="5"/>
  <c r="AL492" i="5"/>
  <c r="AM492" i="5"/>
  <c r="AL493" i="5"/>
  <c r="AM493" i="5"/>
  <c r="AL494" i="5"/>
  <c r="AM494" i="5"/>
  <c r="AL495" i="5"/>
  <c r="AM495" i="5"/>
  <c r="AL496" i="5"/>
  <c r="AM496" i="5"/>
  <c r="AL497" i="5"/>
  <c r="AM497" i="5"/>
  <c r="AL498" i="5"/>
  <c r="AM498" i="5"/>
  <c r="AL499" i="5"/>
  <c r="AM499" i="5"/>
  <c r="AL500" i="5"/>
  <c r="AM500" i="5"/>
  <c r="AL501" i="5"/>
  <c r="AM501" i="5"/>
  <c r="AL502" i="5"/>
  <c r="AM502" i="5"/>
  <c r="AL503" i="5"/>
  <c r="AM503" i="5"/>
  <c r="AL504" i="5"/>
  <c r="AM504" i="5"/>
  <c r="AL505" i="5"/>
  <c r="AM505" i="5"/>
  <c r="AL506" i="5"/>
  <c r="AM506" i="5"/>
  <c r="AL507" i="5"/>
  <c r="AM507" i="5"/>
  <c r="AL508" i="5"/>
  <c r="AM508" i="5"/>
  <c r="AL509" i="5"/>
  <c r="AM509" i="5"/>
  <c r="AL510" i="5"/>
  <c r="AM510" i="5"/>
  <c r="AL511" i="5"/>
  <c r="AM511" i="5"/>
  <c r="AL512" i="5"/>
  <c r="AM512" i="5"/>
  <c r="AL513" i="5"/>
  <c r="AM513" i="5"/>
  <c r="AL514" i="5"/>
  <c r="AM514" i="5"/>
  <c r="AL515" i="5"/>
  <c r="AM515" i="5"/>
  <c r="AL516" i="5"/>
  <c r="AM516" i="5"/>
  <c r="AL517" i="5"/>
  <c r="AM517" i="5"/>
  <c r="AL518" i="5"/>
  <c r="AM518" i="5"/>
  <c r="AL519" i="5"/>
  <c r="AM519" i="5"/>
  <c r="AL520" i="5"/>
  <c r="AM520" i="5"/>
  <c r="AL521" i="5"/>
  <c r="AM521" i="5"/>
  <c r="AL522" i="5"/>
  <c r="AM522" i="5"/>
  <c r="AL523" i="5"/>
  <c r="AM523" i="5"/>
  <c r="AL524" i="5"/>
  <c r="AM524" i="5"/>
  <c r="AL525" i="5"/>
  <c r="AM525" i="5"/>
  <c r="AL526" i="5"/>
  <c r="AM526" i="5"/>
  <c r="AL527" i="5"/>
  <c r="AM527" i="5"/>
  <c r="AL528" i="5"/>
  <c r="AM528" i="5"/>
  <c r="AL529" i="5"/>
  <c r="AM529" i="5"/>
  <c r="AL530" i="5"/>
  <c r="AM530" i="5"/>
  <c r="AL531" i="5"/>
  <c r="AM531" i="5"/>
  <c r="AL532" i="5"/>
  <c r="AM532" i="5"/>
  <c r="AL533" i="5"/>
  <c r="AM533" i="5"/>
  <c r="AL534" i="5"/>
  <c r="AM534" i="5"/>
  <c r="AL535" i="5"/>
  <c r="AM535" i="5"/>
  <c r="AL536" i="5"/>
  <c r="AM536" i="5"/>
  <c r="AL537" i="5"/>
  <c r="AM537" i="5"/>
  <c r="AL538" i="5"/>
  <c r="AM538" i="5"/>
  <c r="AL539" i="5"/>
  <c r="AM539" i="5"/>
  <c r="AL540" i="5"/>
  <c r="AM540" i="5"/>
  <c r="AL541" i="5"/>
  <c r="AM541" i="5"/>
  <c r="AL542" i="5"/>
  <c r="AM542" i="5"/>
  <c r="AL543" i="5"/>
  <c r="AM543" i="5"/>
  <c r="AL544" i="5"/>
  <c r="AM544" i="5"/>
  <c r="AL545" i="5"/>
  <c r="AM545" i="5"/>
  <c r="AL546" i="5"/>
  <c r="AM546" i="5"/>
  <c r="AL547" i="5"/>
  <c r="AM547" i="5"/>
  <c r="AL548" i="5"/>
  <c r="AM548" i="5"/>
  <c r="AL549" i="5"/>
  <c r="AM549" i="5"/>
  <c r="AL550" i="5"/>
  <c r="AM550" i="5"/>
  <c r="AL551" i="5"/>
  <c r="AM551" i="5"/>
  <c r="AL552" i="5"/>
  <c r="AM552" i="5"/>
  <c r="AL553" i="5"/>
  <c r="AM553" i="5"/>
  <c r="AL554" i="5"/>
  <c r="AM554" i="5"/>
  <c r="AL555" i="5"/>
  <c r="AM555" i="5"/>
  <c r="AL556" i="5"/>
  <c r="AM556" i="5"/>
  <c r="AL557" i="5"/>
  <c r="AM557" i="5"/>
  <c r="AL558" i="5"/>
  <c r="AM558" i="5"/>
  <c r="AL559" i="5"/>
  <c r="AM559" i="5"/>
  <c r="AL560" i="5"/>
  <c r="AM560" i="5"/>
  <c r="AL561" i="5"/>
  <c r="AM561" i="5"/>
  <c r="AL562" i="5"/>
  <c r="AM562" i="5"/>
  <c r="AL563" i="5"/>
  <c r="AM563" i="5"/>
  <c r="AL564" i="5"/>
  <c r="AM564" i="5"/>
  <c r="AL565" i="5"/>
  <c r="AM565" i="5"/>
  <c r="AL566" i="5"/>
  <c r="AM566" i="5"/>
  <c r="AL567" i="5"/>
  <c r="AM567" i="5"/>
  <c r="AL568" i="5"/>
  <c r="AM568" i="5"/>
  <c r="AL569" i="5"/>
  <c r="AM569" i="5"/>
  <c r="AL570" i="5"/>
  <c r="AM570" i="5"/>
  <c r="AL571" i="5"/>
  <c r="AM571" i="5"/>
  <c r="AL572" i="5"/>
  <c r="AM572" i="5"/>
  <c r="AL573" i="5"/>
  <c r="AM573" i="5"/>
  <c r="AL574" i="5"/>
  <c r="AM574" i="5"/>
  <c r="AL575" i="5"/>
  <c r="AM575" i="5"/>
  <c r="AL576" i="5"/>
  <c r="AM576" i="5"/>
  <c r="AL577" i="5"/>
  <c r="AM577" i="5"/>
  <c r="AL578" i="5"/>
  <c r="AM578" i="5"/>
  <c r="AL579" i="5"/>
  <c r="AM579" i="5"/>
  <c r="AL580" i="5"/>
  <c r="AM580" i="5"/>
  <c r="AL581" i="5"/>
  <c r="AM581" i="5"/>
  <c r="AL582" i="5"/>
  <c r="AM582" i="5"/>
  <c r="AL583" i="5"/>
  <c r="AM583" i="5"/>
  <c r="AL584" i="5"/>
  <c r="AM584" i="5"/>
  <c r="AL585" i="5"/>
  <c r="AM585" i="5"/>
  <c r="AL586" i="5"/>
  <c r="AM586" i="5"/>
  <c r="AL587" i="5"/>
  <c r="AM587" i="5"/>
  <c r="AL588" i="5"/>
  <c r="AM588" i="5"/>
  <c r="AL589" i="5"/>
  <c r="AM589" i="5"/>
  <c r="AL590" i="5"/>
  <c r="AM590" i="5"/>
  <c r="AL591" i="5"/>
  <c r="AM591" i="5"/>
  <c r="AL592" i="5"/>
  <c r="AM592" i="5"/>
  <c r="AL593" i="5"/>
  <c r="AM593" i="5"/>
  <c r="AL594" i="5"/>
  <c r="AM594" i="5"/>
  <c r="AL595" i="5"/>
  <c r="AM595" i="5"/>
  <c r="AL596" i="5"/>
  <c r="AM596" i="5"/>
  <c r="AL597" i="5"/>
  <c r="AM597" i="5"/>
  <c r="AL598" i="5"/>
  <c r="AM598" i="5"/>
  <c r="AL599" i="5"/>
  <c r="AM599" i="5"/>
  <c r="AL600" i="5"/>
  <c r="AM600" i="5"/>
  <c r="AL601" i="5"/>
  <c r="AM601" i="5"/>
  <c r="AL602" i="5"/>
  <c r="AM602" i="5"/>
  <c r="AL603" i="5"/>
  <c r="AM603" i="5"/>
  <c r="AL604" i="5"/>
  <c r="AM604" i="5"/>
  <c r="AL605" i="5"/>
  <c r="AM605" i="5"/>
  <c r="AL606" i="5"/>
  <c r="AM606" i="5"/>
  <c r="AL607" i="5"/>
  <c r="AM607" i="5"/>
  <c r="AL608" i="5"/>
  <c r="AM608" i="5"/>
  <c r="AL609" i="5"/>
  <c r="AM609" i="5"/>
  <c r="AL610" i="5"/>
  <c r="AM610" i="5"/>
  <c r="AL611" i="5"/>
  <c r="AM611" i="5"/>
  <c r="AL612" i="5"/>
  <c r="AM612" i="5"/>
  <c r="AL613" i="5"/>
  <c r="AM613" i="5"/>
  <c r="AL614" i="5"/>
  <c r="AM614" i="5"/>
  <c r="AL615" i="5"/>
  <c r="AM615" i="5"/>
  <c r="AL616" i="5"/>
  <c r="AM616" i="5"/>
  <c r="AL617" i="5"/>
  <c r="AM617" i="5"/>
  <c r="AL618" i="5"/>
  <c r="AM618" i="5"/>
  <c r="AL619" i="5"/>
  <c r="AM619" i="5"/>
  <c r="AL620" i="5"/>
  <c r="AM620" i="5"/>
  <c r="AL621" i="5"/>
  <c r="AM621" i="5"/>
  <c r="AL622" i="5"/>
  <c r="AM622" i="5"/>
  <c r="AL623" i="5"/>
  <c r="AM623" i="5"/>
  <c r="AL624" i="5"/>
  <c r="AM624" i="5"/>
  <c r="AL625" i="5"/>
  <c r="AM625" i="5"/>
  <c r="AL626" i="5"/>
  <c r="AM626" i="5"/>
  <c r="AL627" i="5"/>
  <c r="AM627" i="5"/>
  <c r="AL628" i="5"/>
  <c r="AM628" i="5"/>
  <c r="AL629" i="5"/>
  <c r="AM629" i="5"/>
  <c r="AL630" i="5"/>
  <c r="AM630" i="5"/>
  <c r="AL631" i="5"/>
  <c r="AM631" i="5"/>
  <c r="AL632" i="5"/>
  <c r="AM632" i="5"/>
  <c r="AL633" i="5"/>
  <c r="AM633" i="5"/>
  <c r="AL634" i="5"/>
  <c r="AM634" i="5"/>
  <c r="AL635" i="5"/>
  <c r="AM635" i="5"/>
  <c r="AL636" i="5"/>
  <c r="AM636" i="5"/>
  <c r="AL637" i="5"/>
  <c r="AM637" i="5"/>
  <c r="AL638" i="5"/>
  <c r="AM638" i="5"/>
  <c r="AL639" i="5"/>
  <c r="AM639" i="5"/>
  <c r="AL640" i="5"/>
  <c r="AM640" i="5"/>
  <c r="AL641" i="5"/>
  <c r="AM641" i="5"/>
  <c r="AL642" i="5"/>
  <c r="AM642" i="5"/>
  <c r="AL643" i="5"/>
  <c r="AM643" i="5"/>
  <c r="AL644" i="5"/>
  <c r="AM644" i="5"/>
  <c r="AL645" i="5"/>
  <c r="AM645" i="5"/>
  <c r="AL646" i="5"/>
  <c r="AM646" i="5"/>
  <c r="AL647" i="5"/>
  <c r="AM647" i="5"/>
  <c r="AL648" i="5"/>
  <c r="AM648" i="5"/>
  <c r="AL649" i="5"/>
  <c r="AM649" i="5"/>
  <c r="AL650" i="5"/>
  <c r="AM650" i="5"/>
  <c r="AL651" i="5"/>
  <c r="AM651" i="5"/>
  <c r="AL652" i="5"/>
  <c r="AM652" i="5"/>
  <c r="AL653" i="5"/>
  <c r="AM653" i="5"/>
  <c r="AL654" i="5"/>
  <c r="AM654" i="5"/>
  <c r="AL655" i="5"/>
  <c r="AM655" i="5"/>
  <c r="AL656" i="5"/>
  <c r="AM656" i="5"/>
  <c r="AL657" i="5"/>
  <c r="AM657" i="5"/>
  <c r="AL658" i="5"/>
  <c r="AM658" i="5"/>
  <c r="AL659" i="5"/>
  <c r="AM659" i="5"/>
  <c r="AL660" i="5"/>
  <c r="AM660" i="5"/>
  <c r="AL661" i="5"/>
  <c r="AM661" i="5"/>
  <c r="AL662" i="5"/>
  <c r="AM662" i="5"/>
  <c r="AL663" i="5"/>
  <c r="AM663" i="5"/>
  <c r="AL664" i="5"/>
  <c r="AM664" i="5"/>
  <c r="AL665" i="5"/>
  <c r="AM665" i="5"/>
  <c r="AL666" i="5"/>
  <c r="AM666" i="5"/>
  <c r="AL667" i="5"/>
  <c r="AM667" i="5"/>
  <c r="AL668" i="5"/>
  <c r="AM668" i="5"/>
  <c r="AL669" i="5"/>
  <c r="AM669" i="5"/>
  <c r="AL670" i="5"/>
  <c r="AM670" i="5"/>
  <c r="AL671" i="5"/>
  <c r="AM671" i="5"/>
  <c r="AL672" i="5"/>
  <c r="AM672" i="5"/>
  <c r="AL673" i="5"/>
  <c r="AM673" i="5"/>
  <c r="AL674" i="5"/>
  <c r="AM674" i="5"/>
  <c r="AL675" i="5"/>
  <c r="AM675" i="5"/>
  <c r="AL676" i="5"/>
  <c r="AM676" i="5"/>
  <c r="AL677" i="5"/>
  <c r="AM677" i="5"/>
  <c r="AL678" i="5"/>
  <c r="AM678" i="5"/>
  <c r="AL679" i="5"/>
  <c r="AM679" i="5"/>
  <c r="AL680" i="5"/>
  <c r="AM680" i="5"/>
  <c r="AL681" i="5"/>
  <c r="AM681" i="5"/>
  <c r="AL682" i="5"/>
  <c r="AM682" i="5"/>
  <c r="AL683" i="5"/>
  <c r="AM683" i="5"/>
  <c r="AL684" i="5"/>
  <c r="AM684" i="5"/>
  <c r="AL685" i="5"/>
  <c r="AM685" i="5"/>
  <c r="AL686" i="5"/>
  <c r="AM686" i="5"/>
  <c r="AL687" i="5"/>
  <c r="AM687" i="5"/>
  <c r="AL688" i="5"/>
  <c r="AM688" i="5"/>
  <c r="AL689" i="5"/>
  <c r="AM689" i="5"/>
  <c r="AL690" i="5"/>
  <c r="AM690" i="5"/>
  <c r="AL691" i="5"/>
  <c r="AM691" i="5"/>
  <c r="AL692" i="5"/>
  <c r="AM692" i="5"/>
  <c r="AL693" i="5"/>
  <c r="AM693" i="5"/>
  <c r="AL694" i="5"/>
  <c r="AM694" i="5"/>
  <c r="AL695" i="5"/>
  <c r="AM695" i="5"/>
  <c r="AL696" i="5"/>
  <c r="AM696" i="5"/>
  <c r="AL697" i="5"/>
  <c r="AM697" i="5"/>
  <c r="AL698" i="5"/>
  <c r="AM698" i="5"/>
  <c r="AL699" i="5"/>
  <c r="AM699" i="5"/>
  <c r="AL700" i="5"/>
  <c r="AM700" i="5"/>
  <c r="AL701" i="5"/>
  <c r="AM701" i="5"/>
  <c r="AL702" i="5"/>
  <c r="AM702" i="5"/>
  <c r="AL703" i="5"/>
  <c r="AM703" i="5"/>
  <c r="AL704" i="5"/>
  <c r="AM704" i="5"/>
  <c r="AL705" i="5"/>
  <c r="AM705" i="5"/>
  <c r="AL706" i="5"/>
  <c r="AM706" i="5"/>
  <c r="AL707" i="5"/>
  <c r="AM707" i="5"/>
  <c r="AL708" i="5"/>
  <c r="AM708" i="5"/>
  <c r="AL709" i="5"/>
  <c r="AM709" i="5"/>
  <c r="AL710" i="5"/>
  <c r="AM710" i="5"/>
  <c r="AL711" i="5"/>
  <c r="AM711" i="5"/>
  <c r="AL712" i="5"/>
  <c r="AM712" i="5"/>
  <c r="AL713" i="5"/>
  <c r="AM713" i="5"/>
  <c r="AL714" i="5"/>
  <c r="AM714" i="5"/>
  <c r="AL715" i="5"/>
  <c r="AM715" i="5"/>
  <c r="AL716" i="5"/>
  <c r="AM716" i="5"/>
  <c r="AL717" i="5"/>
  <c r="AM717" i="5"/>
  <c r="AL718" i="5"/>
  <c r="AM718" i="5"/>
  <c r="AL719" i="5"/>
  <c r="AM719" i="5"/>
  <c r="AL720" i="5"/>
  <c r="AM720" i="5"/>
  <c r="AL721" i="5"/>
  <c r="AM721" i="5"/>
  <c r="AL722" i="5"/>
  <c r="AM722" i="5"/>
  <c r="AL723" i="5"/>
  <c r="AM723" i="5"/>
  <c r="AL724" i="5"/>
  <c r="AM724" i="5"/>
  <c r="AL725" i="5"/>
  <c r="AM725" i="5"/>
  <c r="AL726" i="5"/>
  <c r="AM726" i="5"/>
  <c r="AL727" i="5"/>
  <c r="AM727" i="5"/>
  <c r="AL728" i="5"/>
  <c r="AM728" i="5"/>
  <c r="AL729" i="5"/>
  <c r="AM729" i="5"/>
  <c r="AL730" i="5"/>
  <c r="AM730" i="5"/>
  <c r="AL731" i="5"/>
  <c r="AM731" i="5"/>
  <c r="AL732" i="5"/>
  <c r="AM732" i="5"/>
  <c r="AL733" i="5"/>
  <c r="AM733" i="5"/>
  <c r="AL734" i="5"/>
  <c r="AM734" i="5"/>
  <c r="AL735" i="5"/>
  <c r="AM735" i="5"/>
  <c r="AL736" i="5"/>
  <c r="AM736" i="5"/>
  <c r="AL737" i="5"/>
  <c r="AM737" i="5"/>
  <c r="AL738" i="5"/>
  <c r="AM738" i="5"/>
  <c r="AL739" i="5"/>
  <c r="AM739" i="5"/>
  <c r="AL740" i="5"/>
  <c r="AM740" i="5"/>
  <c r="AL741" i="5"/>
  <c r="AM741" i="5"/>
  <c r="AL742" i="5"/>
  <c r="AM742" i="5"/>
  <c r="AL743" i="5"/>
  <c r="AM743" i="5"/>
  <c r="AL744" i="5"/>
  <c r="AM744" i="5"/>
  <c r="AL745" i="5"/>
  <c r="AM745" i="5"/>
  <c r="AL746" i="5"/>
  <c r="AM746" i="5"/>
  <c r="AL747" i="5"/>
  <c r="AM747" i="5"/>
  <c r="AL748" i="5"/>
  <c r="AM748" i="5"/>
  <c r="AL749" i="5"/>
  <c r="AM749" i="5"/>
  <c r="AL750" i="5"/>
  <c r="AM750" i="5"/>
  <c r="AL751" i="5"/>
  <c r="AM751" i="5"/>
  <c r="AL752" i="5"/>
  <c r="AM752" i="5"/>
  <c r="AL753" i="5"/>
  <c r="AM753" i="5"/>
  <c r="AL754" i="5"/>
  <c r="AM754" i="5"/>
  <c r="AL755" i="5"/>
  <c r="AM755" i="5"/>
  <c r="AL756" i="5"/>
  <c r="AM756" i="5"/>
  <c r="AL757" i="5"/>
  <c r="AM757" i="5"/>
  <c r="AL758" i="5"/>
  <c r="AM758" i="5"/>
  <c r="AL759" i="5"/>
  <c r="AM759" i="5"/>
  <c r="AL760" i="5"/>
  <c r="AM760" i="5"/>
  <c r="AL761" i="5"/>
  <c r="AM761" i="5"/>
  <c r="AL762" i="5"/>
  <c r="AM762" i="5"/>
  <c r="AL763" i="5"/>
  <c r="AM763" i="5"/>
  <c r="AL764" i="5"/>
  <c r="AM764" i="5"/>
  <c r="AL765" i="5"/>
  <c r="AM765" i="5"/>
  <c r="AL766" i="5"/>
  <c r="AM766" i="5"/>
  <c r="AL767" i="5"/>
  <c r="AM767" i="5"/>
  <c r="AL768" i="5"/>
  <c r="AM768" i="5"/>
  <c r="AL769" i="5"/>
  <c r="AM769" i="5"/>
  <c r="AL770" i="5"/>
  <c r="AM770" i="5"/>
  <c r="AL771" i="5"/>
  <c r="AM771" i="5"/>
  <c r="AL772" i="5"/>
  <c r="AM772" i="5"/>
  <c r="AL773" i="5"/>
  <c r="AM773" i="5"/>
  <c r="AL774" i="5"/>
  <c r="AM774" i="5"/>
  <c r="AL775" i="5"/>
  <c r="AM775" i="5"/>
  <c r="AL776" i="5"/>
  <c r="AM776" i="5"/>
  <c r="AL777" i="5"/>
  <c r="AM777" i="5"/>
  <c r="AL778" i="5"/>
  <c r="AM778" i="5"/>
  <c r="AL779" i="5"/>
  <c r="AM779" i="5"/>
  <c r="AL780" i="5"/>
  <c r="AM780" i="5"/>
  <c r="AL781" i="5"/>
  <c r="AM781" i="5"/>
  <c r="AL782" i="5"/>
  <c r="AM782" i="5"/>
  <c r="AL783" i="5"/>
  <c r="AM783" i="5"/>
  <c r="AL784" i="5"/>
  <c r="AM784" i="5"/>
  <c r="AL785" i="5"/>
  <c r="AM785" i="5"/>
  <c r="AL786" i="5"/>
  <c r="AM786" i="5"/>
  <c r="AL787" i="5"/>
  <c r="AM787" i="5"/>
  <c r="AL788" i="5"/>
  <c r="AM788" i="5"/>
  <c r="AL789" i="5"/>
  <c r="AM789" i="5"/>
  <c r="AL790" i="5"/>
  <c r="AM790" i="5"/>
  <c r="AL791" i="5"/>
  <c r="AM791" i="5"/>
  <c r="AL792" i="5"/>
  <c r="AM792" i="5"/>
  <c r="AL793" i="5"/>
  <c r="AM793" i="5"/>
  <c r="AL794" i="5"/>
  <c r="AM794" i="5"/>
  <c r="AL795" i="5"/>
  <c r="AM795" i="5"/>
  <c r="AL796" i="5"/>
  <c r="AM796" i="5"/>
  <c r="AL797" i="5"/>
  <c r="AM797" i="5"/>
  <c r="AL798" i="5"/>
  <c r="AM798" i="5"/>
  <c r="AL799" i="5"/>
  <c r="AM799" i="5"/>
  <c r="AL800" i="5"/>
  <c r="AM800" i="5"/>
  <c r="AL801" i="5"/>
  <c r="AM801" i="5"/>
  <c r="AL802" i="5"/>
  <c r="AM802" i="5"/>
  <c r="AL803" i="5"/>
  <c r="AM803" i="5"/>
  <c r="AL804" i="5"/>
  <c r="AM804" i="5"/>
  <c r="AL805" i="5"/>
  <c r="AM805" i="5"/>
  <c r="AL806" i="5"/>
  <c r="AM806" i="5"/>
  <c r="AL807" i="5"/>
  <c r="AM807" i="5"/>
  <c r="AL808" i="5"/>
  <c r="AM808" i="5"/>
  <c r="AL809" i="5"/>
  <c r="AM809" i="5"/>
  <c r="AL810" i="5"/>
  <c r="AM810" i="5"/>
  <c r="AL811" i="5"/>
  <c r="AM811" i="5"/>
  <c r="AL812" i="5"/>
  <c r="AM812" i="5"/>
  <c r="AL813" i="5"/>
  <c r="AM813" i="5"/>
  <c r="AL814" i="5"/>
  <c r="AM814" i="5"/>
  <c r="AL815" i="5"/>
  <c r="AM815" i="5"/>
  <c r="AL816" i="5"/>
  <c r="AM816" i="5"/>
  <c r="AL817" i="5"/>
  <c r="AM817" i="5"/>
  <c r="AL818" i="5"/>
  <c r="AM818" i="5"/>
  <c r="AL819" i="5"/>
  <c r="AM819" i="5"/>
  <c r="AL820" i="5"/>
  <c r="AM820" i="5"/>
  <c r="AL821" i="5"/>
  <c r="AM821" i="5"/>
  <c r="AL822" i="5"/>
  <c r="AM822" i="5"/>
  <c r="AL823" i="5"/>
  <c r="AM823" i="5"/>
  <c r="AL824" i="5"/>
  <c r="AM824" i="5"/>
  <c r="AL825" i="5"/>
  <c r="AM825" i="5"/>
  <c r="AL826" i="5"/>
  <c r="AM826" i="5"/>
  <c r="AL827" i="5"/>
  <c r="AM827" i="5"/>
  <c r="AL828" i="5"/>
  <c r="AM828" i="5"/>
  <c r="AL829" i="5"/>
  <c r="AM829" i="5"/>
  <c r="AL830" i="5"/>
  <c r="AM830" i="5"/>
  <c r="AL831" i="5"/>
  <c r="AM831" i="5"/>
  <c r="AL832" i="5"/>
  <c r="AM832" i="5"/>
  <c r="AL833" i="5"/>
  <c r="AM833" i="5"/>
  <c r="AL834" i="5"/>
  <c r="AM834" i="5"/>
  <c r="AL835" i="5"/>
  <c r="AM835" i="5"/>
  <c r="AL836" i="5"/>
  <c r="AM836" i="5"/>
  <c r="AL837" i="5"/>
  <c r="AM837" i="5"/>
  <c r="AL838" i="5"/>
  <c r="AM838" i="5"/>
  <c r="AL839" i="5"/>
  <c r="AM839" i="5"/>
  <c r="AL840" i="5"/>
  <c r="AM840" i="5"/>
  <c r="AL841" i="5"/>
  <c r="AM841" i="5"/>
  <c r="AL842" i="5"/>
  <c r="AM842" i="5"/>
  <c r="AL843" i="5"/>
  <c r="AM843" i="5"/>
  <c r="AL844" i="5"/>
  <c r="AM844" i="5"/>
  <c r="AL845" i="5"/>
  <c r="AM845" i="5"/>
  <c r="AL846" i="5"/>
  <c r="AM846" i="5"/>
  <c r="AL847" i="5"/>
  <c r="AM847" i="5"/>
  <c r="AL848" i="5"/>
  <c r="AM848" i="5"/>
  <c r="AL849" i="5"/>
  <c r="AM849" i="5"/>
  <c r="AL850" i="5"/>
  <c r="AM850" i="5"/>
  <c r="AL851" i="5"/>
  <c r="AM851" i="5"/>
  <c r="AL852" i="5"/>
  <c r="AM852" i="5"/>
  <c r="AL853" i="5"/>
  <c r="AM853" i="5"/>
  <c r="AL854" i="5"/>
  <c r="AM854" i="5"/>
  <c r="AL855" i="5"/>
  <c r="AM855" i="5"/>
  <c r="AL856" i="5"/>
  <c r="AM856" i="5"/>
  <c r="AL857" i="5"/>
  <c r="AM857" i="5"/>
  <c r="AL858" i="5"/>
  <c r="AM858" i="5"/>
  <c r="AL859" i="5"/>
  <c r="AM859" i="5"/>
  <c r="AL860" i="5"/>
  <c r="AM860" i="5"/>
  <c r="AL861" i="5"/>
  <c r="AM861" i="5"/>
  <c r="AL862" i="5"/>
  <c r="AM862" i="5"/>
  <c r="AL863" i="5"/>
  <c r="AM863" i="5"/>
  <c r="AL864" i="5"/>
  <c r="AM864" i="5"/>
  <c r="AL865" i="5"/>
  <c r="AM865" i="5"/>
  <c r="AL866" i="5"/>
  <c r="AM866" i="5"/>
  <c r="AL867" i="5"/>
  <c r="AM867" i="5"/>
  <c r="AL868" i="5"/>
  <c r="AM868" i="5"/>
  <c r="AL869" i="5"/>
  <c r="AM869" i="5"/>
  <c r="AL870" i="5"/>
  <c r="AM870" i="5"/>
  <c r="AL871" i="5"/>
  <c r="AM871" i="5"/>
  <c r="AL872" i="5"/>
  <c r="AM872" i="5"/>
  <c r="AL873" i="5"/>
  <c r="AM873" i="5"/>
  <c r="AL874" i="5"/>
  <c r="AM874" i="5"/>
  <c r="AL875" i="5"/>
  <c r="AM875" i="5"/>
  <c r="AL876" i="5"/>
  <c r="AM876" i="5"/>
  <c r="AL877" i="5"/>
  <c r="AM877" i="5"/>
  <c r="AL878" i="5"/>
  <c r="AM878" i="5"/>
  <c r="AL879" i="5"/>
  <c r="AM879" i="5"/>
  <c r="AL880" i="5"/>
  <c r="AM880" i="5"/>
  <c r="AL881" i="5"/>
  <c r="AM881" i="5"/>
  <c r="AL882" i="5"/>
  <c r="AM882" i="5"/>
  <c r="AL883" i="5"/>
  <c r="AM883" i="5"/>
  <c r="AL884" i="5"/>
  <c r="AM884" i="5"/>
  <c r="AL885" i="5"/>
  <c r="AM885" i="5"/>
  <c r="AL886" i="5"/>
  <c r="AM886" i="5"/>
  <c r="AL887" i="5"/>
  <c r="AM887" i="5"/>
  <c r="AL888" i="5"/>
  <c r="AM888" i="5"/>
  <c r="AL889" i="5"/>
  <c r="AM889" i="5"/>
  <c r="AL890" i="5"/>
  <c r="AM890" i="5"/>
  <c r="AL891" i="5"/>
  <c r="AM891" i="5"/>
  <c r="AL892" i="5"/>
  <c r="AM892" i="5"/>
  <c r="AL893" i="5"/>
  <c r="AM893" i="5"/>
  <c r="AL894" i="5"/>
  <c r="AM894" i="5"/>
  <c r="AL895" i="5"/>
  <c r="AM895" i="5"/>
  <c r="AL896" i="5"/>
  <c r="AM896" i="5"/>
  <c r="AL897" i="5"/>
  <c r="AM897" i="5"/>
  <c r="AL898" i="5"/>
  <c r="AM898" i="5"/>
  <c r="AL899" i="5"/>
  <c r="AM899" i="5"/>
  <c r="AL900" i="5"/>
  <c r="AM900" i="5"/>
  <c r="AL901" i="5"/>
  <c r="AM901" i="5"/>
  <c r="AL902" i="5"/>
  <c r="AM902" i="5"/>
  <c r="AL903" i="5"/>
  <c r="AM903" i="5"/>
  <c r="AL904" i="5"/>
  <c r="AM904" i="5"/>
  <c r="AL905" i="5"/>
  <c r="AM905" i="5"/>
  <c r="AL906" i="5"/>
  <c r="AM906" i="5"/>
  <c r="AL907" i="5"/>
  <c r="AM907" i="5"/>
  <c r="AL908" i="5"/>
  <c r="AM908" i="5"/>
  <c r="AL909" i="5"/>
  <c r="AM909" i="5"/>
  <c r="AL910" i="5"/>
  <c r="AM910" i="5"/>
  <c r="AL911" i="5"/>
  <c r="AM911" i="5"/>
  <c r="AL912" i="5"/>
  <c r="AM912" i="5"/>
  <c r="AL913" i="5"/>
  <c r="AM913" i="5"/>
  <c r="AL914" i="5"/>
  <c r="AM914" i="5"/>
  <c r="AL915" i="5"/>
  <c r="AM915" i="5"/>
  <c r="AL916" i="5"/>
  <c r="AM916" i="5"/>
  <c r="AL917" i="5"/>
  <c r="AM917" i="5"/>
  <c r="AL918" i="5"/>
  <c r="AM918" i="5"/>
  <c r="AL919" i="5"/>
  <c r="AM919" i="5"/>
  <c r="AL920" i="5"/>
  <c r="AM920" i="5"/>
  <c r="AL921" i="5"/>
  <c r="AM921" i="5"/>
  <c r="AL922" i="5"/>
  <c r="AM922" i="5"/>
  <c r="AL923" i="5"/>
  <c r="AM923" i="5"/>
  <c r="AL924" i="5"/>
  <c r="AM924" i="5"/>
  <c r="AL925" i="5"/>
  <c r="AM925" i="5"/>
  <c r="AL926" i="5"/>
  <c r="AM926" i="5"/>
  <c r="AL927" i="5"/>
  <c r="AM927" i="5"/>
  <c r="AL928" i="5"/>
  <c r="AM928" i="5"/>
  <c r="AL929" i="5"/>
  <c r="AM929" i="5"/>
  <c r="AL930" i="5"/>
  <c r="AM930" i="5"/>
  <c r="AL931" i="5"/>
  <c r="AM931" i="5"/>
  <c r="AL932" i="5"/>
  <c r="AM932" i="5"/>
  <c r="AL933" i="5"/>
  <c r="AM933" i="5"/>
  <c r="AL934" i="5"/>
  <c r="AM934" i="5"/>
  <c r="AL935" i="5"/>
  <c r="AM935" i="5"/>
  <c r="AL936" i="5"/>
  <c r="AM936" i="5"/>
  <c r="AL937" i="5"/>
  <c r="AM937" i="5"/>
  <c r="AL938" i="5"/>
  <c r="AM938" i="5"/>
  <c r="AL939" i="5"/>
  <c r="AM939" i="5"/>
  <c r="AL940" i="5"/>
  <c r="AM940" i="5"/>
  <c r="AL941" i="5"/>
  <c r="AM941" i="5"/>
  <c r="AL942" i="5"/>
  <c r="AM942" i="5"/>
  <c r="AL943" i="5"/>
  <c r="AM943" i="5"/>
  <c r="AL944" i="5"/>
  <c r="AM944" i="5"/>
  <c r="AL945" i="5"/>
  <c r="AM945" i="5"/>
  <c r="AL946" i="5"/>
  <c r="AM946" i="5"/>
  <c r="AL947" i="5"/>
  <c r="AM947" i="5"/>
  <c r="AL948" i="5"/>
  <c r="AM948" i="5"/>
  <c r="AL949" i="5"/>
  <c r="AM949" i="5"/>
  <c r="AL950" i="5"/>
  <c r="AM950" i="5"/>
  <c r="AL951" i="5"/>
  <c r="AM951" i="5"/>
  <c r="AL952" i="5"/>
  <c r="AM952" i="5"/>
  <c r="AL953" i="5"/>
  <c r="AM953" i="5"/>
  <c r="AL954" i="5"/>
  <c r="AM954" i="5"/>
  <c r="AL955" i="5"/>
  <c r="AM955" i="5"/>
  <c r="AL956" i="5"/>
  <c r="AM956" i="5"/>
  <c r="AL957" i="5"/>
  <c r="AM957" i="5"/>
  <c r="AL958" i="5"/>
  <c r="AM958" i="5"/>
  <c r="AL959" i="5"/>
  <c r="AM959" i="5"/>
  <c r="AL960" i="5"/>
  <c r="AM960" i="5"/>
  <c r="AL961" i="5"/>
  <c r="AM961" i="5"/>
  <c r="AL962" i="5"/>
  <c r="AM962" i="5"/>
  <c r="AL963" i="5"/>
  <c r="AM963" i="5"/>
  <c r="AL964" i="5"/>
  <c r="AM964" i="5"/>
  <c r="AL965" i="5"/>
  <c r="AM965" i="5"/>
  <c r="AL966" i="5"/>
  <c r="AM966" i="5"/>
  <c r="AL967" i="5"/>
  <c r="AM967" i="5"/>
  <c r="AL968" i="5"/>
  <c r="AM968" i="5"/>
  <c r="AL969" i="5"/>
  <c r="AM969" i="5"/>
  <c r="AL970" i="5"/>
  <c r="AM970" i="5"/>
  <c r="AL971" i="5"/>
  <c r="AM971" i="5"/>
  <c r="AL972" i="5"/>
  <c r="AM972" i="5"/>
  <c r="AL973" i="5"/>
  <c r="AM973" i="5"/>
  <c r="AL974" i="5"/>
  <c r="AM974" i="5"/>
  <c r="AL975" i="5"/>
  <c r="AM975" i="5"/>
  <c r="AL976" i="5"/>
  <c r="AM976" i="5"/>
  <c r="AL977" i="5"/>
  <c r="AM977" i="5"/>
  <c r="AL978" i="5"/>
  <c r="AM978" i="5"/>
  <c r="AL979" i="5"/>
  <c r="AM979" i="5"/>
  <c r="AL980" i="5"/>
  <c r="AM980" i="5"/>
  <c r="AL981" i="5"/>
  <c r="AM981" i="5"/>
  <c r="AL982" i="5"/>
  <c r="AM982" i="5"/>
  <c r="AL983" i="5"/>
  <c r="AM983" i="5"/>
  <c r="AL984" i="5"/>
  <c r="AM984" i="5"/>
  <c r="AL985" i="5"/>
  <c r="AM985" i="5"/>
  <c r="AL986" i="5"/>
  <c r="AM986" i="5"/>
  <c r="AL987" i="5"/>
  <c r="AM987" i="5"/>
  <c r="AL988" i="5"/>
  <c r="AM988" i="5"/>
  <c r="AL989" i="5"/>
  <c r="AM989" i="5"/>
  <c r="AL990" i="5"/>
  <c r="AM990" i="5"/>
  <c r="AL991" i="5"/>
  <c r="AM991" i="5"/>
  <c r="AL992" i="5"/>
  <c r="AM992" i="5"/>
  <c r="AL993" i="5"/>
  <c r="AM993" i="5"/>
  <c r="AL994" i="5"/>
  <c r="AM994" i="5"/>
  <c r="AL995" i="5"/>
  <c r="AM995" i="5"/>
  <c r="AL996" i="5"/>
  <c r="AM996" i="5"/>
  <c r="AL997" i="5"/>
  <c r="AM997" i="5"/>
  <c r="AL998" i="5"/>
  <c r="AM998" i="5"/>
  <c r="AL999" i="5"/>
  <c r="AM999" i="5"/>
  <c r="AL1000" i="5"/>
  <c r="AM1000" i="5"/>
  <c r="AL1001" i="5"/>
  <c r="AM1001" i="5"/>
  <c r="AL1002" i="5"/>
  <c r="AM1002" i="5"/>
  <c r="AL1003" i="5"/>
  <c r="AM1003" i="5"/>
  <c r="AL1004" i="5"/>
  <c r="AM1004" i="5"/>
  <c r="AL1005" i="5"/>
  <c r="AM1005" i="5"/>
  <c r="AL1006" i="5"/>
  <c r="AM1006" i="5"/>
  <c r="AL1007" i="5"/>
  <c r="AM1007" i="5"/>
  <c r="AL1008" i="5"/>
  <c r="AM1008" i="5"/>
  <c r="AL1009" i="5"/>
  <c r="AM1009" i="5"/>
  <c r="AL1010" i="5"/>
  <c r="AM1010" i="5"/>
  <c r="AL1011" i="5"/>
  <c r="AM1011" i="5"/>
  <c r="AL1012" i="5"/>
  <c r="AM1012" i="5"/>
  <c r="AL1013" i="5"/>
  <c r="AM1013" i="5"/>
  <c r="AL1014" i="5"/>
  <c r="AM1014" i="5"/>
  <c r="AL1015" i="5"/>
  <c r="AM1015" i="5"/>
  <c r="AL1016" i="5"/>
  <c r="AM1016" i="5"/>
  <c r="AL1017" i="5"/>
  <c r="AM1017" i="5"/>
  <c r="AL1018" i="5"/>
  <c r="AM1018" i="5"/>
  <c r="AL1019" i="5"/>
  <c r="AM1019" i="5"/>
  <c r="AL1020" i="5"/>
  <c r="AM1020" i="5"/>
  <c r="AL1021" i="5"/>
  <c r="AM1021" i="5"/>
  <c r="AL1022" i="5"/>
  <c r="AM1022" i="5"/>
  <c r="AL1023" i="5"/>
  <c r="AM1023" i="5"/>
  <c r="AL1024" i="5"/>
  <c r="AM1024" i="5"/>
  <c r="AL1025" i="5"/>
  <c r="AM1025" i="5"/>
  <c r="AL1026" i="5"/>
  <c r="AM1026" i="5"/>
  <c r="AL1027" i="5"/>
  <c r="AM1027" i="5"/>
  <c r="AL1028" i="5"/>
  <c r="AM1028" i="5"/>
  <c r="AL1029" i="5"/>
  <c r="AM1029" i="5"/>
  <c r="AL1030" i="5"/>
  <c r="AM1030" i="5"/>
  <c r="AL1031" i="5"/>
  <c r="AM1031" i="5"/>
  <c r="AL1032" i="5"/>
  <c r="AM1032" i="5"/>
  <c r="AL1033" i="5"/>
  <c r="AM1033" i="5"/>
  <c r="AL1034" i="5"/>
  <c r="AM1034" i="5"/>
  <c r="AL1035" i="5"/>
  <c r="AM1035" i="5"/>
  <c r="AL1036" i="5"/>
  <c r="AM1036" i="5"/>
  <c r="AL1037" i="5"/>
  <c r="AM1037" i="5"/>
  <c r="AL1038" i="5"/>
  <c r="AM1038" i="5"/>
  <c r="AL1039" i="5"/>
  <c r="AM1039" i="5"/>
  <c r="AL1040" i="5"/>
  <c r="AM1040" i="5"/>
  <c r="AL1041" i="5"/>
  <c r="AM1041" i="5"/>
  <c r="AL1042" i="5"/>
  <c r="AM1042" i="5"/>
  <c r="AL1043" i="5"/>
  <c r="AM1043" i="5"/>
  <c r="AL1044" i="5"/>
  <c r="AM1044" i="5"/>
  <c r="AL1045" i="5"/>
  <c r="AM1045" i="5"/>
  <c r="AL1046" i="5"/>
  <c r="AM1046" i="5"/>
  <c r="AL1047" i="5"/>
  <c r="AM1047" i="5"/>
  <c r="AL1048" i="5"/>
  <c r="AM1048" i="5"/>
  <c r="AL1049" i="5"/>
  <c r="AM1049" i="5"/>
  <c r="AL1050" i="5"/>
  <c r="AM1050" i="5"/>
  <c r="AL1051" i="5"/>
  <c r="AM1051" i="5"/>
  <c r="AL1052" i="5"/>
  <c r="AM1052" i="5"/>
  <c r="AL1053" i="5"/>
  <c r="AM1053" i="5"/>
  <c r="AL1054" i="5"/>
  <c r="AM1054" i="5"/>
  <c r="AL1055" i="5"/>
  <c r="AM1055" i="5"/>
  <c r="AL1056" i="5"/>
  <c r="AM1056" i="5"/>
  <c r="AL1057" i="5"/>
  <c r="AM1057" i="5"/>
  <c r="AL1058" i="5"/>
  <c r="AM1058" i="5"/>
  <c r="AL1059" i="5"/>
  <c r="AM1059" i="5"/>
  <c r="AL1060" i="5"/>
  <c r="AM1060" i="5"/>
  <c r="AL1061" i="5"/>
  <c r="AM1061" i="5"/>
  <c r="AL1062" i="5"/>
  <c r="AM1062" i="5"/>
  <c r="AL1063" i="5"/>
  <c r="AM1063" i="5"/>
  <c r="AL1064" i="5"/>
  <c r="AM1064" i="5"/>
  <c r="AL1065" i="5"/>
  <c r="AM1065" i="5"/>
  <c r="AL1066" i="5"/>
  <c r="AM1066" i="5"/>
  <c r="AL1067" i="5"/>
  <c r="AM1067" i="5"/>
  <c r="AL1068" i="5"/>
  <c r="AM1068" i="5"/>
  <c r="AL1069" i="5"/>
  <c r="AM1069" i="5"/>
  <c r="AL1070" i="5"/>
  <c r="AM1070" i="5"/>
  <c r="AL1071" i="5"/>
  <c r="AM1071" i="5"/>
  <c r="AL1072" i="5"/>
  <c r="AM1072" i="5"/>
  <c r="AL1073" i="5"/>
  <c r="AM1073" i="5"/>
  <c r="AL1074" i="5"/>
  <c r="AM1074" i="5"/>
  <c r="AL1075" i="5"/>
  <c r="AM1075" i="5"/>
  <c r="AL1076" i="5"/>
  <c r="AM1076" i="5"/>
  <c r="AL1077" i="5"/>
  <c r="AM1077" i="5"/>
  <c r="AL1078" i="5"/>
  <c r="AM1078" i="5"/>
  <c r="AL1079" i="5"/>
  <c r="AM1079" i="5"/>
  <c r="AL1080" i="5"/>
  <c r="AM1080" i="5"/>
  <c r="AL1081" i="5"/>
  <c r="AM1081" i="5"/>
  <c r="AL1082" i="5"/>
  <c r="AM1082" i="5"/>
  <c r="AL1083" i="5"/>
  <c r="AM1083" i="5"/>
  <c r="AL1084" i="5"/>
  <c r="AM1084" i="5"/>
  <c r="AL1085" i="5"/>
  <c r="AM1085" i="5"/>
  <c r="AL1086" i="5"/>
  <c r="AM1086" i="5"/>
  <c r="AL1087" i="5"/>
  <c r="AM1087" i="5"/>
  <c r="AL1088" i="5"/>
  <c r="AM1088" i="5"/>
  <c r="AL1089" i="5"/>
  <c r="AM1089" i="5"/>
  <c r="AL1090" i="5"/>
  <c r="AM1090" i="5"/>
  <c r="AL1091" i="5"/>
  <c r="AM1091" i="5"/>
  <c r="AL1092" i="5"/>
  <c r="AM1092" i="5"/>
  <c r="AL1093" i="5"/>
  <c r="AM1093" i="5"/>
  <c r="AL1094" i="5"/>
  <c r="AM1094" i="5"/>
  <c r="AL1095" i="5"/>
  <c r="AM1095" i="5"/>
  <c r="AL1096" i="5"/>
  <c r="AM1096" i="5"/>
  <c r="AL1097" i="5"/>
  <c r="AM1097" i="5"/>
  <c r="AL1098" i="5"/>
  <c r="AM1098" i="5"/>
  <c r="AL1099" i="5"/>
  <c r="AM1099" i="5"/>
  <c r="AL1100" i="5"/>
  <c r="AM1100" i="5"/>
  <c r="AL1101" i="5"/>
  <c r="AM1101" i="5"/>
  <c r="AL1102" i="5"/>
  <c r="AM1102" i="5"/>
  <c r="AL1103" i="5"/>
  <c r="AM1103" i="5"/>
  <c r="AL1104" i="5"/>
  <c r="AM1104" i="5"/>
  <c r="AL1105" i="5"/>
  <c r="AM1105" i="5"/>
  <c r="AL1106" i="5"/>
  <c r="AM1106" i="5"/>
  <c r="AL1107" i="5"/>
  <c r="AM1107" i="5"/>
  <c r="AL1108" i="5"/>
  <c r="AM1108" i="5"/>
  <c r="AL1109" i="5"/>
  <c r="AM1109" i="5"/>
  <c r="AL1110" i="5"/>
  <c r="AM1110" i="5"/>
  <c r="AL1111" i="5"/>
  <c r="AM1111" i="5"/>
  <c r="AL1112" i="5"/>
  <c r="AM1112" i="5"/>
  <c r="AL1113" i="5"/>
  <c r="AM1113" i="5"/>
  <c r="AL1114" i="5"/>
  <c r="AM1114" i="5"/>
  <c r="AL1115" i="5"/>
  <c r="AM1115" i="5"/>
  <c r="AL1116" i="5"/>
  <c r="AM1116" i="5"/>
  <c r="AL1117" i="5"/>
  <c r="AM1117" i="5"/>
  <c r="AL1118" i="5"/>
  <c r="AM1118" i="5"/>
  <c r="AL1119" i="5"/>
  <c r="AM1119" i="5"/>
  <c r="AL1120" i="5"/>
  <c r="AM1120" i="5"/>
  <c r="AL1121" i="5"/>
  <c r="AM1121" i="5"/>
  <c r="AL1122" i="5"/>
  <c r="AM1122" i="5"/>
  <c r="AL1123" i="5"/>
  <c r="AM1123" i="5"/>
  <c r="AL1124" i="5"/>
  <c r="AM1124" i="5"/>
  <c r="AL1125" i="5"/>
  <c r="AM1125" i="5"/>
  <c r="AL1126" i="5"/>
  <c r="AM1126" i="5"/>
  <c r="AL1127" i="5"/>
  <c r="AM1127" i="5"/>
  <c r="AL1128" i="5"/>
  <c r="AM1128" i="5"/>
  <c r="AL1129" i="5"/>
  <c r="AM1129" i="5"/>
  <c r="AL1130" i="5"/>
  <c r="AM1130" i="5"/>
  <c r="AL1131" i="5"/>
  <c r="AM1131" i="5"/>
  <c r="AL1132" i="5"/>
  <c r="AM1132" i="5"/>
  <c r="AL1133" i="5"/>
  <c r="AM1133" i="5"/>
  <c r="AL1134" i="5"/>
  <c r="AM1134" i="5"/>
  <c r="AL1135" i="5"/>
  <c r="AM1135" i="5"/>
  <c r="AL1136" i="5"/>
  <c r="AM1136" i="5"/>
  <c r="AL1137" i="5"/>
  <c r="AM1137" i="5"/>
  <c r="AL1138" i="5"/>
  <c r="AM1138" i="5"/>
  <c r="AL1139" i="5"/>
  <c r="AM1139" i="5"/>
  <c r="AL1140" i="5"/>
  <c r="AM1140" i="5"/>
  <c r="AL1141" i="5"/>
  <c r="AM1141" i="5"/>
  <c r="AL1142" i="5"/>
  <c r="AM1142" i="5"/>
  <c r="AL1143" i="5"/>
  <c r="AM1143" i="5"/>
  <c r="AL1144" i="5"/>
  <c r="AM1144" i="5"/>
  <c r="AL1145" i="5"/>
  <c r="AM1145" i="5"/>
  <c r="AL1146" i="5"/>
  <c r="AM1146" i="5"/>
  <c r="AL1147" i="5"/>
  <c r="AM1147" i="5"/>
  <c r="AL1148" i="5"/>
  <c r="AM1148" i="5"/>
  <c r="AL1149" i="5"/>
  <c r="AM1149" i="5"/>
  <c r="AL1150" i="5"/>
  <c r="AM1150" i="5"/>
  <c r="AL1151" i="5"/>
  <c r="AM1151" i="5"/>
  <c r="AL1152" i="5"/>
  <c r="AM1152" i="5"/>
  <c r="AL1153" i="5"/>
  <c r="AM1153" i="5"/>
  <c r="AL1154" i="5"/>
  <c r="AM1154" i="5"/>
  <c r="AL1155" i="5"/>
  <c r="AM1155" i="5"/>
  <c r="AL1156" i="5"/>
  <c r="AM1156" i="5"/>
  <c r="AL1157" i="5"/>
  <c r="AM1157" i="5"/>
  <c r="AL1158" i="5"/>
  <c r="AM1158" i="5"/>
  <c r="AL1159" i="5"/>
  <c r="AM1159" i="5"/>
  <c r="AL1160" i="5"/>
  <c r="AM1160" i="5"/>
  <c r="AL1161" i="5"/>
  <c r="AM1161" i="5"/>
  <c r="AL1162" i="5"/>
  <c r="AM1162" i="5"/>
  <c r="AL1163" i="5"/>
  <c r="AM1163" i="5"/>
  <c r="AL1164" i="5"/>
  <c r="AM1164" i="5"/>
  <c r="AL1165" i="5"/>
  <c r="AM1165" i="5"/>
  <c r="AL1166" i="5"/>
  <c r="AM1166" i="5"/>
  <c r="AL1167" i="5"/>
  <c r="AM1167" i="5"/>
  <c r="AL1168" i="5"/>
  <c r="AM1168" i="5"/>
  <c r="AL1169" i="5"/>
  <c r="AM1169" i="5"/>
  <c r="AL1170" i="5"/>
  <c r="AM1170" i="5"/>
  <c r="AL1171" i="5"/>
  <c r="AM1171" i="5"/>
  <c r="AL1172" i="5"/>
  <c r="AM1172" i="5"/>
  <c r="AL1173" i="5"/>
  <c r="AM1173" i="5"/>
  <c r="AL1174" i="5"/>
  <c r="AM1174" i="5"/>
  <c r="AL1175" i="5"/>
  <c r="AM1175" i="5"/>
  <c r="AL1176" i="5"/>
  <c r="AM1176" i="5"/>
  <c r="AL1177" i="5"/>
  <c r="AM1177" i="5"/>
  <c r="AL1178" i="5"/>
  <c r="AM1178" i="5"/>
  <c r="AL1179" i="5"/>
  <c r="AM1179" i="5"/>
  <c r="AL1180" i="5"/>
  <c r="AM1180" i="5"/>
  <c r="AL1181" i="5"/>
  <c r="AM1181" i="5"/>
  <c r="AL1182" i="5"/>
  <c r="AM1182" i="5"/>
  <c r="AL1183" i="5"/>
  <c r="AM1183" i="5"/>
  <c r="AL1184" i="5"/>
  <c r="AM1184" i="5"/>
  <c r="AL1185" i="5"/>
  <c r="AM1185" i="5"/>
  <c r="AL1186" i="5"/>
  <c r="AM1186" i="5"/>
  <c r="AL1187" i="5"/>
  <c r="AM1187" i="5"/>
  <c r="AL1188" i="5"/>
  <c r="AM1188" i="5"/>
  <c r="AL1189" i="5"/>
  <c r="AM1189" i="5"/>
  <c r="AL1190" i="5"/>
  <c r="AM1190" i="5"/>
  <c r="AL1191" i="5"/>
  <c r="AM1191" i="5"/>
  <c r="AL1192" i="5"/>
  <c r="AM1192" i="5"/>
  <c r="AL1193" i="5"/>
  <c r="AM1193" i="5"/>
  <c r="AL1194" i="5"/>
  <c r="AM1194" i="5"/>
  <c r="AL1195" i="5"/>
  <c r="AM1195" i="5"/>
  <c r="AL1196" i="5"/>
  <c r="AM1196" i="5"/>
  <c r="AL1197" i="5"/>
  <c r="AM1197" i="5"/>
  <c r="AL1198" i="5"/>
  <c r="AM1198" i="5"/>
  <c r="AL1199" i="5"/>
  <c r="AM1199" i="5"/>
  <c r="AL1200" i="5"/>
  <c r="AM1200" i="5"/>
  <c r="AL1201" i="5"/>
  <c r="AM1201" i="5"/>
  <c r="AL1202" i="5"/>
  <c r="AM1202" i="5"/>
  <c r="AL1203" i="5"/>
  <c r="AM1203" i="5"/>
  <c r="AL1204" i="5"/>
  <c r="AM1204" i="5"/>
  <c r="AL1205" i="5"/>
  <c r="AM1205" i="5"/>
  <c r="AL1206" i="5"/>
  <c r="AM1206" i="5"/>
  <c r="AL1207" i="5"/>
  <c r="AM1207" i="5"/>
  <c r="AL1208" i="5"/>
  <c r="AM1208" i="5"/>
  <c r="AL1209" i="5"/>
  <c r="AM1209" i="5"/>
  <c r="AL1210" i="5"/>
  <c r="AM1210" i="5"/>
  <c r="AL1211" i="5"/>
  <c r="AM1211" i="5"/>
  <c r="AL1212" i="5"/>
  <c r="AM1212" i="5"/>
  <c r="AL1213" i="5"/>
  <c r="AM1213" i="5"/>
  <c r="AL1214" i="5"/>
  <c r="AM1214" i="5"/>
  <c r="AL1215" i="5"/>
  <c r="AM1215" i="5"/>
  <c r="AL1216" i="5"/>
  <c r="AM1216" i="5"/>
  <c r="AL1217" i="5"/>
  <c r="AM1217" i="5"/>
  <c r="AL1218" i="5"/>
  <c r="AM1218" i="5"/>
  <c r="AL1219" i="5"/>
  <c r="AM1219" i="5"/>
  <c r="AL1220" i="5"/>
  <c r="AM1220" i="5"/>
  <c r="AL1221" i="5"/>
  <c r="AM1221" i="5"/>
  <c r="AL1222" i="5"/>
  <c r="AM1222" i="5"/>
  <c r="AL1223" i="5"/>
  <c r="AM1223" i="5"/>
  <c r="AL1224" i="5"/>
  <c r="AM1224" i="5"/>
  <c r="AL1225" i="5"/>
  <c r="AM1225" i="5"/>
  <c r="AL1226" i="5"/>
  <c r="AM1226" i="5"/>
  <c r="AL1227" i="5"/>
  <c r="AM1227" i="5"/>
  <c r="AL1228" i="5"/>
  <c r="AM1228" i="5"/>
  <c r="AL1229" i="5"/>
  <c r="AM1229" i="5"/>
  <c r="AL1230" i="5"/>
  <c r="AM1230" i="5"/>
  <c r="AL1231" i="5"/>
  <c r="AM1231" i="5"/>
  <c r="AL1232" i="5"/>
  <c r="AM1232" i="5"/>
  <c r="AL1233" i="5"/>
  <c r="AM1233" i="5"/>
  <c r="AL1234" i="5"/>
  <c r="AM1234" i="5"/>
  <c r="AL1235" i="5"/>
  <c r="AM1235" i="5"/>
  <c r="AL1236" i="5"/>
  <c r="AM1236" i="5"/>
  <c r="AL1237" i="5"/>
  <c r="AM1237" i="5"/>
  <c r="AL1238" i="5"/>
  <c r="AM1238" i="5"/>
  <c r="AL1239" i="5"/>
  <c r="AM1239" i="5"/>
  <c r="AL1240" i="5"/>
  <c r="AM1240" i="5"/>
  <c r="AL1241" i="5"/>
  <c r="AM1241" i="5"/>
  <c r="AL1242" i="5"/>
  <c r="AM1242" i="5"/>
  <c r="AL1243" i="5"/>
  <c r="AM1243" i="5"/>
  <c r="AL1244" i="5"/>
  <c r="AM1244" i="5"/>
  <c r="AL1245" i="5"/>
  <c r="AM1245" i="5"/>
  <c r="AL1246" i="5"/>
  <c r="AM1246" i="5"/>
  <c r="AL1247" i="5"/>
  <c r="AM1247" i="5"/>
  <c r="AL1248" i="5"/>
  <c r="AM1248" i="5"/>
  <c r="AL1249" i="5"/>
  <c r="AM1249" i="5"/>
  <c r="AL1250" i="5"/>
  <c r="AM1250" i="5"/>
  <c r="AL1251" i="5"/>
  <c r="AM1251" i="5"/>
  <c r="AL1252" i="5"/>
  <c r="AM1252" i="5"/>
  <c r="AL1253" i="5"/>
  <c r="AM1253" i="5"/>
  <c r="AL1254" i="5"/>
  <c r="AM1254" i="5"/>
  <c r="AL1255" i="5"/>
  <c r="AM1255" i="5"/>
  <c r="AL1256" i="5"/>
  <c r="AM1256" i="5"/>
  <c r="AL1257" i="5"/>
  <c r="AM1257" i="5"/>
  <c r="AL1258" i="5"/>
  <c r="AM1258" i="5"/>
  <c r="AL1259" i="5"/>
  <c r="AM1259" i="5"/>
  <c r="AL1260" i="5"/>
  <c r="AM1260" i="5"/>
  <c r="AL1261" i="5"/>
  <c r="AM1261" i="5"/>
  <c r="AL1262" i="5"/>
  <c r="AM1262" i="5"/>
  <c r="AL1263" i="5"/>
  <c r="AM1263" i="5"/>
  <c r="AL1264" i="5"/>
  <c r="AM1264" i="5"/>
  <c r="AL1265" i="5"/>
  <c r="AM1265" i="5"/>
  <c r="AL1266" i="5"/>
  <c r="AM1266" i="5"/>
  <c r="AL1267" i="5"/>
  <c r="AM1267" i="5"/>
  <c r="AL1268" i="5"/>
  <c r="AM1268" i="5"/>
  <c r="AL1269" i="5"/>
  <c r="AM1269" i="5"/>
  <c r="AL1270" i="5"/>
  <c r="AM1270" i="5"/>
  <c r="AL1271" i="5"/>
  <c r="AM1271" i="5"/>
  <c r="AL1272" i="5"/>
  <c r="AM1272" i="5"/>
  <c r="AL1273" i="5"/>
  <c r="AM1273" i="5"/>
  <c r="AL1274" i="5"/>
  <c r="AM1274" i="5"/>
  <c r="AL1275" i="5"/>
  <c r="AM1275" i="5"/>
  <c r="AL1276" i="5"/>
  <c r="AM1276" i="5"/>
  <c r="AL1277" i="5"/>
  <c r="AM1277" i="5"/>
  <c r="AL1278" i="5"/>
  <c r="AM1278" i="5"/>
  <c r="AL1279" i="5"/>
  <c r="AM1279" i="5"/>
  <c r="AL1280" i="5"/>
  <c r="AM1280" i="5"/>
  <c r="AL1281" i="5"/>
  <c r="AM1281" i="5"/>
  <c r="AL1282" i="5"/>
  <c r="AM1282" i="5"/>
  <c r="AL1283" i="5"/>
  <c r="AM1283" i="5"/>
  <c r="AL1284" i="5"/>
  <c r="AM1284" i="5"/>
  <c r="AL1285" i="5"/>
  <c r="AM1285" i="5"/>
  <c r="AL1286" i="5"/>
  <c r="AM1286" i="5"/>
  <c r="AL1287" i="5"/>
  <c r="AM1287" i="5"/>
  <c r="AL1288" i="5"/>
  <c r="AM1288" i="5"/>
  <c r="AL1289" i="5"/>
  <c r="AM1289" i="5"/>
  <c r="AL1290" i="5"/>
  <c r="AM1290" i="5"/>
  <c r="AL1291" i="5"/>
  <c r="AM1291" i="5"/>
  <c r="AL1292" i="5"/>
  <c r="AM1292" i="5"/>
  <c r="AL1293" i="5"/>
  <c r="AM1293" i="5"/>
  <c r="AL1294" i="5"/>
  <c r="AM1294" i="5"/>
  <c r="AL1295" i="5"/>
  <c r="AM1295" i="5"/>
  <c r="AL1296" i="5"/>
  <c r="AM1296" i="5"/>
  <c r="AL1297" i="5"/>
  <c r="AM1297" i="5"/>
  <c r="AL1298" i="5"/>
  <c r="AM1298" i="5"/>
  <c r="AL1299" i="5"/>
  <c r="AM1299" i="5"/>
  <c r="AL1300" i="5"/>
  <c r="AM1300" i="5"/>
  <c r="AL1301" i="5"/>
  <c r="AM1301" i="5"/>
  <c r="AL1302" i="5"/>
  <c r="AM1302" i="5"/>
  <c r="AL1303" i="5"/>
  <c r="AM1303" i="5"/>
  <c r="AL1304" i="5"/>
  <c r="AM1304" i="5"/>
  <c r="AL1305" i="5"/>
  <c r="AM1305" i="5"/>
  <c r="AL1306" i="5"/>
  <c r="AM1306" i="5"/>
  <c r="AL1307" i="5"/>
  <c r="AM1307" i="5"/>
  <c r="AL1308" i="5"/>
  <c r="AM1308" i="5"/>
  <c r="AL1309" i="5"/>
  <c r="AM1309" i="5"/>
  <c r="AL1310" i="5"/>
  <c r="AM1310" i="5"/>
  <c r="AL1311" i="5"/>
  <c r="AM1311" i="5"/>
  <c r="AL1312" i="5"/>
  <c r="AM1312" i="5"/>
  <c r="AL1313" i="5"/>
  <c r="AM1313" i="5"/>
  <c r="AL1314" i="5"/>
  <c r="AM1314" i="5"/>
  <c r="AL1315" i="5"/>
  <c r="AM1315" i="5"/>
  <c r="AL1316" i="5"/>
  <c r="AM1316" i="5"/>
  <c r="AL1317" i="5"/>
  <c r="AM1317" i="5"/>
  <c r="AL1318" i="5"/>
  <c r="AM1318" i="5"/>
  <c r="AL1319" i="5"/>
  <c r="AM1319" i="5"/>
  <c r="AL1320" i="5"/>
  <c r="AM1320" i="5"/>
  <c r="AL1321" i="5"/>
  <c r="AM1321" i="5"/>
  <c r="AL1322" i="5"/>
  <c r="AM1322" i="5"/>
  <c r="AL1323" i="5"/>
  <c r="AM1323" i="5"/>
  <c r="AL1324" i="5"/>
  <c r="AM1324" i="5"/>
  <c r="AL1325" i="5"/>
  <c r="AM1325" i="5"/>
  <c r="AL1326" i="5"/>
  <c r="AM1326" i="5"/>
  <c r="AL1327" i="5"/>
  <c r="AM1327" i="5"/>
  <c r="AL1328" i="5"/>
  <c r="AM1328" i="5"/>
  <c r="AL1329" i="5"/>
  <c r="AM1329" i="5"/>
  <c r="AL1330" i="5"/>
  <c r="AM1330" i="5"/>
  <c r="AL1331" i="5"/>
  <c r="AM1331" i="5"/>
  <c r="AL1332" i="5"/>
  <c r="AM1332" i="5"/>
  <c r="AL1333" i="5"/>
  <c r="AM1333" i="5"/>
  <c r="AL1334" i="5"/>
  <c r="AM1334" i="5"/>
  <c r="AL1335" i="5"/>
  <c r="AM1335" i="5"/>
  <c r="AL1336" i="5"/>
  <c r="AM1336" i="5"/>
  <c r="AL1337" i="5"/>
  <c r="AM1337" i="5"/>
  <c r="AL1338" i="5"/>
  <c r="AM1338" i="5"/>
  <c r="AL1339" i="5"/>
  <c r="AM1339" i="5"/>
  <c r="AL1340" i="5"/>
  <c r="AM1340" i="5"/>
  <c r="AL1341" i="5"/>
  <c r="AM1341" i="5"/>
  <c r="AL1342" i="5"/>
  <c r="AM1342" i="5"/>
  <c r="AL1343" i="5"/>
  <c r="AM1343" i="5"/>
  <c r="AL1344" i="5"/>
  <c r="AM1344" i="5"/>
  <c r="AL1345" i="5"/>
  <c r="AM1345" i="5"/>
  <c r="AL1346" i="5"/>
  <c r="AM1346" i="5"/>
  <c r="AL1347" i="5"/>
  <c r="AM1347" i="5"/>
  <c r="AL1348" i="5"/>
  <c r="AM1348" i="5"/>
  <c r="AL1349" i="5"/>
  <c r="AM1349" i="5"/>
  <c r="AL1350" i="5"/>
  <c r="AM1350" i="5"/>
  <c r="AL1351" i="5"/>
  <c r="AM1351" i="5"/>
  <c r="AL1352" i="5"/>
  <c r="AM1352" i="5"/>
  <c r="AL1353" i="5"/>
  <c r="AM1353" i="5"/>
  <c r="AL1354" i="5"/>
  <c r="AM1354" i="5"/>
  <c r="AL1355" i="5"/>
  <c r="AM1355" i="5"/>
  <c r="AL1356" i="5"/>
  <c r="AM1356" i="5"/>
  <c r="AL1357" i="5"/>
  <c r="AM1357" i="5"/>
  <c r="AL1358" i="5"/>
  <c r="AM1358" i="5"/>
  <c r="AL1359" i="5"/>
  <c r="AM1359" i="5"/>
  <c r="AL1360" i="5"/>
  <c r="AM1360" i="5"/>
  <c r="AL1361" i="5"/>
  <c r="AM1361" i="5"/>
  <c r="AL1362" i="5"/>
  <c r="AM1362" i="5"/>
  <c r="AL1363" i="5"/>
  <c r="AM1363" i="5"/>
  <c r="AL1364" i="5"/>
  <c r="AM1364" i="5"/>
  <c r="AL1365" i="5"/>
  <c r="AM1365" i="5"/>
  <c r="AL1366" i="5"/>
  <c r="AM1366" i="5"/>
  <c r="AL1367" i="5"/>
  <c r="AM1367" i="5"/>
  <c r="AL1368" i="5"/>
  <c r="AM1368" i="5"/>
  <c r="AL1369" i="5"/>
  <c r="AM1369" i="5"/>
  <c r="AL1370" i="5"/>
  <c r="AM1370" i="5"/>
  <c r="AL1371" i="5"/>
  <c r="AM1371" i="5"/>
  <c r="AL1372" i="5"/>
  <c r="AM1372" i="5"/>
  <c r="AL1373" i="5"/>
  <c r="AM1373" i="5"/>
  <c r="AL1374" i="5"/>
  <c r="AM1374" i="5"/>
  <c r="AL1375" i="5"/>
  <c r="AM1375" i="5"/>
  <c r="AL1376" i="5"/>
  <c r="AM1376" i="5"/>
  <c r="AL1377" i="5"/>
  <c r="AM1377" i="5"/>
  <c r="AL1378" i="5"/>
  <c r="AM1378" i="5"/>
  <c r="AL1379" i="5"/>
  <c r="AM1379" i="5"/>
  <c r="AL1380" i="5"/>
  <c r="AM1380" i="5"/>
  <c r="AL1381" i="5"/>
  <c r="AM1381" i="5"/>
  <c r="AL1382" i="5"/>
  <c r="AM1382" i="5"/>
  <c r="AL1383" i="5"/>
  <c r="AM1383" i="5"/>
  <c r="AL1384" i="5"/>
  <c r="AM1384" i="5"/>
  <c r="AL1385" i="5"/>
  <c r="AM1385" i="5"/>
  <c r="AL1386" i="5"/>
  <c r="AM1386" i="5"/>
  <c r="AL1387" i="5"/>
  <c r="AM1387" i="5"/>
  <c r="AL1388" i="5"/>
  <c r="AM1388" i="5"/>
  <c r="AL1389" i="5"/>
  <c r="AM1389" i="5"/>
  <c r="AL1390" i="5"/>
  <c r="AM1390" i="5"/>
  <c r="AL1391" i="5"/>
  <c r="AM1391" i="5"/>
  <c r="AL1392" i="5"/>
  <c r="AM1392" i="5"/>
  <c r="AL1393" i="5"/>
  <c r="AM1393" i="5"/>
  <c r="AL1394" i="5"/>
  <c r="AM1394" i="5"/>
  <c r="AL1395" i="5"/>
  <c r="AM1395" i="5"/>
  <c r="AL1396" i="5"/>
  <c r="AM1396" i="5"/>
  <c r="AL1397" i="5"/>
  <c r="AM1397" i="5"/>
  <c r="AL1398" i="5"/>
  <c r="AM1398" i="5"/>
  <c r="AL1399" i="5"/>
  <c r="AM1399" i="5"/>
  <c r="AL1400" i="5"/>
  <c r="AM1400" i="5"/>
  <c r="AL1401" i="5"/>
  <c r="AM1401" i="5"/>
  <c r="AL1402" i="5"/>
  <c r="AM1402" i="5"/>
  <c r="AL1403" i="5"/>
  <c r="AM1403" i="5"/>
  <c r="AL1404" i="5"/>
  <c r="AM1404" i="5"/>
  <c r="AL1405" i="5"/>
  <c r="AM1405" i="5"/>
  <c r="AL1406" i="5"/>
  <c r="AM1406" i="5"/>
  <c r="AL1407" i="5"/>
  <c r="AM1407" i="5"/>
  <c r="AL1408" i="5"/>
  <c r="AM1408" i="5"/>
  <c r="AL1409" i="5"/>
  <c r="AM1409" i="5"/>
  <c r="AL1410" i="5"/>
  <c r="AM1410" i="5"/>
  <c r="AL1411" i="5"/>
  <c r="AM1411" i="5"/>
  <c r="AL1412" i="5"/>
  <c r="AM1412" i="5"/>
  <c r="AL1413" i="5"/>
  <c r="AM1413" i="5"/>
  <c r="AL1414" i="5"/>
  <c r="AM1414" i="5"/>
  <c r="AL1415" i="5"/>
  <c r="AM1415" i="5"/>
  <c r="AL1416" i="5"/>
  <c r="AM1416" i="5"/>
  <c r="AL1417" i="5"/>
  <c r="AM1417" i="5"/>
  <c r="AL1418" i="5"/>
  <c r="AM1418" i="5"/>
  <c r="AL1419" i="5"/>
  <c r="AM1419" i="5"/>
  <c r="AL1420" i="5"/>
  <c r="AM1420" i="5"/>
  <c r="AL1421" i="5"/>
  <c r="AM1421" i="5"/>
  <c r="AL1422" i="5"/>
  <c r="AM1422" i="5"/>
  <c r="AL1423" i="5"/>
  <c r="AM1423" i="5"/>
  <c r="AL1424" i="5"/>
  <c r="AM1424" i="5"/>
  <c r="AL1425" i="5"/>
  <c r="AM1425" i="5"/>
  <c r="AL1426" i="5"/>
  <c r="AM1426" i="5"/>
  <c r="AL1427" i="5"/>
  <c r="AM1427" i="5"/>
  <c r="AL1428" i="5"/>
  <c r="AM1428" i="5"/>
  <c r="AL1429" i="5"/>
  <c r="AM1429" i="5"/>
  <c r="AL1430" i="5"/>
  <c r="AM1430" i="5"/>
  <c r="AL1431" i="5"/>
  <c r="AM1431" i="5"/>
  <c r="AL1432" i="5"/>
  <c r="AM1432" i="5"/>
  <c r="AL1433" i="5"/>
  <c r="AM1433" i="5"/>
  <c r="AL1434" i="5"/>
  <c r="AM1434" i="5"/>
  <c r="AL1435" i="5"/>
  <c r="AM1435" i="5"/>
  <c r="AL1436" i="5"/>
  <c r="AM1436" i="5"/>
  <c r="AL1437" i="5"/>
  <c r="AM1437" i="5"/>
  <c r="AL1438" i="5"/>
  <c r="AM1438" i="5"/>
  <c r="AL1439" i="5"/>
  <c r="AM1439" i="5"/>
  <c r="AL1440" i="5"/>
  <c r="AM1440" i="5"/>
  <c r="AL1441" i="5"/>
  <c r="AM1441" i="5"/>
  <c r="AL1442" i="5"/>
  <c r="AM1442" i="5"/>
  <c r="AL1443" i="5"/>
  <c r="AM1443" i="5"/>
  <c r="AL1444" i="5"/>
  <c r="AM1444" i="5"/>
  <c r="AL1445" i="5"/>
  <c r="AM1445" i="5"/>
  <c r="AL1446" i="5"/>
  <c r="AM1446" i="5"/>
  <c r="AL1447" i="5"/>
  <c r="AM1447" i="5"/>
  <c r="AL1448" i="5"/>
  <c r="AM1448" i="5"/>
  <c r="AL1449" i="5"/>
  <c r="AM1449" i="5"/>
  <c r="AL1450" i="5"/>
  <c r="AM1450" i="5"/>
  <c r="AL1451" i="5"/>
  <c r="AM1451" i="5"/>
  <c r="AL1452" i="5"/>
  <c r="AM1452" i="5"/>
  <c r="AL1453" i="5"/>
  <c r="AM1453" i="5"/>
  <c r="AL1454" i="5"/>
  <c r="AM1454" i="5"/>
  <c r="AL1455" i="5"/>
  <c r="AM1455" i="5"/>
  <c r="AL1456" i="5"/>
  <c r="AM1456" i="5"/>
  <c r="AL1457" i="5"/>
  <c r="AM1457" i="5"/>
  <c r="AL1458" i="5"/>
  <c r="AM1458" i="5"/>
  <c r="AL1459" i="5"/>
  <c r="AM1459" i="5"/>
  <c r="AL1460" i="5"/>
  <c r="AM1460" i="5"/>
  <c r="AL1461" i="5"/>
  <c r="AM1461" i="5"/>
  <c r="AL1462" i="5"/>
  <c r="AM1462" i="5"/>
  <c r="AL1463" i="5"/>
  <c r="AM1463" i="5"/>
  <c r="AL1464" i="5"/>
  <c r="AM1464" i="5"/>
  <c r="AL1465" i="5"/>
  <c r="AM1465" i="5"/>
  <c r="AL1466" i="5"/>
  <c r="AM1466" i="5"/>
  <c r="AL1467" i="5"/>
  <c r="AM1467" i="5"/>
  <c r="AL1468" i="5"/>
  <c r="AM1468" i="5"/>
  <c r="AL1469" i="5"/>
  <c r="AM1469" i="5"/>
  <c r="AL1470" i="5"/>
  <c r="AM1470" i="5"/>
  <c r="AL1471" i="5"/>
  <c r="AM1471" i="5"/>
  <c r="AL1472" i="5"/>
  <c r="AM1472" i="5"/>
  <c r="AL1473" i="5"/>
  <c r="AM1473" i="5"/>
  <c r="AL1474" i="5"/>
  <c r="AM1474" i="5"/>
  <c r="AL1475" i="5"/>
  <c r="AM1475" i="5"/>
  <c r="AL1476" i="5"/>
  <c r="AM1476" i="5"/>
  <c r="AL1477" i="5"/>
  <c r="AM1477" i="5"/>
  <c r="AL1478" i="5"/>
  <c r="AM1478" i="5"/>
  <c r="AL1479" i="5"/>
  <c r="AM1479" i="5"/>
  <c r="AL1480" i="5"/>
  <c r="AM1480" i="5"/>
  <c r="AL1481" i="5"/>
  <c r="AM1481" i="5"/>
  <c r="AL1482" i="5"/>
  <c r="AM1482" i="5"/>
  <c r="AL1483" i="5"/>
  <c r="AM1483" i="5"/>
  <c r="AL1484" i="5"/>
  <c r="AM1484" i="5"/>
  <c r="AL1485" i="5"/>
  <c r="AM1485" i="5"/>
  <c r="AL1486" i="5"/>
  <c r="AM1486" i="5"/>
  <c r="AL1487" i="5"/>
  <c r="AM1487" i="5"/>
  <c r="AL1488" i="5"/>
  <c r="AM1488" i="5"/>
  <c r="AL1489" i="5"/>
  <c r="AM1489" i="5"/>
  <c r="AL1490" i="5"/>
  <c r="AM1490" i="5"/>
  <c r="AL1491" i="5"/>
  <c r="AM1491" i="5"/>
  <c r="AL1492" i="5"/>
  <c r="AM1492" i="5"/>
  <c r="AL1493" i="5"/>
  <c r="AM1493" i="5"/>
  <c r="AL1494" i="5"/>
  <c r="AM1494" i="5"/>
  <c r="AL1495" i="5"/>
  <c r="AM1495" i="5"/>
  <c r="AL1496" i="5"/>
  <c r="AM1496" i="5"/>
  <c r="AL1497" i="5"/>
  <c r="AM1497" i="5"/>
  <c r="AL1498" i="5"/>
  <c r="AM1498" i="5"/>
  <c r="AL1499" i="5"/>
  <c r="AM1499" i="5"/>
  <c r="AL1500" i="5"/>
  <c r="AM1500" i="5"/>
  <c r="AL1501" i="5"/>
  <c r="AM1501" i="5"/>
  <c r="AL1502" i="5"/>
  <c r="AM1502" i="5"/>
  <c r="AL1503" i="5"/>
  <c r="AM1503" i="5"/>
  <c r="AL1504" i="5"/>
  <c r="AM1504" i="5"/>
  <c r="AL1505" i="5"/>
  <c r="AM1505" i="5"/>
  <c r="AL1506" i="5"/>
  <c r="AM1506" i="5"/>
  <c r="AL1507" i="5"/>
  <c r="AM1507" i="5"/>
  <c r="AL1508" i="5"/>
  <c r="AM1508" i="5"/>
  <c r="AL1509" i="5"/>
  <c r="AM1509" i="5"/>
  <c r="AL1510" i="5"/>
  <c r="AM1510" i="5"/>
  <c r="AL1511" i="5"/>
  <c r="AM1511" i="5"/>
  <c r="AL1512" i="5"/>
  <c r="AM1512" i="5"/>
  <c r="AL1513" i="5"/>
  <c r="AM1513" i="5"/>
  <c r="AL1514" i="5"/>
  <c r="AM1514" i="5"/>
  <c r="AL1515" i="5"/>
  <c r="AM1515" i="5"/>
  <c r="AL1516" i="5"/>
  <c r="AM1516" i="5"/>
  <c r="AL1517" i="5"/>
  <c r="AM1517" i="5"/>
  <c r="AL1518" i="5"/>
  <c r="AM1518" i="5"/>
  <c r="AL1519" i="5"/>
  <c r="AM1519" i="5"/>
  <c r="AL1520" i="5"/>
  <c r="AM1520" i="5"/>
  <c r="AL1521" i="5"/>
  <c r="AM1521" i="5"/>
  <c r="AL1522" i="5"/>
  <c r="AM1522" i="5"/>
  <c r="AL1523" i="5"/>
  <c r="AM1523" i="5"/>
  <c r="AL1524" i="5"/>
  <c r="AM1524" i="5"/>
  <c r="AL1525" i="5"/>
  <c r="AM1525" i="5"/>
  <c r="AL1526" i="5"/>
  <c r="AM1526" i="5"/>
  <c r="AL1527" i="5"/>
  <c r="AM1527" i="5"/>
  <c r="AL1528" i="5"/>
  <c r="AM1528" i="5"/>
  <c r="AL1529" i="5"/>
  <c r="AM1529" i="5"/>
  <c r="AL1530" i="5"/>
  <c r="AM1530" i="5"/>
  <c r="AL1531" i="5"/>
  <c r="AM1531" i="5"/>
  <c r="AL1532" i="5"/>
  <c r="AM1532" i="5"/>
  <c r="AL1533" i="5"/>
  <c r="AM1533" i="5"/>
  <c r="AL1534" i="5"/>
  <c r="AM1534" i="5"/>
  <c r="AL1535" i="5"/>
  <c r="AM1535" i="5"/>
  <c r="AL1536" i="5"/>
  <c r="AM1536" i="5"/>
  <c r="AL1537" i="5"/>
  <c r="AM1537" i="5"/>
  <c r="AL1538" i="5"/>
  <c r="AM1538" i="5"/>
  <c r="AL1539" i="5"/>
  <c r="AM1539" i="5"/>
  <c r="AL1540" i="5"/>
  <c r="AM1540" i="5"/>
  <c r="AL1541" i="5"/>
  <c r="AM1541" i="5"/>
  <c r="AL1542" i="5"/>
  <c r="AM1542" i="5"/>
  <c r="AL1543" i="5"/>
  <c r="AM1543" i="5"/>
  <c r="AL1544" i="5"/>
  <c r="AM1544" i="5"/>
  <c r="AL1545" i="5"/>
  <c r="AM1545" i="5"/>
  <c r="AL1546" i="5"/>
  <c r="AM1546" i="5"/>
  <c r="AL1547" i="5"/>
  <c r="AM1547" i="5"/>
  <c r="AL1548" i="5"/>
  <c r="AM1548" i="5"/>
  <c r="AL1549" i="5"/>
  <c r="AM1549" i="5"/>
  <c r="AL1550" i="5"/>
  <c r="AM1550" i="5"/>
  <c r="AL1551" i="5"/>
  <c r="AM1551" i="5"/>
  <c r="AL1552" i="5"/>
  <c r="AM1552" i="5"/>
  <c r="AL1553" i="5"/>
  <c r="AM1553" i="5"/>
  <c r="AL1554" i="5"/>
  <c r="AM1554" i="5"/>
  <c r="AL1555" i="5"/>
  <c r="AM1555" i="5"/>
  <c r="AL1556" i="5"/>
  <c r="AM1556" i="5"/>
  <c r="AL1557" i="5"/>
  <c r="AM1557" i="5"/>
  <c r="AL1558" i="5"/>
  <c r="AM1558" i="5"/>
  <c r="AL1559" i="5"/>
  <c r="AM1559" i="5"/>
  <c r="AL1560" i="5"/>
  <c r="AM1560" i="5"/>
  <c r="AL1561" i="5"/>
  <c r="AM1561" i="5"/>
  <c r="AL1562" i="5"/>
  <c r="AM1562" i="5"/>
  <c r="AL1563" i="5"/>
  <c r="AM1563" i="5"/>
  <c r="AL1564" i="5"/>
  <c r="AM1564" i="5"/>
  <c r="AL1565" i="5"/>
  <c r="AM1565" i="5"/>
  <c r="AL1566" i="5"/>
  <c r="AM1566" i="5"/>
  <c r="AL1567" i="5"/>
  <c r="AM1567" i="5"/>
  <c r="AL1568" i="5"/>
  <c r="AM1568" i="5"/>
  <c r="AL1569" i="5"/>
  <c r="AM1569" i="5"/>
  <c r="AL1570" i="5"/>
  <c r="AM1570" i="5"/>
  <c r="AL1571" i="5"/>
  <c r="AM1571" i="5"/>
  <c r="AL1572" i="5"/>
  <c r="AM1572" i="5"/>
  <c r="AL1573" i="5"/>
  <c r="AM1573" i="5"/>
  <c r="AL1574" i="5"/>
  <c r="AM1574" i="5"/>
  <c r="AL1575" i="5"/>
  <c r="AM1575" i="5"/>
  <c r="AL1576" i="5"/>
  <c r="AM1576" i="5"/>
  <c r="AL1577" i="5"/>
  <c r="AM1577" i="5"/>
  <c r="AL1578" i="5"/>
  <c r="AM1578" i="5"/>
  <c r="AL1579" i="5"/>
  <c r="AM1579" i="5"/>
  <c r="AL1580" i="5"/>
  <c r="AM1580" i="5"/>
  <c r="AL1581" i="5"/>
  <c r="AM1581" i="5"/>
  <c r="AL1582" i="5"/>
  <c r="AM1582" i="5"/>
  <c r="AL1583" i="5"/>
  <c r="AM1583" i="5"/>
  <c r="AL1584" i="5"/>
  <c r="AM1584" i="5"/>
  <c r="AL1585" i="5"/>
  <c r="AM1585" i="5"/>
  <c r="AL1586" i="5"/>
  <c r="AM1586" i="5"/>
  <c r="AL1587" i="5"/>
  <c r="AM1587" i="5"/>
  <c r="AL1588" i="5"/>
  <c r="AM1588" i="5"/>
  <c r="AL1589" i="5"/>
  <c r="AM1589" i="5"/>
  <c r="AL1590" i="5"/>
  <c r="AM1590" i="5"/>
  <c r="AL1591" i="5"/>
  <c r="AM1591" i="5"/>
  <c r="AL1592" i="5"/>
  <c r="AM1592" i="5"/>
  <c r="AL1593" i="5"/>
  <c r="AM1593" i="5"/>
  <c r="AL1594" i="5"/>
  <c r="AM1594" i="5"/>
  <c r="AL1595" i="5"/>
  <c r="AM1595" i="5"/>
  <c r="AL1596" i="5"/>
  <c r="AM1596" i="5"/>
  <c r="AL1597" i="5"/>
  <c r="AM1597" i="5"/>
  <c r="AL1598" i="5"/>
  <c r="AM1598" i="5"/>
  <c r="AL1599" i="5"/>
  <c r="AM1599" i="5"/>
  <c r="AL1600" i="5"/>
  <c r="AM1600" i="5"/>
  <c r="AL1601" i="5"/>
  <c r="AM1601" i="5"/>
  <c r="AL1602" i="5"/>
  <c r="AM1602" i="5"/>
  <c r="AL1603" i="5"/>
  <c r="AM1603" i="5"/>
  <c r="AL1604" i="5"/>
  <c r="AM1604" i="5"/>
  <c r="AL1605" i="5"/>
  <c r="AM1605" i="5"/>
  <c r="AL1606" i="5"/>
  <c r="AM1606" i="5"/>
  <c r="AL1607" i="5"/>
  <c r="AM1607" i="5"/>
  <c r="AL1608" i="5"/>
  <c r="AM1608" i="5"/>
  <c r="AL1609" i="5"/>
  <c r="AM1609" i="5"/>
  <c r="AL1610" i="5"/>
  <c r="AM1610" i="5"/>
  <c r="AL1611" i="5"/>
  <c r="AM1611" i="5"/>
  <c r="AL1612" i="5"/>
  <c r="AM1612" i="5"/>
  <c r="AL1613" i="5"/>
  <c r="AM1613" i="5"/>
  <c r="AL1614" i="5"/>
  <c r="AM1614" i="5"/>
  <c r="AL1615" i="5"/>
  <c r="AM1615" i="5"/>
  <c r="AL1616" i="5"/>
  <c r="AM1616" i="5"/>
  <c r="AL1617" i="5"/>
  <c r="AM1617" i="5"/>
  <c r="AL1618" i="5"/>
  <c r="AM1618" i="5"/>
  <c r="AL1619" i="5"/>
  <c r="AM1619" i="5"/>
  <c r="AL1620" i="5"/>
  <c r="AM1620" i="5"/>
  <c r="AL1621" i="5"/>
  <c r="AM1621" i="5"/>
  <c r="AL1622" i="5"/>
  <c r="AM1622" i="5"/>
  <c r="AL1623" i="5"/>
  <c r="AM1623" i="5"/>
  <c r="AL1624" i="5"/>
  <c r="AM1624" i="5"/>
  <c r="AL1625" i="5"/>
  <c r="AM1625" i="5"/>
  <c r="AL1626" i="5"/>
  <c r="AM1626" i="5"/>
  <c r="AL1627" i="5"/>
  <c r="AM1627" i="5"/>
  <c r="AL1628" i="5"/>
  <c r="AM1628" i="5"/>
  <c r="AL1629" i="5"/>
  <c r="AM1629" i="5"/>
  <c r="AL1630" i="5"/>
  <c r="AM1630" i="5"/>
  <c r="AL1631" i="5"/>
  <c r="AM1631" i="5"/>
  <c r="AL1632" i="5"/>
  <c r="AM1632" i="5"/>
  <c r="AL1633" i="5"/>
  <c r="AM1633" i="5"/>
  <c r="AL1634" i="5"/>
  <c r="AM1634" i="5"/>
  <c r="AL1635" i="5"/>
  <c r="AM1635" i="5"/>
  <c r="AL1636" i="5"/>
  <c r="AM1636" i="5"/>
  <c r="AL1637" i="5"/>
  <c r="AM1637" i="5"/>
  <c r="AL1638" i="5"/>
  <c r="AM1638" i="5"/>
  <c r="AL1639" i="5"/>
  <c r="AM1639" i="5"/>
  <c r="AL1640" i="5"/>
  <c r="AM1640" i="5"/>
  <c r="AL1641" i="5"/>
  <c r="AM1641" i="5"/>
  <c r="AL1642" i="5"/>
  <c r="AM1642" i="5"/>
  <c r="AL1643" i="5"/>
  <c r="AM1643" i="5"/>
  <c r="AL1644" i="5"/>
  <c r="AM1644" i="5"/>
  <c r="AL1645" i="5"/>
  <c r="AM1645" i="5"/>
  <c r="AL1646" i="5"/>
  <c r="AM1646" i="5"/>
  <c r="AL1647" i="5"/>
  <c r="AM1647" i="5"/>
  <c r="AL1648" i="5"/>
  <c r="AM1648" i="5"/>
  <c r="AL1649" i="5"/>
  <c r="AM1649" i="5"/>
  <c r="AL1650" i="5"/>
  <c r="AM1650" i="5"/>
  <c r="AL1651" i="5"/>
  <c r="AM1651" i="5"/>
  <c r="AL1652" i="5"/>
  <c r="AM1652" i="5"/>
  <c r="AL1653" i="5"/>
  <c r="AM1653" i="5"/>
  <c r="AL1654" i="5"/>
  <c r="AM1654" i="5"/>
  <c r="AL1655" i="5"/>
  <c r="AM1655" i="5"/>
  <c r="AL1656" i="5"/>
  <c r="AM1656" i="5"/>
  <c r="AL1657" i="5"/>
  <c r="AM1657" i="5"/>
  <c r="AL1658" i="5"/>
  <c r="AM1658" i="5"/>
  <c r="AL1659" i="5"/>
  <c r="AM1659" i="5"/>
  <c r="AL1660" i="5"/>
  <c r="AM1660" i="5"/>
  <c r="AL1661" i="5"/>
  <c r="AM1661" i="5"/>
  <c r="AL1662" i="5"/>
  <c r="AM1662" i="5"/>
  <c r="AL1663" i="5"/>
  <c r="AM1663" i="5"/>
  <c r="AL1664" i="5"/>
  <c r="AM1664" i="5"/>
  <c r="AL1665" i="5"/>
  <c r="AM1665" i="5"/>
  <c r="AL1666" i="5"/>
  <c r="AM1666" i="5"/>
  <c r="AL1667" i="5"/>
  <c r="AM1667" i="5"/>
  <c r="AL1668" i="5"/>
  <c r="AM1668" i="5"/>
  <c r="AL1669" i="5"/>
  <c r="AM1669" i="5"/>
  <c r="AL1670" i="5"/>
  <c r="AM1670" i="5"/>
  <c r="AL1671" i="5"/>
  <c r="AM1671" i="5"/>
  <c r="AL1672" i="5"/>
  <c r="AM1672" i="5"/>
  <c r="AL1673" i="5"/>
  <c r="AM1673" i="5"/>
  <c r="AL1674" i="5"/>
  <c r="AM1674" i="5"/>
  <c r="AL1675" i="5"/>
  <c r="AM1675" i="5"/>
  <c r="AL1676" i="5"/>
  <c r="AM1676" i="5"/>
  <c r="AL1677" i="5"/>
  <c r="AM1677" i="5"/>
  <c r="AL1678" i="5"/>
  <c r="AM1678" i="5"/>
  <c r="AL1679" i="5"/>
  <c r="AM1679" i="5"/>
  <c r="AL1680" i="5"/>
  <c r="AM1680" i="5"/>
  <c r="AL1681" i="5"/>
  <c r="AM1681" i="5"/>
  <c r="AL1682" i="5"/>
  <c r="AM1682" i="5"/>
  <c r="AL1683" i="5"/>
  <c r="AM1683" i="5"/>
  <c r="AL1684" i="5"/>
  <c r="AM1684" i="5"/>
  <c r="AL1685" i="5"/>
  <c r="AM1685" i="5"/>
  <c r="AL1686" i="5"/>
  <c r="AM1686" i="5"/>
  <c r="AL1687" i="5"/>
  <c r="AM1687" i="5"/>
  <c r="AL1688" i="5"/>
  <c r="AM1688" i="5"/>
  <c r="AL1689" i="5"/>
  <c r="AM1689" i="5"/>
  <c r="AL1690" i="5"/>
  <c r="AM1690" i="5"/>
  <c r="AL1691" i="5"/>
  <c r="AM1691" i="5"/>
  <c r="AL1692" i="5"/>
  <c r="AM1692" i="5"/>
  <c r="AL1693" i="5"/>
  <c r="AM1693" i="5"/>
  <c r="AL1694" i="5"/>
  <c r="AM1694" i="5"/>
  <c r="AL1695" i="5"/>
  <c r="AM1695" i="5"/>
  <c r="AL1696" i="5"/>
  <c r="AM1696" i="5"/>
  <c r="AL1697" i="5"/>
  <c r="AM1697" i="5"/>
  <c r="AL1698" i="5"/>
  <c r="AM1698" i="5"/>
  <c r="AL1699" i="5"/>
  <c r="AM1699" i="5"/>
  <c r="AL1700" i="5"/>
  <c r="AM1700" i="5"/>
  <c r="AL1701" i="5"/>
  <c r="AM1701" i="5"/>
  <c r="AL1702" i="5"/>
  <c r="AM1702" i="5"/>
  <c r="AL1703" i="5"/>
  <c r="AM1703" i="5"/>
  <c r="AL1704" i="5"/>
  <c r="AM1704" i="5"/>
  <c r="AL1705" i="5"/>
  <c r="AM1705" i="5"/>
  <c r="AL1706" i="5"/>
  <c r="AM1706" i="5"/>
  <c r="AL1707" i="5"/>
  <c r="AM1707" i="5"/>
  <c r="AL1708" i="5"/>
  <c r="AM1708" i="5"/>
  <c r="AL1709" i="5"/>
  <c r="AM1709" i="5"/>
  <c r="AL1710" i="5"/>
  <c r="AM1710" i="5"/>
  <c r="AL1711" i="5"/>
  <c r="AM1711" i="5"/>
  <c r="AL1712" i="5"/>
  <c r="AM1712" i="5"/>
  <c r="AL1713" i="5"/>
  <c r="AM1713" i="5"/>
  <c r="AL1714" i="5"/>
  <c r="AM1714" i="5"/>
  <c r="AL1715" i="5"/>
  <c r="AM1715" i="5"/>
  <c r="AL1716" i="5"/>
  <c r="AM1716" i="5"/>
  <c r="AL1717" i="5"/>
  <c r="AM1717" i="5"/>
  <c r="AL1718" i="5"/>
  <c r="AM1718" i="5"/>
  <c r="AL1719" i="5"/>
  <c r="AM1719" i="5"/>
  <c r="AL1720" i="5"/>
  <c r="AM1720" i="5"/>
  <c r="AL1721" i="5"/>
  <c r="AM1721" i="5"/>
  <c r="AL1722" i="5"/>
  <c r="AM1722" i="5"/>
  <c r="AL1723" i="5"/>
  <c r="AM1723" i="5"/>
  <c r="AL1724" i="5"/>
  <c r="AM1724" i="5"/>
  <c r="AL1725" i="5"/>
  <c r="AM1725" i="5"/>
  <c r="AL1726" i="5"/>
  <c r="AM1726" i="5"/>
  <c r="AL1727" i="5"/>
  <c r="AM1727" i="5"/>
  <c r="AL1728" i="5"/>
  <c r="AM1728" i="5"/>
  <c r="AL1729" i="5"/>
  <c r="AM1729" i="5"/>
  <c r="AL1730" i="5"/>
  <c r="AM1730" i="5"/>
  <c r="AL1731" i="5"/>
  <c r="AM1731" i="5"/>
  <c r="AL1732" i="5"/>
  <c r="AM1732" i="5"/>
  <c r="AL1733" i="5"/>
  <c r="AM1733" i="5"/>
  <c r="AL1734" i="5"/>
  <c r="AM1734" i="5"/>
  <c r="AL1735" i="5"/>
  <c r="AM1735" i="5"/>
  <c r="AL1736" i="5"/>
  <c r="AM1736" i="5"/>
  <c r="AL1737" i="5"/>
  <c r="AM1737" i="5"/>
  <c r="AL1738" i="5"/>
  <c r="AM1738" i="5"/>
  <c r="AL1739" i="5"/>
  <c r="AM1739" i="5"/>
  <c r="AL1740" i="5"/>
  <c r="AM1740" i="5"/>
  <c r="AL1741" i="5"/>
  <c r="AM1741" i="5"/>
  <c r="AL1742" i="5"/>
  <c r="AM1742" i="5"/>
  <c r="AL1743" i="5"/>
  <c r="AM1743" i="5"/>
  <c r="AL1744" i="5"/>
  <c r="AM1744" i="5"/>
  <c r="AL1745" i="5"/>
  <c r="AM1745" i="5"/>
  <c r="AL1746" i="5"/>
  <c r="AM1746" i="5"/>
  <c r="AL1747" i="5"/>
  <c r="AM1747" i="5"/>
  <c r="AL1748" i="5"/>
  <c r="AM1748" i="5"/>
  <c r="AL1749" i="5"/>
  <c r="AM1749" i="5"/>
  <c r="AL1750" i="5"/>
  <c r="AM1750" i="5"/>
  <c r="AL1751" i="5"/>
  <c r="AM1751" i="5"/>
  <c r="AL1752" i="5"/>
  <c r="AM1752" i="5"/>
  <c r="AL1753" i="5"/>
  <c r="AM1753" i="5"/>
  <c r="AL1754" i="5"/>
  <c r="AM1754" i="5"/>
  <c r="AL1755" i="5"/>
  <c r="AM1755" i="5"/>
  <c r="AL1756" i="5"/>
  <c r="AM1756" i="5"/>
  <c r="AL1757" i="5"/>
  <c r="AM1757" i="5"/>
  <c r="AL1758" i="5"/>
  <c r="AM1758" i="5"/>
  <c r="AL1759" i="5"/>
  <c r="AM1759" i="5"/>
  <c r="AL1760" i="5"/>
  <c r="AM1760" i="5"/>
  <c r="AL1761" i="5"/>
  <c r="AM1761" i="5"/>
  <c r="AL1762" i="5"/>
  <c r="AM1762" i="5"/>
  <c r="AL1763" i="5"/>
  <c r="AM1763" i="5"/>
  <c r="AL1764" i="5"/>
  <c r="AM1764" i="5"/>
  <c r="AL1765" i="5"/>
  <c r="AM1765" i="5"/>
  <c r="AL1766" i="5"/>
  <c r="AM1766" i="5"/>
  <c r="AL1767" i="5"/>
  <c r="AM1767" i="5"/>
  <c r="AL1768" i="5"/>
  <c r="AM1768" i="5"/>
  <c r="AL1769" i="5"/>
  <c r="AM1769" i="5"/>
  <c r="AL1770" i="5"/>
  <c r="AM1770" i="5"/>
  <c r="AL1771" i="5"/>
  <c r="AM1771" i="5"/>
  <c r="AL1772" i="5"/>
  <c r="AM1772" i="5"/>
  <c r="AL1773" i="5"/>
  <c r="AM1773" i="5"/>
  <c r="AL1774" i="5"/>
  <c r="AM1774" i="5"/>
  <c r="AL1775" i="5"/>
  <c r="AM1775" i="5"/>
  <c r="AL1776" i="5"/>
  <c r="AM1776" i="5"/>
  <c r="AL1777" i="5"/>
  <c r="AM1777" i="5"/>
  <c r="AL1778" i="5"/>
  <c r="AM1778" i="5"/>
  <c r="AL1779" i="5"/>
  <c r="AM1779" i="5"/>
  <c r="AL1780" i="5"/>
  <c r="AM1780" i="5"/>
  <c r="AL1781" i="5"/>
  <c r="AM1781" i="5"/>
  <c r="AL1782" i="5"/>
  <c r="AM1782" i="5"/>
  <c r="AL1783" i="5"/>
  <c r="AM1783" i="5"/>
  <c r="AL1784" i="5"/>
  <c r="AM1784" i="5"/>
  <c r="AL1785" i="5"/>
  <c r="AM1785" i="5"/>
  <c r="AL1786" i="5"/>
  <c r="AM1786" i="5"/>
  <c r="AL1787" i="5"/>
  <c r="AM1787" i="5"/>
  <c r="AL1788" i="5"/>
  <c r="AM1788" i="5"/>
  <c r="AL1789" i="5"/>
  <c r="AM1789" i="5"/>
  <c r="AL1790" i="5"/>
  <c r="AM1790" i="5"/>
  <c r="AL1791" i="5"/>
  <c r="AM1791" i="5"/>
  <c r="AL1792" i="5"/>
  <c r="AM1792" i="5"/>
  <c r="AL1793" i="5"/>
  <c r="AM1793" i="5"/>
  <c r="AL1794" i="5"/>
  <c r="AM1794" i="5"/>
  <c r="AL1795" i="5"/>
  <c r="AM1795" i="5"/>
  <c r="AL1796" i="5"/>
  <c r="AM1796" i="5"/>
  <c r="AL1797" i="5"/>
  <c r="AM1797" i="5"/>
  <c r="AL1798" i="5"/>
  <c r="AM1798" i="5"/>
  <c r="AL1799" i="5"/>
  <c r="AM1799" i="5"/>
  <c r="AL1800" i="5"/>
  <c r="AM1800" i="5"/>
  <c r="AL1801" i="5"/>
  <c r="AM1801" i="5"/>
  <c r="AL1802" i="5"/>
  <c r="AM1802" i="5"/>
  <c r="AL1803" i="5"/>
  <c r="AM1803" i="5"/>
  <c r="AL1804" i="5"/>
  <c r="AM1804" i="5"/>
  <c r="AL1805" i="5"/>
  <c r="AM1805" i="5"/>
  <c r="AL1806" i="5"/>
  <c r="AM1806" i="5"/>
  <c r="AL1807" i="5"/>
  <c r="AM1807" i="5"/>
  <c r="AL1808" i="5"/>
  <c r="AM1808" i="5"/>
  <c r="AL1809" i="5"/>
  <c r="AM1809" i="5"/>
  <c r="AL1810" i="5"/>
  <c r="AM1810" i="5"/>
  <c r="AL1811" i="5"/>
  <c r="AM1811" i="5"/>
  <c r="AL1812" i="5"/>
  <c r="AM1812" i="5"/>
  <c r="AL1813" i="5"/>
  <c r="AM1813" i="5"/>
  <c r="AL1814" i="5"/>
  <c r="AM1814" i="5"/>
  <c r="AL1815" i="5"/>
  <c r="AM1815" i="5"/>
  <c r="AL1816" i="5"/>
  <c r="AM1816" i="5"/>
  <c r="AL1817" i="5"/>
  <c r="AM1817" i="5"/>
  <c r="AL1818" i="5"/>
  <c r="AM1818" i="5"/>
  <c r="AL1819" i="5"/>
  <c r="AM1819" i="5"/>
  <c r="AL1820" i="5"/>
  <c r="AM1820" i="5"/>
  <c r="AL1821" i="5"/>
  <c r="AM1821" i="5"/>
  <c r="AL1822" i="5"/>
  <c r="AM1822" i="5"/>
  <c r="AL1823" i="5"/>
  <c r="AM1823" i="5"/>
  <c r="AL1824" i="5"/>
  <c r="AM1824" i="5"/>
  <c r="AL1825" i="5"/>
  <c r="AM1825" i="5"/>
  <c r="AL1826" i="5"/>
  <c r="AM1826" i="5"/>
  <c r="AL1827" i="5"/>
  <c r="AM1827" i="5"/>
  <c r="AL1828" i="5"/>
  <c r="AM1828" i="5"/>
  <c r="AL1829" i="5"/>
  <c r="AM1829" i="5"/>
  <c r="AL1830" i="5"/>
  <c r="AM1830" i="5"/>
  <c r="AL1831" i="5"/>
  <c r="AM1831" i="5"/>
  <c r="AL1832" i="5"/>
  <c r="AM1832" i="5"/>
  <c r="AL1833" i="5"/>
  <c r="AM1833" i="5"/>
  <c r="AL1834" i="5"/>
  <c r="AM1834" i="5"/>
  <c r="AL1835" i="5"/>
  <c r="AM1835" i="5"/>
  <c r="AL1836" i="5"/>
  <c r="AM1836" i="5"/>
  <c r="AL1837" i="5"/>
  <c r="AM1837" i="5"/>
  <c r="AL1838" i="5"/>
  <c r="AM1838" i="5"/>
  <c r="AL1839" i="5"/>
  <c r="AM1839" i="5"/>
  <c r="AL1840" i="5"/>
  <c r="AM1840" i="5"/>
  <c r="AL1841" i="5"/>
  <c r="AM1841" i="5"/>
  <c r="AL1842" i="5"/>
  <c r="AM1842" i="5"/>
  <c r="AL1843" i="5"/>
  <c r="AM1843" i="5"/>
  <c r="AL1844" i="5"/>
  <c r="AM1844" i="5"/>
  <c r="AL1845" i="5"/>
  <c r="AM1845" i="5"/>
  <c r="AL1846" i="5"/>
  <c r="AM1846" i="5"/>
  <c r="AL1847" i="5"/>
  <c r="AM1847" i="5"/>
  <c r="AL1848" i="5"/>
  <c r="AM1848" i="5"/>
  <c r="AL1849" i="5"/>
  <c r="AM1849" i="5"/>
  <c r="AL1850" i="5"/>
  <c r="AM1850" i="5"/>
  <c r="AL1851" i="5"/>
  <c r="AM1851" i="5"/>
  <c r="AL1852" i="5"/>
  <c r="AM1852" i="5"/>
  <c r="AL1853" i="5"/>
  <c r="AM1853" i="5"/>
  <c r="AL1854" i="5"/>
  <c r="AM1854" i="5"/>
  <c r="AL1855" i="5"/>
  <c r="AM1855" i="5"/>
  <c r="AL1856" i="5"/>
  <c r="AM1856" i="5"/>
  <c r="AL1857" i="5"/>
  <c r="AM1857" i="5"/>
  <c r="AL1858" i="5"/>
  <c r="AM1858" i="5"/>
  <c r="AL1859" i="5"/>
  <c r="AM1859" i="5"/>
  <c r="AL1860" i="5"/>
  <c r="AM1860" i="5"/>
  <c r="AL1861" i="5"/>
  <c r="AM1861" i="5"/>
  <c r="AL1862" i="5"/>
  <c r="AM1862" i="5"/>
  <c r="AL1863" i="5"/>
  <c r="AM1863" i="5"/>
  <c r="AL1864" i="5"/>
  <c r="AM1864" i="5"/>
  <c r="AL1865" i="5"/>
  <c r="AM1865" i="5"/>
  <c r="AL1866" i="5"/>
  <c r="AM1866" i="5"/>
  <c r="AL1867" i="5"/>
  <c r="AM1867" i="5"/>
  <c r="AL1868" i="5"/>
  <c r="AM1868" i="5"/>
  <c r="AL1869" i="5"/>
  <c r="AM1869" i="5"/>
  <c r="AL1870" i="5"/>
  <c r="AM1870" i="5"/>
  <c r="AL1871" i="5"/>
  <c r="AM1871" i="5"/>
  <c r="AL1872" i="5"/>
  <c r="AM1872" i="5"/>
  <c r="AL1873" i="5"/>
  <c r="AM1873" i="5"/>
  <c r="AL1874" i="5"/>
  <c r="AM1874" i="5"/>
  <c r="AL1875" i="5"/>
  <c r="AM1875" i="5"/>
  <c r="AL1876" i="5"/>
  <c r="AM1876" i="5"/>
  <c r="AL1877" i="5"/>
  <c r="AM1877" i="5"/>
  <c r="AL1878" i="5"/>
  <c r="AM1878" i="5"/>
  <c r="AL1879" i="5"/>
  <c r="AM1879" i="5"/>
  <c r="AL1880" i="5"/>
  <c r="AM1880" i="5"/>
  <c r="AL1881" i="5"/>
  <c r="AM1881" i="5"/>
  <c r="AL1882" i="5"/>
  <c r="AM1882" i="5"/>
  <c r="AL1883" i="5"/>
  <c r="AM1883" i="5"/>
  <c r="AL1884" i="5"/>
  <c r="AM1884" i="5"/>
  <c r="AL1885" i="5"/>
  <c r="AM1885" i="5"/>
  <c r="AL1886" i="5"/>
  <c r="AM1886" i="5"/>
  <c r="AL1887" i="5"/>
  <c r="AM1887" i="5"/>
  <c r="AL1888" i="5"/>
  <c r="AM1888" i="5"/>
  <c r="AL1889" i="5"/>
  <c r="AM1889" i="5"/>
  <c r="AL1890" i="5"/>
  <c r="AM1890" i="5"/>
  <c r="AL1891" i="5"/>
  <c r="AM1891" i="5"/>
  <c r="AL1892" i="5"/>
  <c r="AM1892" i="5"/>
  <c r="AL1893" i="5"/>
  <c r="AM1893" i="5"/>
  <c r="AL1894" i="5"/>
  <c r="AM1894" i="5"/>
  <c r="AL1895" i="5"/>
  <c r="AM1895" i="5"/>
  <c r="AL1896" i="5"/>
  <c r="AM1896" i="5"/>
  <c r="AL1897" i="5"/>
  <c r="AM1897" i="5"/>
  <c r="AL1898" i="5"/>
  <c r="AM1898" i="5"/>
  <c r="AL1899" i="5"/>
  <c r="AM1899" i="5"/>
  <c r="AL1900" i="5"/>
  <c r="AM1900" i="5"/>
  <c r="AL1901" i="5"/>
  <c r="AM1901" i="5"/>
  <c r="AL1902" i="5"/>
  <c r="AM1902" i="5"/>
  <c r="AL1903" i="5"/>
  <c r="AM1903" i="5"/>
  <c r="AL1904" i="5"/>
  <c r="AM1904" i="5"/>
  <c r="AL1905" i="5"/>
  <c r="AM1905" i="5"/>
  <c r="AL1906" i="5"/>
  <c r="AM1906" i="5"/>
  <c r="AL1907" i="5"/>
  <c r="AM1907" i="5"/>
  <c r="AL1908" i="5"/>
  <c r="AM1908" i="5"/>
  <c r="AL1909" i="5"/>
  <c r="AM1909" i="5"/>
  <c r="AL1910" i="5"/>
  <c r="AM1910" i="5"/>
  <c r="AL1911" i="5"/>
  <c r="AM1911" i="5"/>
  <c r="AL1912" i="5"/>
  <c r="AM1912" i="5"/>
  <c r="AL1913" i="5"/>
  <c r="AM1913" i="5"/>
  <c r="AL1914" i="5"/>
  <c r="AM1914" i="5"/>
  <c r="AL1915" i="5"/>
  <c r="AM1915" i="5"/>
  <c r="AL1916" i="5"/>
  <c r="AM1916" i="5"/>
  <c r="AL1917" i="5"/>
  <c r="AM1917" i="5"/>
  <c r="AL1918" i="5"/>
  <c r="AM1918" i="5"/>
  <c r="AL1919" i="5"/>
  <c r="AM1919" i="5"/>
  <c r="AL1920" i="5"/>
  <c r="AM1920" i="5"/>
  <c r="AL1921" i="5"/>
  <c r="AM1921" i="5"/>
  <c r="AL1922" i="5"/>
  <c r="AM1922" i="5"/>
  <c r="AL1923" i="5"/>
  <c r="AM1923" i="5"/>
  <c r="AL1924" i="5"/>
  <c r="AM1924" i="5"/>
  <c r="AL1925" i="5"/>
  <c r="AM1925" i="5"/>
  <c r="AL1926" i="5"/>
  <c r="AM1926" i="5"/>
  <c r="AL1927" i="5"/>
  <c r="AM1927" i="5"/>
  <c r="AL1928" i="5"/>
  <c r="AM1928" i="5"/>
  <c r="AL1929" i="5"/>
  <c r="AM1929" i="5"/>
  <c r="AL1930" i="5"/>
  <c r="AM1930" i="5"/>
  <c r="AL1931" i="5"/>
  <c r="AM1931" i="5"/>
  <c r="AL1932" i="5"/>
  <c r="AM1932" i="5"/>
  <c r="AL1933" i="5"/>
  <c r="AM1933" i="5"/>
  <c r="AL1934" i="5"/>
  <c r="AM1934" i="5"/>
  <c r="AL1935" i="5"/>
  <c r="AM1935" i="5"/>
  <c r="AL1936" i="5"/>
  <c r="AM1936" i="5"/>
  <c r="AL1937" i="5"/>
  <c r="AM1937" i="5"/>
  <c r="AL1938" i="5"/>
  <c r="AM1938" i="5"/>
  <c r="AL1939" i="5"/>
  <c r="AM1939" i="5"/>
  <c r="AL1940" i="5"/>
  <c r="AM1940" i="5"/>
  <c r="AL1941" i="5"/>
  <c r="AM1941" i="5"/>
  <c r="AL1942" i="5"/>
  <c r="AM1942" i="5"/>
  <c r="AL1943" i="5"/>
  <c r="AM1943" i="5"/>
  <c r="AL1944" i="5"/>
  <c r="AM1944" i="5"/>
  <c r="AL1945" i="5"/>
  <c r="AM1945" i="5"/>
  <c r="AL1946" i="5"/>
  <c r="AM1946" i="5"/>
  <c r="AL1947" i="5"/>
  <c r="AM1947" i="5"/>
  <c r="AL1948" i="5"/>
  <c r="AM1948" i="5"/>
  <c r="AL1949" i="5"/>
  <c r="AM1949" i="5"/>
  <c r="AL1950" i="5"/>
  <c r="AM1950" i="5"/>
  <c r="AL1951" i="5"/>
  <c r="AM1951" i="5"/>
  <c r="AL1952" i="5"/>
  <c r="AM1952" i="5"/>
  <c r="AL1953" i="5"/>
  <c r="AM1953" i="5"/>
  <c r="AL1954" i="5"/>
  <c r="AM1954" i="5"/>
  <c r="AL1955" i="5"/>
  <c r="AM1955" i="5"/>
  <c r="AL1956" i="5"/>
  <c r="AM1956" i="5"/>
  <c r="AL1957" i="5"/>
  <c r="AM1957" i="5"/>
  <c r="AL1958" i="5"/>
  <c r="AM1958" i="5"/>
  <c r="AL1959" i="5"/>
  <c r="AM1959" i="5"/>
  <c r="AL1960" i="5"/>
  <c r="AM1960" i="5"/>
  <c r="AL1961" i="5"/>
  <c r="AM1961" i="5"/>
  <c r="AL1962" i="5"/>
  <c r="AM1962" i="5"/>
  <c r="AL1963" i="5"/>
  <c r="AM1963" i="5"/>
  <c r="AL1964" i="5"/>
  <c r="AM1964" i="5"/>
  <c r="AL1965" i="5"/>
  <c r="AM1965" i="5"/>
  <c r="AL1966" i="5"/>
  <c r="AM1966" i="5"/>
  <c r="AL1967" i="5"/>
  <c r="AM1967" i="5"/>
  <c r="AL1968" i="5"/>
  <c r="AM1968" i="5"/>
  <c r="AL1969" i="5"/>
  <c r="AM1969" i="5"/>
  <c r="AL1970" i="5"/>
  <c r="AM1970" i="5"/>
  <c r="AL1971" i="5"/>
  <c r="AM1971" i="5"/>
  <c r="AL1972" i="5"/>
  <c r="AM1972" i="5"/>
  <c r="AL1973" i="5"/>
  <c r="AM1973" i="5"/>
  <c r="AL1974" i="5"/>
  <c r="AM1974" i="5"/>
  <c r="AL1975" i="5"/>
  <c r="AM1975" i="5"/>
  <c r="AL1976" i="5"/>
  <c r="AM1976" i="5"/>
  <c r="AL1977" i="5"/>
  <c r="AM1977" i="5"/>
  <c r="AL1978" i="5"/>
  <c r="AM1978" i="5"/>
  <c r="AL1979" i="5"/>
  <c r="AM1979" i="5"/>
  <c r="AL1980" i="5"/>
  <c r="AM1980" i="5"/>
  <c r="AL1981" i="5"/>
  <c r="AM1981" i="5"/>
  <c r="AL1982" i="5"/>
  <c r="AM1982" i="5"/>
  <c r="AL1983" i="5"/>
  <c r="AM1983" i="5"/>
  <c r="AL1984" i="5"/>
  <c r="AM1984" i="5"/>
  <c r="AL1985" i="5"/>
  <c r="AM1985" i="5"/>
  <c r="AL1986" i="5"/>
  <c r="AM1986" i="5"/>
  <c r="AL1987" i="5"/>
  <c r="AM1987" i="5"/>
  <c r="AL1988" i="5"/>
  <c r="AM1988" i="5"/>
  <c r="AL1989" i="5"/>
  <c r="AM1989" i="5"/>
  <c r="AL1990" i="5"/>
  <c r="AM1990" i="5"/>
  <c r="AL1991" i="5"/>
  <c r="AM1991" i="5"/>
  <c r="AL1992" i="5"/>
  <c r="AM1992" i="5"/>
  <c r="AL1993" i="5"/>
  <c r="AM1993" i="5"/>
  <c r="AL1994" i="5"/>
  <c r="AM1994" i="5"/>
  <c r="AL1995" i="5"/>
  <c r="AM1995" i="5"/>
  <c r="AL1996" i="5"/>
  <c r="AM1996" i="5"/>
  <c r="AL1997" i="5"/>
  <c r="AM1997" i="5"/>
  <c r="AL1998" i="5"/>
  <c r="AM1998" i="5"/>
  <c r="AL1999" i="5"/>
  <c r="AM1999" i="5"/>
  <c r="AL2000" i="5"/>
  <c r="AM2000" i="5"/>
  <c r="AL2001" i="5"/>
  <c r="AM2001" i="5"/>
  <c r="AL2002" i="5"/>
  <c r="AM2002" i="5"/>
  <c r="AL2003" i="5"/>
  <c r="AM2003" i="5"/>
  <c r="AL2004" i="5"/>
  <c r="AM2004" i="5"/>
  <c r="AL2005" i="5"/>
  <c r="AM2005" i="5"/>
  <c r="AL2006" i="5"/>
  <c r="AM2006" i="5"/>
  <c r="AL2007" i="5"/>
  <c r="AM2007" i="5"/>
  <c r="AL2008" i="5"/>
  <c r="AM2008" i="5"/>
  <c r="AL2009" i="5"/>
  <c r="AM2009" i="5"/>
  <c r="AL2010" i="5"/>
  <c r="AM2010" i="5"/>
  <c r="AL2011" i="5"/>
  <c r="AM2011" i="5"/>
  <c r="AL2012" i="5"/>
  <c r="AM2012" i="5"/>
  <c r="AL2013" i="5"/>
  <c r="AM2013" i="5"/>
  <c r="AL2014" i="5"/>
  <c r="AM2014" i="5"/>
  <c r="AL2015" i="5"/>
  <c r="AM2015" i="5"/>
  <c r="AL2016" i="5"/>
  <c r="AM2016" i="5"/>
  <c r="AL2017" i="5"/>
  <c r="AM2017" i="5"/>
  <c r="AL2018" i="5"/>
  <c r="AM2018" i="5"/>
  <c r="AL2019" i="5"/>
  <c r="AM2019" i="5"/>
  <c r="AL2020" i="5"/>
  <c r="AM2020" i="5"/>
  <c r="AL2021" i="5"/>
  <c r="AM2021" i="5"/>
  <c r="AL2022" i="5"/>
  <c r="AM2022" i="5"/>
  <c r="AL2023" i="5"/>
  <c r="AM2023" i="5"/>
  <c r="AL2024" i="5"/>
  <c r="AM2024" i="5"/>
  <c r="AL2025" i="5"/>
  <c r="AM2025" i="5"/>
  <c r="AL2026" i="5"/>
  <c r="AM2026" i="5"/>
  <c r="AL2027" i="5"/>
  <c r="AM2027" i="5"/>
  <c r="AL2028" i="5"/>
  <c r="AM2028" i="5"/>
  <c r="AL2029" i="5"/>
  <c r="AM2029" i="5"/>
  <c r="AL2030" i="5"/>
  <c r="AM2030" i="5"/>
  <c r="AL2031" i="5"/>
  <c r="AM2031" i="5"/>
  <c r="AL2032" i="5"/>
  <c r="AM2032" i="5"/>
  <c r="AL2033" i="5"/>
  <c r="AM2033" i="5"/>
  <c r="AL2034" i="5"/>
  <c r="AM2034" i="5"/>
  <c r="AL2035" i="5"/>
  <c r="AM2035" i="5"/>
  <c r="AL2036" i="5"/>
  <c r="AM2036" i="5"/>
  <c r="AL2037" i="5"/>
  <c r="AM2037" i="5"/>
  <c r="AL2038" i="5"/>
  <c r="AM2038" i="5"/>
  <c r="AL2039" i="5"/>
  <c r="AM2039" i="5"/>
  <c r="AL2040" i="5"/>
  <c r="AM2040" i="5"/>
  <c r="AL2041" i="5"/>
  <c r="AM2041" i="5"/>
  <c r="AL2042" i="5"/>
  <c r="AM2042" i="5"/>
  <c r="AL2043" i="5"/>
  <c r="AM2043" i="5"/>
  <c r="AL2044" i="5"/>
  <c r="AM2044" i="5"/>
  <c r="AL2045" i="5"/>
  <c r="AM2045" i="5"/>
  <c r="AL2046" i="5"/>
  <c r="AM2046" i="5"/>
  <c r="AL2047" i="5"/>
  <c r="AM2047" i="5"/>
  <c r="AL2048" i="5"/>
  <c r="AM2048" i="5"/>
  <c r="AL2049" i="5"/>
  <c r="AM2049" i="5"/>
  <c r="AL2050" i="5"/>
  <c r="AM2050" i="5"/>
  <c r="AL2051" i="5"/>
  <c r="AM2051" i="5"/>
  <c r="AL2052" i="5"/>
  <c r="AM2052" i="5"/>
  <c r="AL2053" i="5"/>
  <c r="AM2053" i="5"/>
  <c r="AL2054" i="5"/>
  <c r="AM2054" i="5"/>
  <c r="AL2055" i="5"/>
  <c r="AM2055" i="5"/>
  <c r="AL2056" i="5"/>
  <c r="AM2056" i="5"/>
  <c r="AL2057" i="5"/>
  <c r="AM2057" i="5"/>
  <c r="AL2058" i="5"/>
  <c r="AM2058" i="5"/>
  <c r="AL2059" i="5"/>
  <c r="AM2059" i="5"/>
  <c r="AL2060" i="5"/>
  <c r="AM2060" i="5"/>
  <c r="AL2061" i="5"/>
  <c r="AM2061" i="5"/>
  <c r="AL2062" i="5"/>
  <c r="AM2062" i="5"/>
  <c r="AL2063" i="5"/>
  <c r="AM2063" i="5"/>
  <c r="AL2064" i="5"/>
  <c r="AM2064" i="5"/>
  <c r="AL2065" i="5"/>
  <c r="AM2065" i="5"/>
  <c r="AL2066" i="5"/>
  <c r="AM2066" i="5"/>
  <c r="AL2067" i="5"/>
  <c r="AM2067" i="5"/>
  <c r="AL2068" i="5"/>
  <c r="AM2068" i="5"/>
  <c r="AL2069" i="5"/>
  <c r="AM2069" i="5"/>
  <c r="AL2070" i="5"/>
  <c r="AM2070" i="5"/>
  <c r="AL2071" i="5"/>
  <c r="AM2071" i="5"/>
  <c r="AL2072" i="5"/>
  <c r="AM2072" i="5"/>
  <c r="AL2073" i="5"/>
  <c r="AM2073" i="5"/>
  <c r="AL2074" i="5"/>
  <c r="AM2074" i="5"/>
  <c r="AL2075" i="5"/>
  <c r="AM2075" i="5"/>
  <c r="AL2076" i="5"/>
  <c r="AM2076" i="5"/>
  <c r="AL2077" i="5"/>
  <c r="AM2077" i="5"/>
  <c r="AL2078" i="5"/>
  <c r="AM2078" i="5"/>
  <c r="AL2079" i="5"/>
  <c r="AM2079" i="5"/>
  <c r="AL2080" i="5"/>
  <c r="AM2080" i="5"/>
  <c r="AL2081" i="5"/>
  <c r="AM2081" i="5"/>
  <c r="AL2082" i="5"/>
  <c r="AM2082" i="5"/>
  <c r="AL2083" i="5"/>
  <c r="AM2083" i="5"/>
  <c r="AL2084" i="5"/>
  <c r="AM2084" i="5"/>
  <c r="AL2085" i="5"/>
  <c r="AM2085" i="5"/>
  <c r="AL2086" i="5"/>
  <c r="AM2086" i="5"/>
  <c r="AL2087" i="5"/>
  <c r="AM2087" i="5"/>
  <c r="AL2088" i="5"/>
  <c r="AM2088" i="5"/>
  <c r="AL2089" i="5"/>
  <c r="AM2089" i="5"/>
  <c r="AL2090" i="5"/>
  <c r="AM2090" i="5"/>
  <c r="AL2091" i="5"/>
  <c r="AM2091" i="5"/>
  <c r="AL2092" i="5"/>
  <c r="AM2092" i="5"/>
  <c r="AL2093" i="5"/>
  <c r="AM2093" i="5"/>
  <c r="AL2094" i="5"/>
  <c r="AM2094" i="5"/>
  <c r="AL2095" i="5"/>
  <c r="AM2095" i="5"/>
  <c r="AL2096" i="5"/>
  <c r="AM2096" i="5"/>
  <c r="AL2097" i="5"/>
  <c r="AM2097" i="5"/>
  <c r="AL2098" i="5"/>
  <c r="AM2098" i="5"/>
  <c r="AL2099" i="5"/>
  <c r="AM2099" i="5"/>
  <c r="AL2100" i="5"/>
  <c r="AM2100" i="5"/>
  <c r="AL2101" i="5"/>
  <c r="AM2101" i="5"/>
  <c r="AL2102" i="5"/>
  <c r="AM2102" i="5"/>
  <c r="AL2103" i="5"/>
  <c r="AM2103" i="5"/>
  <c r="AL2104" i="5"/>
  <c r="AM2104" i="5"/>
  <c r="AL2105" i="5"/>
  <c r="AM2105" i="5"/>
  <c r="AL2106" i="5"/>
  <c r="AM2106" i="5"/>
  <c r="AL2107" i="5"/>
  <c r="AM2107" i="5"/>
  <c r="AL2108" i="5"/>
  <c r="AM2108" i="5"/>
  <c r="AL2109" i="5"/>
  <c r="AM2109" i="5"/>
  <c r="AL2110" i="5"/>
  <c r="AM2110" i="5"/>
  <c r="AL2111" i="5"/>
  <c r="AM2111" i="5"/>
  <c r="AL2112" i="5"/>
  <c r="AM2112" i="5"/>
  <c r="AL2113" i="5"/>
  <c r="AM2113" i="5"/>
  <c r="AL2114" i="5"/>
  <c r="AM2114" i="5"/>
  <c r="AL2115" i="5"/>
  <c r="AM2115" i="5"/>
  <c r="AL2116" i="5"/>
  <c r="AM2116" i="5"/>
  <c r="AL2117" i="5"/>
  <c r="AM2117" i="5"/>
  <c r="AL2118" i="5"/>
  <c r="AM2118" i="5"/>
  <c r="AL2119" i="5"/>
  <c r="AM2119" i="5"/>
  <c r="AL2120" i="5"/>
  <c r="AM2120" i="5"/>
  <c r="AL2121" i="5"/>
  <c r="AM2121" i="5"/>
  <c r="AL2122" i="5"/>
  <c r="AM2122" i="5"/>
  <c r="AL2123" i="5"/>
  <c r="AM2123" i="5"/>
  <c r="AL2124" i="5"/>
  <c r="AM2124" i="5"/>
  <c r="AL2125" i="5"/>
  <c r="AM2125" i="5"/>
  <c r="AL2126" i="5"/>
  <c r="AM2126" i="5"/>
  <c r="AL2127" i="5"/>
  <c r="AM2127" i="5"/>
  <c r="AL2128" i="5"/>
  <c r="AM2128" i="5"/>
  <c r="AL2129" i="5"/>
  <c r="AM2129" i="5"/>
  <c r="AL2130" i="5"/>
  <c r="AM2130" i="5"/>
  <c r="AL2131" i="5"/>
  <c r="AM2131" i="5"/>
  <c r="AL2132" i="5"/>
  <c r="AM2132" i="5"/>
  <c r="AL2133" i="5"/>
  <c r="AM2133" i="5"/>
  <c r="AL2134" i="5"/>
  <c r="AM2134" i="5"/>
  <c r="AL2135" i="5"/>
  <c r="AM2135" i="5"/>
  <c r="AL2136" i="5"/>
  <c r="AM2136" i="5"/>
  <c r="AL2137" i="5"/>
  <c r="AM2137" i="5"/>
  <c r="AL2138" i="5"/>
  <c r="AM2138" i="5"/>
  <c r="AL2139" i="5"/>
  <c r="AM2139" i="5"/>
  <c r="AL2140" i="5"/>
  <c r="AM2140" i="5"/>
  <c r="AL2141" i="5"/>
  <c r="AM2141" i="5"/>
  <c r="AL2142" i="5"/>
  <c r="AM2142" i="5"/>
  <c r="AL2143" i="5"/>
  <c r="AM2143" i="5"/>
  <c r="AL2144" i="5"/>
  <c r="AM2144" i="5"/>
  <c r="AL2145" i="5"/>
  <c r="AM2145" i="5"/>
  <c r="AL2146" i="5"/>
  <c r="AM2146" i="5"/>
  <c r="AL2147" i="5"/>
  <c r="AM2147" i="5"/>
  <c r="AL2148" i="5"/>
  <c r="AM2148" i="5"/>
  <c r="AL2149" i="5"/>
  <c r="AM2149" i="5"/>
  <c r="AL2150" i="5"/>
  <c r="AM2150" i="5"/>
  <c r="AL2151" i="5"/>
  <c r="AM2151" i="5"/>
  <c r="AL2152" i="5"/>
  <c r="AM2152" i="5"/>
  <c r="AL2153" i="5"/>
  <c r="AM2153" i="5"/>
  <c r="AL2154" i="5"/>
  <c r="AM2154" i="5"/>
  <c r="AL2155" i="5"/>
  <c r="AM2155" i="5"/>
  <c r="AL2156" i="5"/>
  <c r="AM2156" i="5"/>
  <c r="AL2157" i="5"/>
  <c r="AM2157" i="5"/>
  <c r="AL2158" i="5"/>
  <c r="AM2158" i="5"/>
  <c r="AL2159" i="5"/>
  <c r="AM2159" i="5"/>
  <c r="AL2160" i="5"/>
  <c r="AM2160" i="5"/>
  <c r="AL2161" i="5"/>
  <c r="AM2161" i="5"/>
  <c r="AL2162" i="5"/>
  <c r="AM2162" i="5"/>
  <c r="AL2163" i="5"/>
  <c r="AM2163" i="5"/>
  <c r="AL2164" i="5"/>
  <c r="AM2164" i="5"/>
  <c r="AL2165" i="5"/>
  <c r="AM2165" i="5"/>
  <c r="AL2166" i="5"/>
  <c r="AM2166" i="5"/>
  <c r="AL2167" i="5"/>
  <c r="AM2167" i="5"/>
  <c r="AL2168" i="5"/>
  <c r="AM2168" i="5"/>
  <c r="AL2169" i="5"/>
  <c r="AM2169" i="5"/>
  <c r="AL2170" i="5"/>
  <c r="AM2170" i="5"/>
  <c r="AL2171" i="5"/>
  <c r="AM2171" i="5"/>
  <c r="AL2172" i="5"/>
  <c r="AM2172" i="5"/>
  <c r="AL2173" i="5"/>
  <c r="AM2173" i="5"/>
  <c r="AL2174" i="5"/>
  <c r="AM2174" i="5"/>
  <c r="AL2175" i="5"/>
  <c r="AM2175" i="5"/>
  <c r="AL2176" i="5"/>
  <c r="AM2176" i="5"/>
  <c r="AL2177" i="5"/>
  <c r="AM2177" i="5"/>
  <c r="AL2178" i="5"/>
  <c r="AM2178" i="5"/>
  <c r="AL2179" i="5"/>
  <c r="AM2179" i="5"/>
  <c r="AL2180" i="5"/>
  <c r="AM2180" i="5"/>
  <c r="AL2181" i="5"/>
  <c r="AM2181" i="5"/>
  <c r="AL2182" i="5"/>
  <c r="AM2182" i="5"/>
  <c r="AL2183" i="5"/>
  <c r="AM2183" i="5"/>
  <c r="AL2184" i="5"/>
  <c r="AM2184" i="5"/>
  <c r="AL2185" i="5"/>
  <c r="AM2185" i="5"/>
  <c r="AL2186" i="5"/>
  <c r="AM2186" i="5"/>
  <c r="AL2187" i="5"/>
  <c r="AM2187" i="5"/>
  <c r="AL2188" i="5"/>
  <c r="AM2188" i="5"/>
  <c r="AL2189" i="5"/>
  <c r="AM2189" i="5"/>
  <c r="AL2190" i="5"/>
  <c r="AM2190" i="5"/>
  <c r="AL2191" i="5"/>
  <c r="AM2191" i="5"/>
  <c r="AL2192" i="5"/>
  <c r="AM2192" i="5"/>
  <c r="AL2193" i="5"/>
  <c r="AM2193" i="5"/>
  <c r="AL2194" i="5"/>
  <c r="AM2194" i="5"/>
  <c r="AL2195" i="5"/>
  <c r="AM2195" i="5"/>
  <c r="AL2196" i="5"/>
  <c r="AM2196" i="5"/>
  <c r="AL2197" i="5"/>
  <c r="AM2197" i="5"/>
  <c r="AL2198" i="5"/>
  <c r="AM2198" i="5"/>
  <c r="AL2199" i="5"/>
  <c r="AM2199" i="5"/>
  <c r="AL2200" i="5"/>
  <c r="AM2200" i="5"/>
  <c r="AL2201" i="5"/>
  <c r="AM2201" i="5"/>
  <c r="AL2202" i="5"/>
  <c r="AM2202" i="5"/>
  <c r="AL2203" i="5"/>
  <c r="AM2203" i="5"/>
  <c r="AL2204" i="5"/>
  <c r="AM2204" i="5"/>
  <c r="AL2205" i="5"/>
  <c r="AM2205" i="5"/>
  <c r="AL2206" i="5"/>
  <c r="AM2206" i="5"/>
  <c r="AL2207" i="5"/>
  <c r="AM2207" i="5"/>
  <c r="AL2208" i="5"/>
  <c r="AM2208" i="5"/>
  <c r="AL2209" i="5"/>
  <c r="AM2209" i="5"/>
  <c r="AL2210" i="5"/>
  <c r="AM2210" i="5"/>
  <c r="AL2211" i="5"/>
  <c r="AM2211" i="5"/>
  <c r="AL2212" i="5"/>
  <c r="AM2212" i="5"/>
  <c r="AL2213" i="5"/>
  <c r="AM2213" i="5"/>
  <c r="AL2214" i="5"/>
  <c r="AM2214" i="5"/>
  <c r="AL2215" i="5"/>
  <c r="AM2215" i="5"/>
  <c r="AL2216" i="5"/>
  <c r="AM2216" i="5"/>
  <c r="AL2217" i="5"/>
  <c r="AM2217" i="5"/>
  <c r="AL2218" i="5"/>
  <c r="AM2218" i="5"/>
  <c r="AL2219" i="5"/>
  <c r="AM2219" i="5"/>
  <c r="AL2220" i="5"/>
  <c r="AM2220" i="5"/>
  <c r="AL2221" i="5"/>
  <c r="AM2221" i="5"/>
  <c r="AL2222" i="5"/>
  <c r="AM2222" i="5"/>
  <c r="AL2223" i="5"/>
  <c r="AM2223" i="5"/>
  <c r="AL2224" i="5"/>
  <c r="AM2224" i="5"/>
  <c r="AL2225" i="5"/>
  <c r="AM2225" i="5"/>
  <c r="AL2226" i="5"/>
  <c r="AM2226" i="5"/>
  <c r="AL2227" i="5"/>
  <c r="AM2227" i="5"/>
  <c r="AL2228" i="5"/>
  <c r="AM2228" i="5"/>
  <c r="AL2229" i="5"/>
  <c r="AM2229" i="5"/>
  <c r="AL2230" i="5"/>
  <c r="AM2230" i="5"/>
  <c r="AL2231" i="5"/>
  <c r="AM2231" i="5"/>
  <c r="AL2232" i="5"/>
  <c r="AM2232" i="5"/>
  <c r="AL2233" i="5"/>
  <c r="AM2233" i="5"/>
  <c r="AL2234" i="5"/>
  <c r="AM2234" i="5"/>
  <c r="AL2235" i="5"/>
  <c r="AM2235" i="5"/>
  <c r="AL2236" i="5"/>
  <c r="AM2236" i="5"/>
  <c r="AL2237" i="5"/>
  <c r="AM2237" i="5"/>
  <c r="AL2238" i="5"/>
  <c r="AM2238" i="5"/>
  <c r="AL2239" i="5"/>
  <c r="AM2239" i="5"/>
  <c r="AL2240" i="5"/>
  <c r="AM2240" i="5"/>
  <c r="AL2241" i="5"/>
  <c r="AM2241" i="5"/>
  <c r="AL2242" i="5"/>
  <c r="AM2242" i="5"/>
  <c r="AL2243" i="5"/>
  <c r="AM2243" i="5"/>
  <c r="AL2244" i="5"/>
  <c r="AM2244" i="5"/>
  <c r="AL2245" i="5"/>
  <c r="AM2245" i="5"/>
  <c r="AL2246" i="5"/>
  <c r="AM2246" i="5"/>
  <c r="AL2247" i="5"/>
  <c r="AM2247" i="5"/>
  <c r="AL2248" i="5"/>
  <c r="AM2248" i="5"/>
  <c r="AL2249" i="5"/>
  <c r="AM2249" i="5"/>
  <c r="AL2250" i="5"/>
  <c r="AM2250" i="5"/>
  <c r="AL2251" i="5"/>
  <c r="AM2251" i="5"/>
  <c r="AL2252" i="5"/>
  <c r="AM2252" i="5"/>
  <c r="AL2253" i="5"/>
  <c r="AM2253" i="5"/>
  <c r="AL2254" i="5"/>
  <c r="AM2254" i="5"/>
  <c r="AL2255" i="5"/>
  <c r="AM2255" i="5"/>
  <c r="AL2256" i="5"/>
  <c r="AM2256" i="5"/>
  <c r="AL2257" i="5"/>
  <c r="AM2257" i="5"/>
  <c r="AL2258" i="5"/>
  <c r="AM2258" i="5"/>
  <c r="AL2259" i="5"/>
  <c r="AM2259" i="5"/>
  <c r="AL2260" i="5"/>
  <c r="AM2260" i="5"/>
  <c r="AL2261" i="5"/>
  <c r="AM2261" i="5"/>
  <c r="AL2262" i="5"/>
  <c r="AM2262" i="5"/>
  <c r="AL2263" i="5"/>
  <c r="AM2263" i="5"/>
  <c r="AL2264" i="5"/>
  <c r="AM2264" i="5"/>
  <c r="AL2265" i="5"/>
  <c r="AM2265" i="5"/>
  <c r="AL2266" i="5"/>
  <c r="AM2266" i="5"/>
  <c r="AL2267" i="5"/>
  <c r="AM2267" i="5"/>
  <c r="AL2268" i="5"/>
  <c r="AM2268" i="5"/>
  <c r="AL2269" i="5"/>
  <c r="AM2269" i="5"/>
  <c r="AL2270" i="5"/>
  <c r="AM2270" i="5"/>
  <c r="AL2271" i="5"/>
  <c r="AM2271" i="5"/>
  <c r="AL2272" i="5"/>
  <c r="AM2272" i="5"/>
  <c r="AL2273" i="5"/>
  <c r="AM2273" i="5"/>
  <c r="AL2274" i="5"/>
  <c r="AM2274" i="5"/>
  <c r="AL2275" i="5"/>
  <c r="AM2275" i="5"/>
  <c r="AL2276" i="5"/>
  <c r="AM2276" i="5"/>
  <c r="AL2277" i="5"/>
  <c r="AM2277" i="5"/>
  <c r="AL2278" i="5"/>
  <c r="AM2278" i="5"/>
  <c r="AL2279" i="5"/>
  <c r="AM2279" i="5"/>
  <c r="AL2280" i="5"/>
  <c r="AM2280" i="5"/>
  <c r="AL2281" i="5"/>
  <c r="AM2281" i="5"/>
  <c r="AL2282" i="5"/>
  <c r="AM2282" i="5"/>
  <c r="AL2283" i="5"/>
  <c r="AM2283" i="5"/>
  <c r="AL2284" i="5"/>
  <c r="AM2284" i="5"/>
  <c r="AL2285" i="5"/>
  <c r="AM2285" i="5"/>
  <c r="AL2286" i="5"/>
  <c r="AM2286" i="5"/>
  <c r="AL2287" i="5"/>
  <c r="AM2287" i="5"/>
  <c r="AL2288" i="5"/>
  <c r="AM2288" i="5"/>
  <c r="AL2289" i="5"/>
  <c r="AM2289" i="5"/>
  <c r="AL2290" i="5"/>
  <c r="AM2290" i="5"/>
  <c r="AL2291" i="5"/>
  <c r="AM2291" i="5"/>
  <c r="AL2292" i="5"/>
  <c r="AM2292" i="5"/>
  <c r="AL2293" i="5"/>
  <c r="AM2293" i="5"/>
  <c r="AL2294" i="5"/>
  <c r="AM2294" i="5"/>
  <c r="AL2295" i="5"/>
  <c r="AM2295" i="5"/>
  <c r="AL2296" i="5"/>
  <c r="AM2296" i="5"/>
  <c r="AL2297" i="5"/>
  <c r="AM2297" i="5"/>
  <c r="AL2298" i="5"/>
  <c r="AM2298" i="5"/>
  <c r="AL2299" i="5"/>
  <c r="AM2299" i="5"/>
  <c r="AL2300" i="5"/>
  <c r="AM2300" i="5"/>
  <c r="AL2301" i="5"/>
  <c r="AM2301" i="5"/>
  <c r="AL2302" i="5"/>
  <c r="AM2302" i="5"/>
  <c r="AL2303" i="5"/>
  <c r="AM2303" i="5"/>
  <c r="AL2304" i="5"/>
  <c r="AM2304" i="5"/>
  <c r="AL2305" i="5"/>
  <c r="AM2305" i="5"/>
  <c r="AL2306" i="5"/>
  <c r="AM2306" i="5"/>
  <c r="AL2307" i="5"/>
  <c r="AM2307" i="5"/>
  <c r="AL2308" i="5"/>
  <c r="AM2308" i="5"/>
  <c r="AL2309" i="5"/>
  <c r="AM2309" i="5"/>
  <c r="AL2310" i="5"/>
  <c r="AM2310" i="5"/>
  <c r="AL2311" i="5"/>
  <c r="AM2311" i="5"/>
  <c r="AL2312" i="5"/>
  <c r="AM2312" i="5"/>
  <c r="AL2313" i="5"/>
  <c r="AM2313" i="5"/>
  <c r="AL2314" i="5"/>
  <c r="AM2314" i="5"/>
  <c r="AL2315" i="5"/>
  <c r="AM2315" i="5"/>
  <c r="AL2316" i="5"/>
  <c r="AM2316" i="5"/>
  <c r="AL2317" i="5"/>
  <c r="AM2317" i="5"/>
  <c r="AL2318" i="5"/>
  <c r="AM2318" i="5"/>
  <c r="AL2319" i="5"/>
  <c r="AM2319" i="5"/>
  <c r="AL2320" i="5"/>
  <c r="AM2320" i="5"/>
  <c r="AL2321" i="5"/>
  <c r="AM2321" i="5"/>
  <c r="AL2322" i="5"/>
  <c r="AM2322" i="5"/>
  <c r="AL2323" i="5"/>
  <c r="AM2323" i="5"/>
  <c r="AL2324" i="5"/>
  <c r="AM2324" i="5"/>
  <c r="AL2325" i="5"/>
  <c r="AM2325" i="5"/>
  <c r="AL2326" i="5"/>
  <c r="AM2326" i="5"/>
  <c r="AL2327" i="5"/>
  <c r="AM2327" i="5"/>
  <c r="AL2328" i="5"/>
  <c r="AM2328" i="5"/>
  <c r="AL2329" i="5"/>
  <c r="AM2329" i="5"/>
  <c r="AL2330" i="5"/>
  <c r="AM2330" i="5"/>
  <c r="AL2331" i="5"/>
  <c r="AM2331" i="5"/>
  <c r="AL2332" i="5"/>
  <c r="AM2332" i="5"/>
  <c r="AL2333" i="5"/>
  <c r="AM2333" i="5"/>
  <c r="AL2334" i="5"/>
  <c r="AM2334" i="5"/>
  <c r="AL2335" i="5"/>
  <c r="AM2335" i="5"/>
  <c r="AL2336" i="5"/>
  <c r="AM2336" i="5"/>
  <c r="AL2337" i="5"/>
  <c r="AM2337" i="5"/>
  <c r="AL2338" i="5"/>
  <c r="AM2338" i="5"/>
  <c r="AL2339" i="5"/>
  <c r="AM2339" i="5"/>
  <c r="AL2340" i="5"/>
  <c r="AM2340" i="5"/>
  <c r="AL2341" i="5"/>
  <c r="AM2341" i="5"/>
  <c r="AL2342" i="5"/>
  <c r="AM2342" i="5"/>
  <c r="AL2343" i="5"/>
  <c r="AM2343" i="5"/>
  <c r="AL2344" i="5"/>
  <c r="AM2344" i="5"/>
  <c r="AL2345" i="5"/>
  <c r="AM2345" i="5"/>
  <c r="AL2346" i="5"/>
  <c r="AM2346" i="5"/>
  <c r="AL2347" i="5"/>
  <c r="AM2347" i="5"/>
  <c r="AL2348" i="5"/>
  <c r="AM2348" i="5"/>
  <c r="AL2349" i="5"/>
  <c r="AM2349" i="5"/>
  <c r="AL2350" i="5"/>
  <c r="AM2350" i="5"/>
  <c r="AL2351" i="5"/>
  <c r="AM2351" i="5"/>
  <c r="AL2352" i="5"/>
  <c r="AM2352" i="5"/>
  <c r="AL2353" i="5"/>
  <c r="AM2353" i="5"/>
  <c r="AL2354" i="5"/>
  <c r="AM2354" i="5"/>
  <c r="AL2355" i="5"/>
  <c r="AM2355" i="5"/>
  <c r="AL2356" i="5"/>
  <c r="AM2356" i="5"/>
  <c r="AL2357" i="5"/>
  <c r="AM2357" i="5"/>
  <c r="AL2358" i="5"/>
  <c r="AM2358" i="5"/>
  <c r="AL2359" i="5"/>
  <c r="AM2359" i="5"/>
  <c r="AL2360" i="5"/>
  <c r="AM2360" i="5"/>
  <c r="AL2361" i="5"/>
  <c r="AM2361" i="5"/>
  <c r="AL2362" i="5"/>
  <c r="AM2362" i="5"/>
  <c r="AL2363" i="5"/>
  <c r="AM2363" i="5"/>
  <c r="AL2364" i="5"/>
  <c r="AM2364" i="5"/>
  <c r="AL2365" i="5"/>
  <c r="AM2365" i="5"/>
  <c r="AL2366" i="5"/>
  <c r="AM2366" i="5"/>
  <c r="AL2367" i="5"/>
  <c r="AM2367" i="5"/>
  <c r="AL2368" i="5"/>
  <c r="AM2368" i="5"/>
  <c r="AL2369" i="5"/>
  <c r="AM2369" i="5"/>
  <c r="AL2370" i="5"/>
  <c r="AM2370" i="5"/>
  <c r="AL2371" i="5"/>
  <c r="AM2371" i="5"/>
  <c r="AL2372" i="5"/>
  <c r="AM2372" i="5"/>
  <c r="AL2373" i="5"/>
  <c r="AM2373" i="5"/>
  <c r="AL2374" i="5"/>
  <c r="AM2374" i="5"/>
  <c r="AL2375" i="5"/>
  <c r="AM2375" i="5"/>
  <c r="AL2376" i="5"/>
  <c r="AM2376" i="5"/>
  <c r="AL2377" i="5"/>
  <c r="AM2377" i="5"/>
  <c r="AL2378" i="5"/>
  <c r="AM2378" i="5"/>
  <c r="AL2379" i="5"/>
  <c r="AM2379" i="5"/>
  <c r="AL2380" i="5"/>
  <c r="AM2380" i="5"/>
  <c r="AL2381" i="5"/>
  <c r="AM2381" i="5"/>
  <c r="AL2382" i="5"/>
  <c r="AM2382" i="5"/>
  <c r="AL2383" i="5"/>
  <c r="AM2383" i="5"/>
  <c r="AL2384" i="5"/>
  <c r="AM2384" i="5"/>
  <c r="AL2385" i="5"/>
  <c r="AM2385" i="5"/>
  <c r="AL2386" i="5"/>
  <c r="AM2386" i="5"/>
  <c r="AL2387" i="5"/>
  <c r="AM2387" i="5"/>
  <c r="AL2388" i="5"/>
  <c r="AM2388" i="5"/>
  <c r="AL2389" i="5"/>
  <c r="AM2389" i="5"/>
  <c r="AL2390" i="5"/>
  <c r="AM2390" i="5"/>
  <c r="AL2391" i="5"/>
  <c r="AM2391" i="5"/>
  <c r="AL2392" i="5"/>
  <c r="AM2392" i="5"/>
  <c r="AL2393" i="5"/>
  <c r="AM2393" i="5"/>
  <c r="AL2394" i="5"/>
  <c r="AM2394" i="5"/>
  <c r="AL2395" i="5"/>
  <c r="AM2395" i="5"/>
  <c r="AL2396" i="5"/>
  <c r="AM2396" i="5"/>
  <c r="AL2397" i="5"/>
  <c r="AM2397" i="5"/>
  <c r="AL2398" i="5"/>
  <c r="AM2398" i="5"/>
  <c r="AL2399" i="5"/>
  <c r="AM2399" i="5"/>
  <c r="AL2400" i="5"/>
  <c r="AM2400" i="5"/>
  <c r="AL2401" i="5"/>
  <c r="AM2401" i="5"/>
  <c r="AL2402" i="5"/>
  <c r="AM2402" i="5"/>
  <c r="AL2403" i="5"/>
  <c r="AM2403" i="5"/>
  <c r="AL2404" i="5"/>
  <c r="AM2404" i="5"/>
  <c r="AL2405" i="5"/>
  <c r="AM2405" i="5"/>
  <c r="AL2406" i="5"/>
  <c r="AM2406" i="5"/>
  <c r="AL2407" i="5"/>
  <c r="AM2407" i="5"/>
  <c r="AL2408" i="5"/>
  <c r="AM2408" i="5"/>
  <c r="AL2409" i="5"/>
  <c r="AM2409" i="5"/>
  <c r="AL2410" i="5"/>
  <c r="AM2410" i="5"/>
  <c r="AL2411" i="5"/>
  <c r="AM2411" i="5"/>
  <c r="AL2412" i="5"/>
  <c r="AM2412" i="5"/>
  <c r="AL2413" i="5"/>
  <c r="AM2413" i="5"/>
  <c r="AL2414" i="5"/>
  <c r="AM2414" i="5"/>
  <c r="AL2415" i="5"/>
  <c r="AM2415" i="5"/>
  <c r="AL2416" i="5"/>
  <c r="AM2416" i="5"/>
  <c r="AL2417" i="5"/>
  <c r="AM2417" i="5"/>
  <c r="AL2418" i="5"/>
  <c r="AM2418" i="5"/>
  <c r="AL2419" i="5"/>
  <c r="AM2419" i="5"/>
  <c r="AL2420" i="5"/>
  <c r="AM2420" i="5"/>
  <c r="AL2421" i="5"/>
  <c r="AM2421" i="5"/>
  <c r="AL2422" i="5"/>
  <c r="AM2422" i="5"/>
  <c r="AL2423" i="5"/>
  <c r="AM2423" i="5"/>
  <c r="AL2424" i="5"/>
  <c r="AM2424" i="5"/>
  <c r="AL2425" i="5"/>
  <c r="AM2425" i="5"/>
  <c r="AL2426" i="5"/>
  <c r="AM2426" i="5"/>
  <c r="AL2427" i="5"/>
  <c r="AM2427" i="5"/>
  <c r="AL2428" i="5"/>
  <c r="AM2428" i="5"/>
  <c r="AL2429" i="5"/>
  <c r="AM2429" i="5"/>
  <c r="AL2430" i="5"/>
  <c r="AM2430" i="5"/>
  <c r="AL2431" i="5"/>
  <c r="AM2431" i="5"/>
  <c r="AL2432" i="5"/>
  <c r="AM2432" i="5"/>
  <c r="AL2433" i="5"/>
  <c r="AM2433" i="5"/>
  <c r="AL2434" i="5"/>
  <c r="AM2434" i="5"/>
  <c r="AL2435" i="5"/>
  <c r="AM2435" i="5"/>
  <c r="AL2436" i="5"/>
  <c r="AM2436" i="5"/>
  <c r="AL2437" i="5"/>
  <c r="AM2437" i="5"/>
  <c r="AL2438" i="5"/>
  <c r="AM2438" i="5"/>
  <c r="AL2439" i="5"/>
  <c r="AM2439" i="5"/>
  <c r="AL2440" i="5"/>
  <c r="AM2440" i="5"/>
  <c r="AL2441" i="5"/>
  <c r="AM2441" i="5"/>
  <c r="AL2442" i="5"/>
  <c r="AM2442" i="5"/>
  <c r="AL2443" i="5"/>
  <c r="AM2443" i="5"/>
  <c r="AL2444" i="5"/>
  <c r="AM2444" i="5"/>
  <c r="AL2445" i="5"/>
  <c r="AM2445" i="5"/>
  <c r="AL2446" i="5"/>
  <c r="AM2446" i="5"/>
  <c r="AL2447" i="5"/>
  <c r="AM2447" i="5"/>
  <c r="AL2448" i="5"/>
  <c r="AM2448" i="5"/>
  <c r="AL2449" i="5"/>
  <c r="AM2449" i="5"/>
  <c r="AL2450" i="5"/>
  <c r="AM2450" i="5"/>
  <c r="AL2451" i="5"/>
  <c r="AM2451" i="5"/>
  <c r="AL2452" i="5"/>
  <c r="AM2452" i="5"/>
  <c r="AL2453" i="5"/>
  <c r="AM2453" i="5"/>
  <c r="AL2454" i="5"/>
  <c r="AM2454" i="5"/>
  <c r="AL2455" i="5"/>
  <c r="AM2455" i="5"/>
  <c r="AL2456" i="5"/>
  <c r="AM2456" i="5"/>
  <c r="AL2457" i="5"/>
  <c r="AM2457" i="5"/>
  <c r="AL2458" i="5"/>
  <c r="AM2458" i="5"/>
  <c r="AL2459" i="5"/>
  <c r="AM2459" i="5"/>
  <c r="AL2460" i="5"/>
  <c r="AM2460" i="5"/>
  <c r="AL2461" i="5"/>
  <c r="AM2461" i="5"/>
  <c r="AL2462" i="5"/>
  <c r="AM2462" i="5"/>
  <c r="AL2463" i="5"/>
  <c r="AM2463" i="5"/>
  <c r="AL2464" i="5"/>
  <c r="AM2464" i="5"/>
  <c r="AL2465" i="5"/>
  <c r="AM2465" i="5"/>
  <c r="AL2466" i="5"/>
  <c r="AM2466" i="5"/>
  <c r="AL2467" i="5"/>
  <c r="AM2467" i="5"/>
  <c r="AL2468" i="5"/>
  <c r="AM2468" i="5"/>
  <c r="AL2469" i="5"/>
  <c r="AM2469" i="5"/>
  <c r="AL2470" i="5"/>
  <c r="AM2470" i="5"/>
  <c r="AL2471" i="5"/>
  <c r="AM2471" i="5"/>
  <c r="AL2472" i="5"/>
  <c r="AM2472" i="5"/>
  <c r="AL2473" i="5"/>
  <c r="AM2473" i="5"/>
  <c r="AL2474" i="5"/>
  <c r="AM2474" i="5"/>
  <c r="AL2475" i="5"/>
  <c r="AM2475" i="5"/>
  <c r="AL2476" i="5"/>
  <c r="AM2476" i="5"/>
  <c r="AL2477" i="5"/>
  <c r="AM2477" i="5"/>
  <c r="AL2478" i="5"/>
  <c r="AM2478" i="5"/>
  <c r="AL2479" i="5"/>
  <c r="AM2479" i="5"/>
  <c r="AL2480" i="5"/>
  <c r="AM2480" i="5"/>
  <c r="AL2481" i="5"/>
  <c r="AM2481" i="5"/>
  <c r="AL2482" i="5"/>
  <c r="AM2482" i="5"/>
  <c r="AL2483" i="5"/>
  <c r="AM2483" i="5"/>
  <c r="AL2484" i="5"/>
  <c r="AM2484" i="5"/>
  <c r="AL2485" i="5"/>
  <c r="AM2485" i="5"/>
  <c r="AL2486" i="5"/>
  <c r="AM2486" i="5"/>
  <c r="AL2487" i="5"/>
  <c r="AM2487" i="5"/>
  <c r="AL2488" i="5"/>
  <c r="AM2488" i="5"/>
  <c r="AL2489" i="5"/>
  <c r="AM2489" i="5"/>
  <c r="AL2490" i="5"/>
  <c r="AM2490" i="5"/>
  <c r="AL2491" i="5"/>
  <c r="AM2491" i="5"/>
  <c r="AL2492" i="5"/>
  <c r="AM2492" i="5"/>
  <c r="AL2493" i="5"/>
  <c r="AM2493" i="5"/>
  <c r="AL2494" i="5"/>
  <c r="AM2494" i="5"/>
  <c r="AL2495" i="5"/>
  <c r="AM2495" i="5"/>
  <c r="AL2496" i="5"/>
  <c r="AM2496" i="5"/>
  <c r="AL2497" i="5"/>
  <c r="AM2497" i="5"/>
  <c r="AL2498" i="5"/>
  <c r="AM2498" i="5"/>
  <c r="AL2499" i="5"/>
  <c r="AM2499" i="5"/>
  <c r="AL2500" i="5"/>
  <c r="AM2500" i="5"/>
  <c r="AL2501" i="5"/>
  <c r="AM2501" i="5"/>
  <c r="AL2502" i="5"/>
  <c r="AM2502" i="5"/>
  <c r="AL2503" i="5"/>
  <c r="AM2503" i="5"/>
  <c r="AL2504" i="5"/>
  <c r="AM2504" i="5"/>
  <c r="AL2505" i="5"/>
  <c r="AM2505" i="5"/>
  <c r="AL2506" i="5"/>
  <c r="AM2506" i="5"/>
  <c r="AL2507" i="5"/>
  <c r="AM2507" i="5"/>
  <c r="AL2508" i="5"/>
  <c r="AM2508" i="5"/>
  <c r="AL2509" i="5"/>
  <c r="AM2509" i="5"/>
  <c r="AL2510" i="5"/>
  <c r="AM2510" i="5"/>
  <c r="AL2511" i="5"/>
  <c r="AM2511" i="5"/>
  <c r="AL2512" i="5"/>
  <c r="AM2512" i="5"/>
  <c r="AL2513" i="5"/>
  <c r="AM2513" i="5"/>
  <c r="AL2514" i="5"/>
  <c r="AM2514" i="5"/>
  <c r="AL2515" i="5"/>
  <c r="AM2515" i="5"/>
  <c r="AL2516" i="5"/>
  <c r="AM2516" i="5"/>
  <c r="AL2517" i="5"/>
  <c r="AM2517" i="5"/>
  <c r="AL2518" i="5"/>
  <c r="AM2518" i="5"/>
  <c r="AL2519" i="5"/>
  <c r="AM2519" i="5"/>
  <c r="AL2520" i="5"/>
  <c r="AM2520" i="5"/>
  <c r="AL2521" i="5"/>
  <c r="AM2521" i="5"/>
  <c r="AL2522" i="5"/>
  <c r="AM2522" i="5"/>
  <c r="AL2523" i="5"/>
  <c r="AM2523" i="5"/>
  <c r="AL2524" i="5"/>
  <c r="AM2524" i="5"/>
  <c r="AL2525" i="5"/>
  <c r="AM2525" i="5"/>
  <c r="AL2526" i="5"/>
  <c r="AM2526" i="5"/>
  <c r="AL2527" i="5"/>
  <c r="AM2527" i="5"/>
  <c r="AL2528" i="5"/>
  <c r="AM2528" i="5"/>
  <c r="AL2529" i="5"/>
  <c r="AM2529" i="5"/>
  <c r="AL2530" i="5"/>
  <c r="AM2530" i="5"/>
  <c r="AL2531" i="5"/>
  <c r="AM2531" i="5"/>
  <c r="AL2532" i="5"/>
  <c r="AM2532" i="5"/>
  <c r="AL2533" i="5"/>
  <c r="AM2533" i="5"/>
  <c r="AL2534" i="5"/>
  <c r="AM2534" i="5"/>
  <c r="AL2535" i="5"/>
  <c r="AM2535" i="5"/>
  <c r="AL2536" i="5"/>
  <c r="AM2536" i="5"/>
  <c r="AL2537" i="5"/>
  <c r="AM2537" i="5"/>
  <c r="AL2538" i="5"/>
  <c r="AM2538" i="5"/>
  <c r="AL2539" i="5"/>
  <c r="AM2539" i="5"/>
  <c r="AL2540" i="5"/>
  <c r="AM2540" i="5"/>
  <c r="AL2541" i="5"/>
  <c r="AM2541" i="5"/>
  <c r="AL2542" i="5"/>
  <c r="AM2542" i="5"/>
  <c r="AL2543" i="5"/>
  <c r="AM2543" i="5"/>
  <c r="AL2544" i="5"/>
  <c r="AM2544" i="5"/>
  <c r="AL2545" i="5"/>
  <c r="AM2545" i="5"/>
  <c r="AL2546" i="5"/>
  <c r="AM2546" i="5"/>
  <c r="AL2547" i="5"/>
  <c r="AM2547" i="5"/>
  <c r="AL2548" i="5"/>
  <c r="AM2548" i="5"/>
  <c r="AL2549" i="5"/>
  <c r="AM2549" i="5"/>
  <c r="AL2550" i="5"/>
  <c r="AM2550" i="5"/>
  <c r="AL2551" i="5"/>
  <c r="AM2551" i="5"/>
  <c r="AL2552" i="5"/>
  <c r="AM2552" i="5"/>
  <c r="AL2553" i="5"/>
  <c r="AM2553" i="5"/>
  <c r="AL2554" i="5"/>
  <c r="AM2554" i="5"/>
  <c r="AL2555" i="5"/>
  <c r="AM2555" i="5"/>
  <c r="AL2556" i="5"/>
  <c r="AM2556" i="5"/>
  <c r="AL2557" i="5"/>
  <c r="AM2557" i="5"/>
  <c r="AL2558" i="5"/>
  <c r="AM2558" i="5"/>
  <c r="AL2559" i="5"/>
  <c r="AM2559" i="5"/>
  <c r="AL2560" i="5"/>
  <c r="AM2560" i="5"/>
  <c r="AL2561" i="5"/>
  <c r="AM2561" i="5"/>
  <c r="AL2562" i="5"/>
  <c r="AM2562" i="5"/>
  <c r="AL2563" i="5"/>
  <c r="AM2563" i="5"/>
  <c r="AL2564" i="5"/>
  <c r="AM2564" i="5"/>
  <c r="AL2565" i="5"/>
  <c r="AM2565" i="5"/>
  <c r="AL2566" i="5"/>
  <c r="AM2566" i="5"/>
  <c r="AL2567" i="5"/>
  <c r="AM2567" i="5"/>
  <c r="AL2568" i="5"/>
  <c r="AM2568" i="5"/>
  <c r="AL2569" i="5"/>
  <c r="AM2569" i="5"/>
  <c r="AL2570" i="5"/>
  <c r="AM2570" i="5"/>
  <c r="AL2571" i="5"/>
  <c r="AM2571" i="5"/>
  <c r="AL2572" i="5"/>
  <c r="AM2572" i="5"/>
  <c r="AL2573" i="5"/>
  <c r="AM2573" i="5"/>
  <c r="AL2574" i="5"/>
  <c r="AM2574" i="5"/>
  <c r="AL2575" i="5"/>
  <c r="AM2575" i="5"/>
  <c r="AL2576" i="5"/>
  <c r="AM2576" i="5"/>
  <c r="AL2577" i="5"/>
  <c r="AM2577" i="5"/>
  <c r="AL2578" i="5"/>
  <c r="AM2578" i="5"/>
  <c r="AL2579" i="5"/>
  <c r="AM2579" i="5"/>
  <c r="AL2580" i="5"/>
  <c r="AM2580" i="5"/>
  <c r="AL2581" i="5"/>
  <c r="AM2581" i="5"/>
  <c r="AL2582" i="5"/>
  <c r="AM2582" i="5"/>
  <c r="AL2583" i="5"/>
  <c r="AM2583" i="5"/>
  <c r="AL2584" i="5"/>
  <c r="AM2584" i="5"/>
  <c r="AL2585" i="5"/>
  <c r="AM2585" i="5"/>
  <c r="AL2586" i="5"/>
  <c r="AM2586" i="5"/>
  <c r="AL2587" i="5"/>
  <c r="AM2587" i="5"/>
  <c r="AL2588" i="5"/>
  <c r="AM2588" i="5"/>
  <c r="AL2589" i="5"/>
  <c r="AM2589" i="5"/>
  <c r="AL2590" i="5"/>
  <c r="AM2590" i="5"/>
  <c r="AL2591" i="5"/>
  <c r="AM2591" i="5"/>
  <c r="AL2592" i="5"/>
  <c r="AM2592" i="5"/>
  <c r="AL2593" i="5"/>
  <c r="AM2593" i="5"/>
  <c r="AL2594" i="5"/>
  <c r="AM2594" i="5"/>
  <c r="AL2595" i="5"/>
  <c r="AM2595" i="5"/>
  <c r="AL2596" i="5"/>
  <c r="AM2596" i="5"/>
  <c r="AL2597" i="5"/>
  <c r="AM2597" i="5"/>
  <c r="AL2598" i="5"/>
  <c r="AM2598" i="5"/>
  <c r="AL2599" i="5"/>
  <c r="AM2599" i="5"/>
  <c r="AL2600" i="5"/>
  <c r="AM2600" i="5"/>
  <c r="AL2601" i="5"/>
  <c r="AM2601" i="5"/>
  <c r="AL2602" i="5"/>
  <c r="AM2602" i="5"/>
  <c r="AL2603" i="5"/>
  <c r="AM2603" i="5"/>
  <c r="AL2604" i="5"/>
  <c r="AM2604" i="5"/>
  <c r="AL2605" i="5"/>
  <c r="AM2605" i="5"/>
  <c r="AL2606" i="5"/>
  <c r="AM2606" i="5"/>
  <c r="AL2607" i="5"/>
  <c r="AM2607" i="5"/>
  <c r="AL2608" i="5"/>
  <c r="AM2608" i="5"/>
  <c r="AL2609" i="5"/>
  <c r="AM2609" i="5"/>
  <c r="AL2610" i="5"/>
  <c r="AM2610" i="5"/>
  <c r="AL2611" i="5"/>
  <c r="AM2611" i="5"/>
  <c r="AL2612" i="5"/>
  <c r="AM2612" i="5"/>
  <c r="AL2613" i="5"/>
  <c r="AM2613" i="5"/>
  <c r="AL2614" i="5"/>
  <c r="AM2614" i="5"/>
  <c r="AL2615" i="5"/>
  <c r="AM2615" i="5"/>
  <c r="AL2616" i="5"/>
  <c r="AM2616" i="5"/>
  <c r="AL2617" i="5"/>
  <c r="AM2617" i="5"/>
  <c r="AT3" i="5"/>
  <c r="D30" i="6"/>
  <c r="D25" i="6" l="1"/>
  <c r="E27" i="6"/>
  <c r="D26" i="6"/>
  <c r="O43" i="5"/>
  <c r="W35" i="5"/>
  <c r="X35" i="5"/>
  <c r="Y35" i="5"/>
  <c r="Z35" i="5"/>
  <c r="AA35" i="5"/>
  <c r="AB35" i="5"/>
  <c r="AC35" i="5"/>
  <c r="W36" i="5"/>
  <c r="X36" i="5"/>
  <c r="Y36" i="5"/>
  <c r="Z36" i="5"/>
  <c r="AA36" i="5"/>
  <c r="AB36" i="5"/>
  <c r="AC36" i="5"/>
  <c r="V36" i="5"/>
  <c r="V35" i="5"/>
  <c r="C9" i="7"/>
  <c r="K8" i="7"/>
  <c r="H8" i="9" l="1"/>
  <c r="B10" i="9" l="1"/>
  <c r="K6" i="7"/>
  <c r="D59" i="7"/>
  <c r="D61" i="7" l="1"/>
  <c r="G49" i="7"/>
  <c r="G48" i="7"/>
  <c r="D49" i="7"/>
  <c r="D48" i="7"/>
  <c r="J32" i="7" l="1"/>
  <c r="J33" i="7"/>
  <c r="J34" i="7"/>
  <c r="J35" i="7"/>
  <c r="J36" i="7"/>
  <c r="J37" i="7"/>
  <c r="J38" i="7"/>
  <c r="J39" i="7"/>
  <c r="K39" i="7"/>
  <c r="J40" i="7"/>
  <c r="J41" i="7"/>
  <c r="J42" i="7"/>
  <c r="J31" i="7"/>
  <c r="F30" i="6"/>
  <c r="D29" i="6"/>
  <c r="F29" i="6"/>
  <c r="F32" i="7"/>
  <c r="F33" i="7"/>
  <c r="E40" i="7"/>
  <c r="E41" i="7"/>
  <c r="E31" i="7"/>
  <c r="G42" i="7"/>
  <c r="G41" i="7"/>
  <c r="G40" i="7"/>
  <c r="G39" i="7"/>
  <c r="G38" i="7"/>
  <c r="G37" i="7"/>
  <c r="G36" i="7"/>
  <c r="G35" i="7"/>
  <c r="G34" i="7"/>
  <c r="G33" i="7"/>
  <c r="G32" i="7"/>
  <c r="G31" i="7"/>
  <c r="B32" i="7"/>
  <c r="B33" i="7"/>
  <c r="B34" i="7"/>
  <c r="B35" i="7"/>
  <c r="B36" i="7"/>
  <c r="B37" i="7"/>
  <c r="B38" i="7"/>
  <c r="B39" i="7"/>
  <c r="B40" i="7"/>
  <c r="B41" i="7"/>
  <c r="B42" i="7"/>
  <c r="B43" i="7"/>
  <c r="B31" i="7"/>
  <c r="I24" i="7"/>
  <c r="I25" i="7"/>
  <c r="I26" i="7"/>
  <c r="I23" i="7"/>
  <c r="D24" i="7"/>
  <c r="I22" i="7"/>
  <c r="E28" i="7"/>
  <c r="M18" i="7"/>
  <c r="C14" i="7"/>
  <c r="D14" i="7"/>
  <c r="E14" i="7"/>
  <c r="F14" i="7"/>
  <c r="G14" i="7"/>
  <c r="H14" i="7"/>
  <c r="I14" i="7"/>
  <c r="J14" i="7"/>
  <c r="K14" i="7"/>
  <c r="L14" i="7"/>
  <c r="B14" i="7"/>
  <c r="B11" i="7"/>
  <c r="G9" i="7"/>
  <c r="G7" i="7"/>
  <c r="Q41" i="5"/>
  <c r="O41" i="5"/>
  <c r="AO5" i="5"/>
  <c r="AP5" i="5" s="1"/>
  <c r="AO6" i="5"/>
  <c r="AP6" i="5"/>
  <c r="AO7" i="5"/>
  <c r="AP7" i="5" s="1"/>
  <c r="AO8" i="5"/>
  <c r="AP8" i="5" s="1"/>
  <c r="AO9" i="5"/>
  <c r="AP9" i="5" s="1"/>
  <c r="AO10" i="5"/>
  <c r="AP10" i="5" s="1"/>
  <c r="AO11" i="5"/>
  <c r="AP11" i="5" s="1"/>
  <c r="AO12" i="5"/>
  <c r="AP12" i="5" s="1"/>
  <c r="AO13" i="5"/>
  <c r="AP13" i="5" s="1"/>
  <c r="AO14" i="5"/>
  <c r="AP14" i="5" s="1"/>
  <c r="AO15" i="5"/>
  <c r="AP15" i="5" s="1"/>
  <c r="AO16" i="5"/>
  <c r="AP16" i="5" s="1"/>
  <c r="AO17" i="5"/>
  <c r="AP17" i="5" s="1"/>
  <c r="AO18" i="5"/>
  <c r="AP18" i="5" s="1"/>
  <c r="AO19" i="5"/>
  <c r="AP19" i="5" s="1"/>
  <c r="AO20" i="5"/>
  <c r="AP20" i="5" s="1"/>
  <c r="AO21" i="5"/>
  <c r="AP21" i="5" s="1"/>
  <c r="AO22" i="5"/>
  <c r="AP22" i="5" s="1"/>
  <c r="AO23" i="5"/>
  <c r="AP23" i="5" s="1"/>
  <c r="AO24" i="5"/>
  <c r="AP24" i="5" s="1"/>
  <c r="AO25" i="5"/>
  <c r="AP25" i="5" s="1"/>
  <c r="AO26" i="5"/>
  <c r="AP26" i="5" s="1"/>
  <c r="AO27" i="5"/>
  <c r="AP27" i="5" s="1"/>
  <c r="AO28" i="5"/>
  <c r="AP28" i="5" s="1"/>
  <c r="AO29" i="5"/>
  <c r="AP29" i="5" s="1"/>
  <c r="AO30" i="5"/>
  <c r="AP30" i="5" s="1"/>
  <c r="AO31" i="5"/>
  <c r="AP31" i="5" s="1"/>
  <c r="AO32" i="5"/>
  <c r="AP32" i="5" s="1"/>
  <c r="AO33" i="5"/>
  <c r="AP33" i="5" s="1"/>
  <c r="AO34" i="5"/>
  <c r="AP34" i="5" s="1"/>
  <c r="AO35" i="5"/>
  <c r="AP35" i="5" s="1"/>
  <c r="AO36" i="5"/>
  <c r="AP36" i="5" s="1"/>
  <c r="AO37" i="5"/>
  <c r="AP37" i="5" s="1"/>
  <c r="AO38" i="5"/>
  <c r="AP38" i="5" s="1"/>
  <c r="AO39" i="5"/>
  <c r="AP39" i="5" s="1"/>
  <c r="AO40" i="5"/>
  <c r="AP40" i="5" s="1"/>
  <c r="AO41" i="5"/>
  <c r="AP41" i="5" s="1"/>
  <c r="AO42" i="5"/>
  <c r="AP42" i="5" s="1"/>
  <c r="AO43" i="5"/>
  <c r="AP43" i="5" s="1"/>
  <c r="AO44" i="5"/>
  <c r="AP44" i="5" s="1"/>
  <c r="AO45" i="5"/>
  <c r="AP45" i="5" s="1"/>
  <c r="AO46" i="5"/>
  <c r="AP46" i="5" s="1"/>
  <c r="AO47" i="5"/>
  <c r="AP47" i="5" s="1"/>
  <c r="AO48" i="5"/>
  <c r="AP48" i="5" s="1"/>
  <c r="AO49" i="5"/>
  <c r="AP49" i="5" s="1"/>
  <c r="AO50" i="5"/>
  <c r="AP50" i="5" s="1"/>
  <c r="AO51" i="5"/>
  <c r="AP51" i="5" s="1"/>
  <c r="AO52" i="5"/>
  <c r="AP52" i="5" s="1"/>
  <c r="AO53" i="5"/>
  <c r="AP53" i="5" s="1"/>
  <c r="AO54" i="5"/>
  <c r="AP54" i="5" s="1"/>
  <c r="AO55" i="5"/>
  <c r="AP55" i="5" s="1"/>
  <c r="AO56" i="5"/>
  <c r="AP56" i="5" s="1"/>
  <c r="AO57" i="5"/>
  <c r="AP57" i="5" s="1"/>
  <c r="AO58" i="5"/>
  <c r="AP58" i="5" s="1"/>
  <c r="AO59" i="5"/>
  <c r="AP59" i="5" s="1"/>
  <c r="AO60" i="5"/>
  <c r="AP60" i="5" s="1"/>
  <c r="AO61" i="5"/>
  <c r="AP61" i="5" s="1"/>
  <c r="AO62" i="5"/>
  <c r="AP62" i="5" s="1"/>
  <c r="AO63" i="5"/>
  <c r="AP63" i="5" s="1"/>
  <c r="AO64" i="5"/>
  <c r="AP64" i="5" s="1"/>
  <c r="AO65" i="5"/>
  <c r="AP65" i="5" s="1"/>
  <c r="AO66" i="5"/>
  <c r="AP66" i="5" s="1"/>
  <c r="AO67" i="5"/>
  <c r="AP67" i="5" s="1"/>
  <c r="AO68" i="5"/>
  <c r="AP68" i="5" s="1"/>
  <c r="AO69" i="5"/>
  <c r="AP69" i="5" s="1"/>
  <c r="AO70" i="5"/>
  <c r="AP70" i="5" s="1"/>
  <c r="AO71" i="5"/>
  <c r="AP71" i="5" s="1"/>
  <c r="AO72" i="5"/>
  <c r="AP72" i="5" s="1"/>
  <c r="AO73" i="5"/>
  <c r="AP73" i="5" s="1"/>
  <c r="AO74" i="5"/>
  <c r="AP74" i="5" s="1"/>
  <c r="AO75" i="5"/>
  <c r="AP75" i="5" s="1"/>
  <c r="AO76" i="5"/>
  <c r="AP76" i="5" s="1"/>
  <c r="AO77" i="5"/>
  <c r="AP77" i="5" s="1"/>
  <c r="AO78" i="5"/>
  <c r="AP78" i="5" s="1"/>
  <c r="AO79" i="5"/>
  <c r="AP79" i="5" s="1"/>
  <c r="AO80" i="5"/>
  <c r="AP80" i="5" s="1"/>
  <c r="AO81" i="5"/>
  <c r="AP81" i="5" s="1"/>
  <c r="AO82" i="5"/>
  <c r="AP82" i="5" s="1"/>
  <c r="AO83" i="5"/>
  <c r="AP83" i="5" s="1"/>
  <c r="AO84" i="5"/>
  <c r="AP84" i="5" s="1"/>
  <c r="AO85" i="5"/>
  <c r="AP85" i="5" s="1"/>
  <c r="AO86" i="5"/>
  <c r="AP86" i="5" s="1"/>
  <c r="AO87" i="5"/>
  <c r="AP87" i="5" s="1"/>
  <c r="AO88" i="5"/>
  <c r="AP88" i="5" s="1"/>
  <c r="AO89" i="5"/>
  <c r="AP89" i="5" s="1"/>
  <c r="AO90" i="5"/>
  <c r="AP90" i="5" s="1"/>
  <c r="AO91" i="5"/>
  <c r="AP91" i="5" s="1"/>
  <c r="AO92" i="5"/>
  <c r="AP92" i="5" s="1"/>
  <c r="AO93" i="5"/>
  <c r="AP93" i="5" s="1"/>
  <c r="AO94" i="5"/>
  <c r="AP94" i="5" s="1"/>
  <c r="AO95" i="5"/>
  <c r="AP95" i="5" s="1"/>
  <c r="AO96" i="5"/>
  <c r="AP96" i="5" s="1"/>
  <c r="AO97" i="5"/>
  <c r="AP97" i="5" s="1"/>
  <c r="AO98" i="5"/>
  <c r="AP98" i="5" s="1"/>
  <c r="AO99" i="5"/>
  <c r="AP99" i="5" s="1"/>
  <c r="AO100" i="5"/>
  <c r="AP100" i="5" s="1"/>
  <c r="AO101" i="5"/>
  <c r="AP101" i="5" s="1"/>
  <c r="AO102" i="5"/>
  <c r="AP102" i="5" s="1"/>
  <c r="AO103" i="5"/>
  <c r="AP103" i="5" s="1"/>
  <c r="AO104" i="5"/>
  <c r="AP104" i="5" s="1"/>
  <c r="AO105" i="5"/>
  <c r="AP105" i="5" s="1"/>
  <c r="AO106" i="5"/>
  <c r="AP106" i="5" s="1"/>
  <c r="AO107" i="5"/>
  <c r="AP107" i="5" s="1"/>
  <c r="AO108" i="5"/>
  <c r="AP108" i="5" s="1"/>
  <c r="AO109" i="5"/>
  <c r="AP109" i="5" s="1"/>
  <c r="AO110" i="5"/>
  <c r="AP110" i="5" s="1"/>
  <c r="AO111" i="5"/>
  <c r="AP111" i="5" s="1"/>
  <c r="AO112" i="5"/>
  <c r="AP112" i="5" s="1"/>
  <c r="AO113" i="5"/>
  <c r="AP113" i="5" s="1"/>
  <c r="AO114" i="5"/>
  <c r="AP114" i="5" s="1"/>
  <c r="AO115" i="5"/>
  <c r="AP115" i="5" s="1"/>
  <c r="AO116" i="5"/>
  <c r="AP116" i="5" s="1"/>
  <c r="AO117" i="5"/>
  <c r="AP117" i="5" s="1"/>
  <c r="AO118" i="5"/>
  <c r="AP118" i="5" s="1"/>
  <c r="AO119" i="5"/>
  <c r="AP119" i="5" s="1"/>
  <c r="AO120" i="5"/>
  <c r="AP120" i="5" s="1"/>
  <c r="AO121" i="5"/>
  <c r="AP121" i="5" s="1"/>
  <c r="AO122" i="5"/>
  <c r="AP122" i="5" s="1"/>
  <c r="AO123" i="5"/>
  <c r="AP123" i="5" s="1"/>
  <c r="AO124" i="5"/>
  <c r="AP124" i="5" s="1"/>
  <c r="AO125" i="5"/>
  <c r="AP125" i="5" s="1"/>
  <c r="AO126" i="5"/>
  <c r="AP126" i="5" s="1"/>
  <c r="AO127" i="5"/>
  <c r="AP127" i="5" s="1"/>
  <c r="AO128" i="5"/>
  <c r="AP128" i="5" s="1"/>
  <c r="AO129" i="5"/>
  <c r="AP129" i="5" s="1"/>
  <c r="AO130" i="5"/>
  <c r="AP130" i="5" s="1"/>
  <c r="AO131" i="5"/>
  <c r="AP131" i="5" s="1"/>
  <c r="AO132" i="5"/>
  <c r="AP132" i="5" s="1"/>
  <c r="AO133" i="5"/>
  <c r="AP133" i="5" s="1"/>
  <c r="AO134" i="5"/>
  <c r="AP134" i="5" s="1"/>
  <c r="AO135" i="5"/>
  <c r="AP135" i="5" s="1"/>
  <c r="AO136" i="5"/>
  <c r="AP136" i="5" s="1"/>
  <c r="AO137" i="5"/>
  <c r="AP137" i="5" s="1"/>
  <c r="AO138" i="5"/>
  <c r="AP138" i="5" s="1"/>
  <c r="AO139" i="5"/>
  <c r="AP139" i="5" s="1"/>
  <c r="AO140" i="5"/>
  <c r="AP140" i="5" s="1"/>
  <c r="AO141" i="5"/>
  <c r="AP141" i="5" s="1"/>
  <c r="AO142" i="5"/>
  <c r="AP142" i="5" s="1"/>
  <c r="AO143" i="5"/>
  <c r="AP143" i="5" s="1"/>
  <c r="AO144" i="5"/>
  <c r="AP144" i="5" s="1"/>
  <c r="AO145" i="5"/>
  <c r="AP145" i="5" s="1"/>
  <c r="AO146" i="5"/>
  <c r="AP146" i="5" s="1"/>
  <c r="AO147" i="5"/>
  <c r="AP147" i="5" s="1"/>
  <c r="AO148" i="5"/>
  <c r="AP148" i="5" s="1"/>
  <c r="AO149" i="5"/>
  <c r="AP149" i="5" s="1"/>
  <c r="AO150" i="5"/>
  <c r="AP150" i="5" s="1"/>
  <c r="AO151" i="5"/>
  <c r="AP151" i="5" s="1"/>
  <c r="AO152" i="5"/>
  <c r="AP152" i="5" s="1"/>
  <c r="AO153" i="5"/>
  <c r="AP153" i="5" s="1"/>
  <c r="AO154" i="5"/>
  <c r="AP154" i="5" s="1"/>
  <c r="AO155" i="5"/>
  <c r="AP155" i="5" s="1"/>
  <c r="AO156" i="5"/>
  <c r="AP156" i="5" s="1"/>
  <c r="AO157" i="5"/>
  <c r="AP157" i="5" s="1"/>
  <c r="AO158" i="5"/>
  <c r="AP158" i="5" s="1"/>
  <c r="AO159" i="5"/>
  <c r="AP159" i="5" s="1"/>
  <c r="AO160" i="5"/>
  <c r="AP160" i="5" s="1"/>
  <c r="AO161" i="5"/>
  <c r="AP161" i="5" s="1"/>
  <c r="AO162" i="5"/>
  <c r="AP162" i="5" s="1"/>
  <c r="AO163" i="5"/>
  <c r="AP163" i="5" s="1"/>
  <c r="AO164" i="5"/>
  <c r="AP164" i="5" s="1"/>
  <c r="AO165" i="5"/>
  <c r="AP165" i="5" s="1"/>
  <c r="AO166" i="5"/>
  <c r="AP166" i="5" s="1"/>
  <c r="AO167" i="5"/>
  <c r="AP167" i="5" s="1"/>
  <c r="AO168" i="5"/>
  <c r="AP168" i="5" s="1"/>
  <c r="AO169" i="5"/>
  <c r="AP169" i="5" s="1"/>
  <c r="AO170" i="5"/>
  <c r="AP170" i="5" s="1"/>
  <c r="AO171" i="5"/>
  <c r="AP171" i="5" s="1"/>
  <c r="AO172" i="5"/>
  <c r="AP172" i="5" s="1"/>
  <c r="AO173" i="5"/>
  <c r="AP173" i="5" s="1"/>
  <c r="AO174" i="5"/>
  <c r="AP174" i="5" s="1"/>
  <c r="AO175" i="5"/>
  <c r="AP175" i="5" s="1"/>
  <c r="AO176" i="5"/>
  <c r="AP176" i="5" s="1"/>
  <c r="AO177" i="5"/>
  <c r="AP177" i="5" s="1"/>
  <c r="AO178" i="5"/>
  <c r="AP178" i="5" s="1"/>
  <c r="AO179" i="5"/>
  <c r="AP179" i="5" s="1"/>
  <c r="AO180" i="5"/>
  <c r="AP180" i="5" s="1"/>
  <c r="AO181" i="5"/>
  <c r="AP181" i="5" s="1"/>
  <c r="AO182" i="5"/>
  <c r="AP182" i="5" s="1"/>
  <c r="AO183" i="5"/>
  <c r="AP183" i="5" s="1"/>
  <c r="AO184" i="5"/>
  <c r="AP184" i="5" s="1"/>
  <c r="AO185" i="5"/>
  <c r="AP185" i="5" s="1"/>
  <c r="AO186" i="5"/>
  <c r="AP186" i="5" s="1"/>
  <c r="AO187" i="5"/>
  <c r="AP187" i="5" s="1"/>
  <c r="AO188" i="5"/>
  <c r="AP188" i="5" s="1"/>
  <c r="AO189" i="5"/>
  <c r="AP189" i="5" s="1"/>
  <c r="AO190" i="5"/>
  <c r="AP190" i="5" s="1"/>
  <c r="AO191" i="5"/>
  <c r="AP191" i="5" s="1"/>
  <c r="AO192" i="5"/>
  <c r="AP192" i="5" s="1"/>
  <c r="AO193" i="5"/>
  <c r="AP193" i="5" s="1"/>
  <c r="AO194" i="5"/>
  <c r="AP194" i="5" s="1"/>
  <c r="AO195" i="5"/>
  <c r="AP195" i="5" s="1"/>
  <c r="AO196" i="5"/>
  <c r="AP196" i="5" s="1"/>
  <c r="AO197" i="5"/>
  <c r="AP197" i="5" s="1"/>
  <c r="AO198" i="5"/>
  <c r="AP198" i="5" s="1"/>
  <c r="AO199" i="5"/>
  <c r="AP199" i="5" s="1"/>
  <c r="AO200" i="5"/>
  <c r="AP200" i="5" s="1"/>
  <c r="AO201" i="5"/>
  <c r="AP201" i="5" s="1"/>
  <c r="AO202" i="5"/>
  <c r="AP202" i="5" s="1"/>
  <c r="AO203" i="5"/>
  <c r="AP203" i="5" s="1"/>
  <c r="AO204" i="5"/>
  <c r="AP204" i="5" s="1"/>
  <c r="AO205" i="5"/>
  <c r="AP205" i="5" s="1"/>
  <c r="AO206" i="5"/>
  <c r="AP206" i="5" s="1"/>
  <c r="AO207" i="5"/>
  <c r="AP207" i="5" s="1"/>
  <c r="AO208" i="5"/>
  <c r="AP208" i="5" s="1"/>
  <c r="AO209" i="5"/>
  <c r="AP209" i="5" s="1"/>
  <c r="AO210" i="5"/>
  <c r="AP210" i="5" s="1"/>
  <c r="AO211" i="5"/>
  <c r="AP211" i="5" s="1"/>
  <c r="AO212" i="5"/>
  <c r="AP212" i="5" s="1"/>
  <c r="AO213" i="5"/>
  <c r="AP213" i="5" s="1"/>
  <c r="AO214" i="5"/>
  <c r="AP214" i="5" s="1"/>
  <c r="AO215" i="5"/>
  <c r="AP215" i="5" s="1"/>
  <c r="AO216" i="5"/>
  <c r="AP216" i="5" s="1"/>
  <c r="AO217" i="5"/>
  <c r="AP217" i="5" s="1"/>
  <c r="AO218" i="5"/>
  <c r="AP218" i="5" s="1"/>
  <c r="AO219" i="5"/>
  <c r="AP219" i="5" s="1"/>
  <c r="AO220" i="5"/>
  <c r="AP220" i="5" s="1"/>
  <c r="AO221" i="5"/>
  <c r="AP221" i="5" s="1"/>
  <c r="AO222" i="5"/>
  <c r="AP222" i="5" s="1"/>
  <c r="AO223" i="5"/>
  <c r="AP223" i="5" s="1"/>
  <c r="AO224" i="5"/>
  <c r="AP224" i="5" s="1"/>
  <c r="AO225" i="5"/>
  <c r="AP225" i="5" s="1"/>
  <c r="AO226" i="5"/>
  <c r="AP226" i="5" s="1"/>
  <c r="AO227" i="5"/>
  <c r="AP227" i="5" s="1"/>
  <c r="AO228" i="5"/>
  <c r="AP228" i="5" s="1"/>
  <c r="AO229" i="5"/>
  <c r="AP229" i="5" s="1"/>
  <c r="AO230" i="5"/>
  <c r="AP230" i="5" s="1"/>
  <c r="AO231" i="5"/>
  <c r="AP231" i="5" s="1"/>
  <c r="AO232" i="5"/>
  <c r="AP232" i="5" s="1"/>
  <c r="AO233" i="5"/>
  <c r="AP233" i="5" s="1"/>
  <c r="AO234" i="5"/>
  <c r="AP234" i="5" s="1"/>
  <c r="AO235" i="5"/>
  <c r="AP235" i="5" s="1"/>
  <c r="AO236" i="5"/>
  <c r="AP236" i="5" s="1"/>
  <c r="AO237" i="5"/>
  <c r="AP237" i="5" s="1"/>
  <c r="AO238" i="5"/>
  <c r="AP238" i="5" s="1"/>
  <c r="AO239" i="5"/>
  <c r="AP239" i="5" s="1"/>
  <c r="AO240" i="5"/>
  <c r="AP240" i="5" s="1"/>
  <c r="AO241" i="5"/>
  <c r="AP241" i="5" s="1"/>
  <c r="AO242" i="5"/>
  <c r="AP242" i="5" s="1"/>
  <c r="AO243" i="5"/>
  <c r="AP243" i="5" s="1"/>
  <c r="AO244" i="5"/>
  <c r="AP244" i="5" s="1"/>
  <c r="AO245" i="5"/>
  <c r="AP245" i="5" s="1"/>
  <c r="AO246" i="5"/>
  <c r="AP246" i="5" s="1"/>
  <c r="AO247" i="5"/>
  <c r="AP247" i="5" s="1"/>
  <c r="AO248" i="5"/>
  <c r="AP248" i="5" s="1"/>
  <c r="AO249" i="5"/>
  <c r="AP249" i="5" s="1"/>
  <c r="AO250" i="5"/>
  <c r="AP250" i="5" s="1"/>
  <c r="AO251" i="5"/>
  <c r="AP251" i="5" s="1"/>
  <c r="AO252" i="5"/>
  <c r="AP252" i="5" s="1"/>
  <c r="AO253" i="5"/>
  <c r="AP253" i="5" s="1"/>
  <c r="AO254" i="5"/>
  <c r="AP254" i="5" s="1"/>
  <c r="AO255" i="5"/>
  <c r="AP255" i="5" s="1"/>
  <c r="AO256" i="5"/>
  <c r="AP256" i="5" s="1"/>
  <c r="AO257" i="5"/>
  <c r="AP257" i="5" s="1"/>
  <c r="AO258" i="5"/>
  <c r="AP258" i="5" s="1"/>
  <c r="AO259" i="5"/>
  <c r="AP259" i="5" s="1"/>
  <c r="AO260" i="5"/>
  <c r="AP260" i="5" s="1"/>
  <c r="AO261" i="5"/>
  <c r="AP261" i="5" s="1"/>
  <c r="AO262" i="5"/>
  <c r="AP262" i="5" s="1"/>
  <c r="AO263" i="5"/>
  <c r="AP263" i="5" s="1"/>
  <c r="AO264" i="5"/>
  <c r="AP264" i="5" s="1"/>
  <c r="AO265" i="5"/>
  <c r="AP265" i="5" s="1"/>
  <c r="AO266" i="5"/>
  <c r="AP266" i="5" s="1"/>
  <c r="AO267" i="5"/>
  <c r="AP267" i="5" s="1"/>
  <c r="AO268" i="5"/>
  <c r="AP268" i="5" s="1"/>
  <c r="AO269" i="5"/>
  <c r="AP269" i="5" s="1"/>
  <c r="AO270" i="5"/>
  <c r="AP270" i="5" s="1"/>
  <c r="AO271" i="5"/>
  <c r="AP271" i="5" s="1"/>
  <c r="AO272" i="5"/>
  <c r="AP272" i="5" s="1"/>
  <c r="AO273" i="5"/>
  <c r="AP273" i="5" s="1"/>
  <c r="AO274" i="5"/>
  <c r="AP274" i="5" s="1"/>
  <c r="AO275" i="5"/>
  <c r="AP275" i="5" s="1"/>
  <c r="AO276" i="5"/>
  <c r="AP276" i="5" s="1"/>
  <c r="AO277" i="5"/>
  <c r="AP277" i="5" s="1"/>
  <c r="AO278" i="5"/>
  <c r="AP278" i="5" s="1"/>
  <c r="AO279" i="5"/>
  <c r="AP279" i="5" s="1"/>
  <c r="AO280" i="5"/>
  <c r="AP280" i="5" s="1"/>
  <c r="AO281" i="5"/>
  <c r="AP281" i="5" s="1"/>
  <c r="AO282" i="5"/>
  <c r="AP282" i="5" s="1"/>
  <c r="AO283" i="5"/>
  <c r="AP283" i="5" s="1"/>
  <c r="AO284" i="5"/>
  <c r="AP284" i="5" s="1"/>
  <c r="AO285" i="5"/>
  <c r="AP285" i="5" s="1"/>
  <c r="AO286" i="5"/>
  <c r="AP286" i="5" s="1"/>
  <c r="AO287" i="5"/>
  <c r="AP287" i="5" s="1"/>
  <c r="AO288" i="5"/>
  <c r="AP288" i="5" s="1"/>
  <c r="AO289" i="5"/>
  <c r="AP289" i="5" s="1"/>
  <c r="AO290" i="5"/>
  <c r="AP290" i="5" s="1"/>
  <c r="AO291" i="5"/>
  <c r="AP291" i="5" s="1"/>
  <c r="AO292" i="5"/>
  <c r="AP292" i="5" s="1"/>
  <c r="AO293" i="5"/>
  <c r="AP293" i="5" s="1"/>
  <c r="AO294" i="5"/>
  <c r="AP294" i="5" s="1"/>
  <c r="AO295" i="5"/>
  <c r="AP295" i="5" s="1"/>
  <c r="AO296" i="5"/>
  <c r="AP296" i="5" s="1"/>
  <c r="AO297" i="5"/>
  <c r="AP297" i="5" s="1"/>
  <c r="AO298" i="5"/>
  <c r="AP298" i="5" s="1"/>
  <c r="AO299" i="5"/>
  <c r="AP299" i="5" s="1"/>
  <c r="AO300" i="5"/>
  <c r="AP300" i="5" s="1"/>
  <c r="AO301" i="5"/>
  <c r="AP301" i="5" s="1"/>
  <c r="AO302" i="5"/>
  <c r="AP302" i="5" s="1"/>
  <c r="AO303" i="5"/>
  <c r="AP303" i="5" s="1"/>
  <c r="AO304" i="5"/>
  <c r="AP304" i="5" s="1"/>
  <c r="AO305" i="5"/>
  <c r="AP305" i="5" s="1"/>
  <c r="AO306" i="5"/>
  <c r="AP306" i="5" s="1"/>
  <c r="AO307" i="5"/>
  <c r="AP307" i="5" s="1"/>
  <c r="AO308" i="5"/>
  <c r="AP308" i="5" s="1"/>
  <c r="AO309" i="5"/>
  <c r="AP309" i="5" s="1"/>
  <c r="AO310" i="5"/>
  <c r="AP310" i="5" s="1"/>
  <c r="AO311" i="5"/>
  <c r="AP311" i="5" s="1"/>
  <c r="AO312" i="5"/>
  <c r="AP312" i="5" s="1"/>
  <c r="AO313" i="5"/>
  <c r="AP313" i="5" s="1"/>
  <c r="AO314" i="5"/>
  <c r="AP314" i="5" s="1"/>
  <c r="AO315" i="5"/>
  <c r="AP315" i="5" s="1"/>
  <c r="AO316" i="5"/>
  <c r="AP316" i="5" s="1"/>
  <c r="AO317" i="5"/>
  <c r="AP317" i="5" s="1"/>
  <c r="AO318" i="5"/>
  <c r="AP318" i="5" s="1"/>
  <c r="AO319" i="5"/>
  <c r="AP319" i="5" s="1"/>
  <c r="AO320" i="5"/>
  <c r="AP320" i="5" s="1"/>
  <c r="AO321" i="5"/>
  <c r="AP321" i="5" s="1"/>
  <c r="AO322" i="5"/>
  <c r="AP322" i="5" s="1"/>
  <c r="AO323" i="5"/>
  <c r="AP323" i="5" s="1"/>
  <c r="AO324" i="5"/>
  <c r="AP324" i="5" s="1"/>
  <c r="AO325" i="5"/>
  <c r="AP325" i="5" s="1"/>
  <c r="AO326" i="5"/>
  <c r="AP326" i="5" s="1"/>
  <c r="AO327" i="5"/>
  <c r="AP327" i="5" s="1"/>
  <c r="AO328" i="5"/>
  <c r="AP328" i="5" s="1"/>
  <c r="AO329" i="5"/>
  <c r="AP329" i="5" s="1"/>
  <c r="AO330" i="5"/>
  <c r="AP330" i="5" s="1"/>
  <c r="AO331" i="5"/>
  <c r="AP331" i="5" s="1"/>
  <c r="AO332" i="5"/>
  <c r="AP332" i="5" s="1"/>
  <c r="AO333" i="5"/>
  <c r="AP333" i="5" s="1"/>
  <c r="AO334" i="5"/>
  <c r="AP334" i="5" s="1"/>
  <c r="AO335" i="5"/>
  <c r="AP335" i="5" s="1"/>
  <c r="AO336" i="5"/>
  <c r="AP336" i="5" s="1"/>
  <c r="AO337" i="5"/>
  <c r="AP337" i="5" s="1"/>
  <c r="AO338" i="5"/>
  <c r="AP338" i="5" s="1"/>
  <c r="AO339" i="5"/>
  <c r="AP339" i="5" s="1"/>
  <c r="AO340" i="5"/>
  <c r="AP340" i="5" s="1"/>
  <c r="AO341" i="5"/>
  <c r="AP341" i="5" s="1"/>
  <c r="AO342" i="5"/>
  <c r="AP342" i="5" s="1"/>
  <c r="AO343" i="5"/>
  <c r="AP343" i="5" s="1"/>
  <c r="AO344" i="5"/>
  <c r="AP344" i="5" s="1"/>
  <c r="AO345" i="5"/>
  <c r="AP345" i="5" s="1"/>
  <c r="AO346" i="5"/>
  <c r="AP346" i="5" s="1"/>
  <c r="AO347" i="5"/>
  <c r="AP347" i="5" s="1"/>
  <c r="AO348" i="5"/>
  <c r="AP348" i="5" s="1"/>
  <c r="AO349" i="5"/>
  <c r="AP349" i="5" s="1"/>
  <c r="AO350" i="5"/>
  <c r="AP350" i="5" s="1"/>
  <c r="AO351" i="5"/>
  <c r="AP351" i="5" s="1"/>
  <c r="AO352" i="5"/>
  <c r="AP352" i="5" s="1"/>
  <c r="AO353" i="5"/>
  <c r="AP353" i="5" s="1"/>
  <c r="AO354" i="5"/>
  <c r="AP354" i="5" s="1"/>
  <c r="AO355" i="5"/>
  <c r="AP355" i="5" s="1"/>
  <c r="AO356" i="5"/>
  <c r="AP356" i="5" s="1"/>
  <c r="AO357" i="5"/>
  <c r="AP357" i="5" s="1"/>
  <c r="AO358" i="5"/>
  <c r="AP358" i="5" s="1"/>
  <c r="AO359" i="5"/>
  <c r="AP359" i="5" s="1"/>
  <c r="AO360" i="5"/>
  <c r="AP360" i="5" s="1"/>
  <c r="AO361" i="5"/>
  <c r="AP361" i="5" s="1"/>
  <c r="AO362" i="5"/>
  <c r="AP362" i="5" s="1"/>
  <c r="AO363" i="5"/>
  <c r="AP363" i="5" s="1"/>
  <c r="AO364" i="5"/>
  <c r="AP364" i="5" s="1"/>
  <c r="AO365" i="5"/>
  <c r="AP365" i="5" s="1"/>
  <c r="AO366" i="5"/>
  <c r="AP366" i="5" s="1"/>
  <c r="AO367" i="5"/>
  <c r="AP367" i="5" s="1"/>
  <c r="AO368" i="5"/>
  <c r="AP368" i="5" s="1"/>
  <c r="AO369" i="5"/>
  <c r="AP369" i="5" s="1"/>
  <c r="AO370" i="5"/>
  <c r="AP370" i="5" s="1"/>
  <c r="AO371" i="5"/>
  <c r="AP371" i="5" s="1"/>
  <c r="AO372" i="5"/>
  <c r="AP372" i="5" s="1"/>
  <c r="AO373" i="5"/>
  <c r="AP373" i="5" s="1"/>
  <c r="AO374" i="5"/>
  <c r="AP374" i="5" s="1"/>
  <c r="AO375" i="5"/>
  <c r="AP375" i="5" s="1"/>
  <c r="AO376" i="5"/>
  <c r="AP376" i="5" s="1"/>
  <c r="AO377" i="5"/>
  <c r="AP377" i="5" s="1"/>
  <c r="AO378" i="5"/>
  <c r="AP378" i="5" s="1"/>
  <c r="AO379" i="5"/>
  <c r="AP379" i="5" s="1"/>
  <c r="AO380" i="5"/>
  <c r="AP380" i="5" s="1"/>
  <c r="AO381" i="5"/>
  <c r="AP381" i="5" s="1"/>
  <c r="AO382" i="5"/>
  <c r="AP382" i="5" s="1"/>
  <c r="AO383" i="5"/>
  <c r="AP383" i="5" s="1"/>
  <c r="AO384" i="5"/>
  <c r="AP384" i="5" s="1"/>
  <c r="AO385" i="5"/>
  <c r="AP385" i="5" s="1"/>
  <c r="AO386" i="5"/>
  <c r="AP386" i="5" s="1"/>
  <c r="AO387" i="5"/>
  <c r="AP387" i="5" s="1"/>
  <c r="AO388" i="5"/>
  <c r="AP388" i="5" s="1"/>
  <c r="AO389" i="5"/>
  <c r="AP389" i="5" s="1"/>
  <c r="AO390" i="5"/>
  <c r="AP390" i="5" s="1"/>
  <c r="AO391" i="5"/>
  <c r="AP391" i="5" s="1"/>
  <c r="AO392" i="5"/>
  <c r="AP392" i="5" s="1"/>
  <c r="AO393" i="5"/>
  <c r="AP393" i="5" s="1"/>
  <c r="AO394" i="5"/>
  <c r="AP394" i="5" s="1"/>
  <c r="AO395" i="5"/>
  <c r="AP395" i="5" s="1"/>
  <c r="AO396" i="5"/>
  <c r="AP396" i="5" s="1"/>
  <c r="AO397" i="5"/>
  <c r="AP397" i="5" s="1"/>
  <c r="AO398" i="5"/>
  <c r="AP398" i="5" s="1"/>
  <c r="AO399" i="5"/>
  <c r="AP399" i="5" s="1"/>
  <c r="AO400" i="5"/>
  <c r="AP400" i="5" s="1"/>
  <c r="AO401" i="5"/>
  <c r="AP401" i="5" s="1"/>
  <c r="AO402" i="5"/>
  <c r="AP402" i="5" s="1"/>
  <c r="AO403" i="5"/>
  <c r="AP403" i="5" s="1"/>
  <c r="AO404" i="5"/>
  <c r="AP404" i="5" s="1"/>
  <c r="AO405" i="5"/>
  <c r="AP405" i="5" s="1"/>
  <c r="AO406" i="5"/>
  <c r="AP406" i="5" s="1"/>
  <c r="AO407" i="5"/>
  <c r="AP407" i="5" s="1"/>
  <c r="AO408" i="5"/>
  <c r="AP408" i="5" s="1"/>
  <c r="AO409" i="5"/>
  <c r="AP409" i="5" s="1"/>
  <c r="AO410" i="5"/>
  <c r="AP410" i="5" s="1"/>
  <c r="AO411" i="5"/>
  <c r="AP411" i="5" s="1"/>
  <c r="AO412" i="5"/>
  <c r="AP412" i="5" s="1"/>
  <c r="AO413" i="5"/>
  <c r="AP413" i="5" s="1"/>
  <c r="AO414" i="5"/>
  <c r="AP414" i="5" s="1"/>
  <c r="AO415" i="5"/>
  <c r="AP415" i="5" s="1"/>
  <c r="AO416" i="5"/>
  <c r="AP416" i="5" s="1"/>
  <c r="AO417" i="5"/>
  <c r="AP417" i="5" s="1"/>
  <c r="AO418" i="5"/>
  <c r="AP418" i="5" s="1"/>
  <c r="AO419" i="5"/>
  <c r="AP419" i="5" s="1"/>
  <c r="AO420" i="5"/>
  <c r="AP420" i="5" s="1"/>
  <c r="AO421" i="5"/>
  <c r="AP421" i="5" s="1"/>
  <c r="AO422" i="5"/>
  <c r="AP422" i="5" s="1"/>
  <c r="AO423" i="5"/>
  <c r="AP423" i="5" s="1"/>
  <c r="AO424" i="5"/>
  <c r="AP424" i="5" s="1"/>
  <c r="AO425" i="5"/>
  <c r="AP425" i="5" s="1"/>
  <c r="AO426" i="5"/>
  <c r="AP426" i="5" s="1"/>
  <c r="AO427" i="5"/>
  <c r="AP427" i="5" s="1"/>
  <c r="AO428" i="5"/>
  <c r="AP428" i="5" s="1"/>
  <c r="AO429" i="5"/>
  <c r="AP429" i="5" s="1"/>
  <c r="AO430" i="5"/>
  <c r="AP430" i="5" s="1"/>
  <c r="AO431" i="5"/>
  <c r="AP431" i="5" s="1"/>
  <c r="AO432" i="5"/>
  <c r="AP432" i="5" s="1"/>
  <c r="AO433" i="5"/>
  <c r="AP433" i="5" s="1"/>
  <c r="AO434" i="5"/>
  <c r="AP434" i="5" s="1"/>
  <c r="AO435" i="5"/>
  <c r="AP435" i="5" s="1"/>
  <c r="AO436" i="5"/>
  <c r="AP436" i="5" s="1"/>
  <c r="AO437" i="5"/>
  <c r="AP437" i="5" s="1"/>
  <c r="AO438" i="5"/>
  <c r="AP438" i="5" s="1"/>
  <c r="AO439" i="5"/>
  <c r="AP439" i="5" s="1"/>
  <c r="AO440" i="5"/>
  <c r="AP440" i="5" s="1"/>
  <c r="AO441" i="5"/>
  <c r="AP441" i="5" s="1"/>
  <c r="AO442" i="5"/>
  <c r="AP442" i="5" s="1"/>
  <c r="AO443" i="5"/>
  <c r="AP443" i="5" s="1"/>
  <c r="AO444" i="5"/>
  <c r="AP444" i="5" s="1"/>
  <c r="AO445" i="5"/>
  <c r="AP445" i="5" s="1"/>
  <c r="AO446" i="5"/>
  <c r="AP446" i="5" s="1"/>
  <c r="AO447" i="5"/>
  <c r="AP447" i="5" s="1"/>
  <c r="AO448" i="5"/>
  <c r="AP448" i="5" s="1"/>
  <c r="AO449" i="5"/>
  <c r="AP449" i="5" s="1"/>
  <c r="AO450" i="5"/>
  <c r="AP450" i="5" s="1"/>
  <c r="AO451" i="5"/>
  <c r="AP451" i="5" s="1"/>
  <c r="AO452" i="5"/>
  <c r="AP452" i="5" s="1"/>
  <c r="AO453" i="5"/>
  <c r="AP453" i="5" s="1"/>
  <c r="AO454" i="5"/>
  <c r="AP454" i="5" s="1"/>
  <c r="AO455" i="5"/>
  <c r="AP455" i="5" s="1"/>
  <c r="AO456" i="5"/>
  <c r="AP456" i="5" s="1"/>
  <c r="AO457" i="5"/>
  <c r="AP457" i="5" s="1"/>
  <c r="AO458" i="5"/>
  <c r="AP458" i="5" s="1"/>
  <c r="AO459" i="5"/>
  <c r="AP459" i="5" s="1"/>
  <c r="AO460" i="5"/>
  <c r="AP460" i="5" s="1"/>
  <c r="AO461" i="5"/>
  <c r="AP461" i="5" s="1"/>
  <c r="AO462" i="5"/>
  <c r="AP462" i="5" s="1"/>
  <c r="AO463" i="5"/>
  <c r="AP463" i="5" s="1"/>
  <c r="AO464" i="5"/>
  <c r="AP464" i="5" s="1"/>
  <c r="AO465" i="5"/>
  <c r="AP465" i="5" s="1"/>
  <c r="AO466" i="5"/>
  <c r="AP466" i="5" s="1"/>
  <c r="AO467" i="5"/>
  <c r="AP467" i="5" s="1"/>
  <c r="AO468" i="5"/>
  <c r="AP468" i="5" s="1"/>
  <c r="AO469" i="5"/>
  <c r="AP469" i="5" s="1"/>
  <c r="AO470" i="5"/>
  <c r="AP470" i="5" s="1"/>
  <c r="AO471" i="5"/>
  <c r="AP471" i="5" s="1"/>
  <c r="AO472" i="5"/>
  <c r="AP472" i="5" s="1"/>
  <c r="AO473" i="5"/>
  <c r="AP473" i="5" s="1"/>
  <c r="AO474" i="5"/>
  <c r="AP474" i="5" s="1"/>
  <c r="AO475" i="5"/>
  <c r="AP475" i="5" s="1"/>
  <c r="AO476" i="5"/>
  <c r="AP476" i="5" s="1"/>
  <c r="AO477" i="5"/>
  <c r="AP477" i="5" s="1"/>
  <c r="AO478" i="5"/>
  <c r="AP478" i="5" s="1"/>
  <c r="AO479" i="5"/>
  <c r="AP479" i="5" s="1"/>
  <c r="AO480" i="5"/>
  <c r="AP480" i="5" s="1"/>
  <c r="AO481" i="5"/>
  <c r="AP481" i="5" s="1"/>
  <c r="AO482" i="5"/>
  <c r="AP482" i="5" s="1"/>
  <c r="AO483" i="5"/>
  <c r="AP483" i="5" s="1"/>
  <c r="AO484" i="5"/>
  <c r="AP484" i="5" s="1"/>
  <c r="AO485" i="5"/>
  <c r="AP485" i="5" s="1"/>
  <c r="AO486" i="5"/>
  <c r="AP486" i="5" s="1"/>
  <c r="AO487" i="5"/>
  <c r="AP487" i="5" s="1"/>
  <c r="AO488" i="5"/>
  <c r="AP488" i="5" s="1"/>
  <c r="AO489" i="5"/>
  <c r="AP489" i="5" s="1"/>
  <c r="AO490" i="5"/>
  <c r="AP490" i="5" s="1"/>
  <c r="AO491" i="5"/>
  <c r="AP491" i="5" s="1"/>
  <c r="AO492" i="5"/>
  <c r="AP492" i="5" s="1"/>
  <c r="AO493" i="5"/>
  <c r="AP493" i="5" s="1"/>
  <c r="AO494" i="5"/>
  <c r="AP494" i="5" s="1"/>
  <c r="AO495" i="5"/>
  <c r="AP495" i="5" s="1"/>
  <c r="AO496" i="5"/>
  <c r="AP496" i="5" s="1"/>
  <c r="AO497" i="5"/>
  <c r="AP497" i="5" s="1"/>
  <c r="AO498" i="5"/>
  <c r="AP498" i="5" s="1"/>
  <c r="AO499" i="5"/>
  <c r="AP499" i="5" s="1"/>
  <c r="AO500" i="5"/>
  <c r="AP500" i="5" s="1"/>
  <c r="AO501" i="5"/>
  <c r="AP501" i="5" s="1"/>
  <c r="AO502" i="5"/>
  <c r="AP502" i="5" s="1"/>
  <c r="AO503" i="5"/>
  <c r="AP503" i="5" s="1"/>
  <c r="AO504" i="5"/>
  <c r="AP504" i="5" s="1"/>
  <c r="AO505" i="5"/>
  <c r="AP505" i="5" s="1"/>
  <c r="AO506" i="5"/>
  <c r="AP506" i="5" s="1"/>
  <c r="AO507" i="5"/>
  <c r="AP507" i="5" s="1"/>
  <c r="AO508" i="5"/>
  <c r="AP508" i="5" s="1"/>
  <c r="AO509" i="5"/>
  <c r="AP509" i="5" s="1"/>
  <c r="AO510" i="5"/>
  <c r="AP510" i="5" s="1"/>
  <c r="AO511" i="5"/>
  <c r="AP511" i="5" s="1"/>
  <c r="AO512" i="5"/>
  <c r="AP512" i="5" s="1"/>
  <c r="AO513" i="5"/>
  <c r="AP513" i="5" s="1"/>
  <c r="AO514" i="5"/>
  <c r="AP514" i="5" s="1"/>
  <c r="AO515" i="5"/>
  <c r="AP515" i="5" s="1"/>
  <c r="AO516" i="5"/>
  <c r="AP516" i="5" s="1"/>
  <c r="AO517" i="5"/>
  <c r="AP517" i="5" s="1"/>
  <c r="AO518" i="5"/>
  <c r="AP518" i="5" s="1"/>
  <c r="AO519" i="5"/>
  <c r="AP519" i="5" s="1"/>
  <c r="AO520" i="5"/>
  <c r="AP520" i="5" s="1"/>
  <c r="AO521" i="5"/>
  <c r="AP521" i="5" s="1"/>
  <c r="AO522" i="5"/>
  <c r="AP522" i="5" s="1"/>
  <c r="AO523" i="5"/>
  <c r="AP523" i="5" s="1"/>
  <c r="AO524" i="5"/>
  <c r="AP524" i="5" s="1"/>
  <c r="AO525" i="5"/>
  <c r="AP525" i="5" s="1"/>
  <c r="AO526" i="5"/>
  <c r="AP526" i="5" s="1"/>
  <c r="AO527" i="5"/>
  <c r="AP527" i="5" s="1"/>
  <c r="AO528" i="5"/>
  <c r="AP528" i="5" s="1"/>
  <c r="AO529" i="5"/>
  <c r="AP529" i="5" s="1"/>
  <c r="AO530" i="5"/>
  <c r="AP530" i="5" s="1"/>
  <c r="AO531" i="5"/>
  <c r="AP531" i="5" s="1"/>
  <c r="AO532" i="5"/>
  <c r="AP532" i="5" s="1"/>
  <c r="AO533" i="5"/>
  <c r="AP533" i="5" s="1"/>
  <c r="AO534" i="5"/>
  <c r="AP534" i="5" s="1"/>
  <c r="AO535" i="5"/>
  <c r="AP535" i="5" s="1"/>
  <c r="AO536" i="5"/>
  <c r="AP536" i="5" s="1"/>
  <c r="AO537" i="5"/>
  <c r="AP537" i="5" s="1"/>
  <c r="AO538" i="5"/>
  <c r="AP538" i="5" s="1"/>
  <c r="AO539" i="5"/>
  <c r="AP539" i="5" s="1"/>
  <c r="AO540" i="5"/>
  <c r="AP540" i="5" s="1"/>
  <c r="AO541" i="5"/>
  <c r="AP541" i="5" s="1"/>
  <c r="AO542" i="5"/>
  <c r="AP542" i="5" s="1"/>
  <c r="AO543" i="5"/>
  <c r="AP543" i="5" s="1"/>
  <c r="AO544" i="5"/>
  <c r="AP544" i="5" s="1"/>
  <c r="AO545" i="5"/>
  <c r="AP545" i="5" s="1"/>
  <c r="AO546" i="5"/>
  <c r="AP546" i="5" s="1"/>
  <c r="AO547" i="5"/>
  <c r="AP547" i="5" s="1"/>
  <c r="AO548" i="5"/>
  <c r="AP548" i="5" s="1"/>
  <c r="AO549" i="5"/>
  <c r="AP549" i="5" s="1"/>
  <c r="AO550" i="5"/>
  <c r="AP550" i="5" s="1"/>
  <c r="AO551" i="5"/>
  <c r="AP551" i="5" s="1"/>
  <c r="AO552" i="5"/>
  <c r="AP552" i="5" s="1"/>
  <c r="AO553" i="5"/>
  <c r="AP553" i="5" s="1"/>
  <c r="AO554" i="5"/>
  <c r="AP554" i="5" s="1"/>
  <c r="AO555" i="5"/>
  <c r="AP555" i="5" s="1"/>
  <c r="AO556" i="5"/>
  <c r="AP556" i="5" s="1"/>
  <c r="AO557" i="5"/>
  <c r="AP557" i="5" s="1"/>
  <c r="AO558" i="5"/>
  <c r="AP558" i="5" s="1"/>
  <c r="AO559" i="5"/>
  <c r="AP559" i="5" s="1"/>
  <c r="AO560" i="5"/>
  <c r="AP560" i="5" s="1"/>
  <c r="AO561" i="5"/>
  <c r="AP561" i="5" s="1"/>
  <c r="AO562" i="5"/>
  <c r="AP562" i="5" s="1"/>
  <c r="AO563" i="5"/>
  <c r="AP563" i="5" s="1"/>
  <c r="AO564" i="5"/>
  <c r="AP564" i="5" s="1"/>
  <c r="AO565" i="5"/>
  <c r="AP565" i="5" s="1"/>
  <c r="AO566" i="5"/>
  <c r="AP566" i="5" s="1"/>
  <c r="AO567" i="5"/>
  <c r="AP567" i="5" s="1"/>
  <c r="AO568" i="5"/>
  <c r="AP568" i="5" s="1"/>
  <c r="AO569" i="5"/>
  <c r="AP569" i="5" s="1"/>
  <c r="AO570" i="5"/>
  <c r="AP570" i="5" s="1"/>
  <c r="AO571" i="5"/>
  <c r="AP571" i="5" s="1"/>
  <c r="AO572" i="5"/>
  <c r="AP572" i="5" s="1"/>
  <c r="AO573" i="5"/>
  <c r="AP573" i="5" s="1"/>
  <c r="AO574" i="5"/>
  <c r="AP574" i="5" s="1"/>
  <c r="AO575" i="5"/>
  <c r="AP575" i="5" s="1"/>
  <c r="AO576" i="5"/>
  <c r="AP576" i="5" s="1"/>
  <c r="AO577" i="5"/>
  <c r="AP577" i="5" s="1"/>
  <c r="AO578" i="5"/>
  <c r="AP578" i="5" s="1"/>
  <c r="AO579" i="5"/>
  <c r="AP579" i="5" s="1"/>
  <c r="AO580" i="5"/>
  <c r="AP580" i="5" s="1"/>
  <c r="AO581" i="5"/>
  <c r="AP581" i="5" s="1"/>
  <c r="AO582" i="5"/>
  <c r="AP582" i="5" s="1"/>
  <c r="AO583" i="5"/>
  <c r="AP583" i="5" s="1"/>
  <c r="AO584" i="5"/>
  <c r="AP584" i="5" s="1"/>
  <c r="AO585" i="5"/>
  <c r="AP585" i="5" s="1"/>
  <c r="AO586" i="5"/>
  <c r="AP586" i="5" s="1"/>
  <c r="AO587" i="5"/>
  <c r="AP587" i="5" s="1"/>
  <c r="AO588" i="5"/>
  <c r="AP588" i="5" s="1"/>
  <c r="AO589" i="5"/>
  <c r="AP589" i="5" s="1"/>
  <c r="AO590" i="5"/>
  <c r="AP590" i="5" s="1"/>
  <c r="AO591" i="5"/>
  <c r="AP591" i="5" s="1"/>
  <c r="AO592" i="5"/>
  <c r="AP592" i="5" s="1"/>
  <c r="AO593" i="5"/>
  <c r="AP593" i="5" s="1"/>
  <c r="AO594" i="5"/>
  <c r="AP594" i="5" s="1"/>
  <c r="AO595" i="5"/>
  <c r="AP595" i="5" s="1"/>
  <c r="AO596" i="5"/>
  <c r="AP596" i="5" s="1"/>
  <c r="AO597" i="5"/>
  <c r="AP597" i="5" s="1"/>
  <c r="AO598" i="5"/>
  <c r="AP598" i="5" s="1"/>
  <c r="AO599" i="5"/>
  <c r="AP599" i="5" s="1"/>
  <c r="AO600" i="5"/>
  <c r="AP600" i="5" s="1"/>
  <c r="AO601" i="5"/>
  <c r="AP601" i="5" s="1"/>
  <c r="AO602" i="5"/>
  <c r="AP602" i="5" s="1"/>
  <c r="AO603" i="5"/>
  <c r="AP603" i="5" s="1"/>
  <c r="AO604" i="5"/>
  <c r="AP604" i="5" s="1"/>
  <c r="AO605" i="5"/>
  <c r="AP605" i="5" s="1"/>
  <c r="AO606" i="5"/>
  <c r="AP606" i="5" s="1"/>
  <c r="AO607" i="5"/>
  <c r="AP607" i="5" s="1"/>
  <c r="AO608" i="5"/>
  <c r="AP608" i="5" s="1"/>
  <c r="AO609" i="5"/>
  <c r="AP609" i="5" s="1"/>
  <c r="AO610" i="5"/>
  <c r="AP610" i="5" s="1"/>
  <c r="AO611" i="5"/>
  <c r="AP611" i="5" s="1"/>
  <c r="AO612" i="5"/>
  <c r="AP612" i="5" s="1"/>
  <c r="AO613" i="5"/>
  <c r="AP613" i="5" s="1"/>
  <c r="AO614" i="5"/>
  <c r="AP614" i="5" s="1"/>
  <c r="AO615" i="5"/>
  <c r="AP615" i="5" s="1"/>
  <c r="AO616" i="5"/>
  <c r="AP616" i="5" s="1"/>
  <c r="AO617" i="5"/>
  <c r="AP617" i="5" s="1"/>
  <c r="AO618" i="5"/>
  <c r="AP618" i="5" s="1"/>
  <c r="AO619" i="5"/>
  <c r="AP619" i="5" s="1"/>
  <c r="AO620" i="5"/>
  <c r="AP620" i="5" s="1"/>
  <c r="AO621" i="5"/>
  <c r="AP621" i="5" s="1"/>
  <c r="AO622" i="5"/>
  <c r="AP622" i="5" s="1"/>
  <c r="AO623" i="5"/>
  <c r="AP623" i="5" s="1"/>
  <c r="AO624" i="5"/>
  <c r="AP624" i="5" s="1"/>
  <c r="AO625" i="5"/>
  <c r="AP625" i="5" s="1"/>
  <c r="AO626" i="5"/>
  <c r="AP626" i="5" s="1"/>
  <c r="AO627" i="5"/>
  <c r="AP627" i="5" s="1"/>
  <c r="AO628" i="5"/>
  <c r="AP628" i="5" s="1"/>
  <c r="AO629" i="5"/>
  <c r="AP629" i="5" s="1"/>
  <c r="AO630" i="5"/>
  <c r="AP630" i="5" s="1"/>
  <c r="AO631" i="5"/>
  <c r="AP631" i="5" s="1"/>
  <c r="AO632" i="5"/>
  <c r="AP632" i="5" s="1"/>
  <c r="AO633" i="5"/>
  <c r="AP633" i="5" s="1"/>
  <c r="AO634" i="5"/>
  <c r="AP634" i="5" s="1"/>
  <c r="AO635" i="5"/>
  <c r="AP635" i="5" s="1"/>
  <c r="AO636" i="5"/>
  <c r="AP636" i="5" s="1"/>
  <c r="AO637" i="5"/>
  <c r="AP637" i="5" s="1"/>
  <c r="AO638" i="5"/>
  <c r="AP638" i="5" s="1"/>
  <c r="AO639" i="5"/>
  <c r="AP639" i="5" s="1"/>
  <c r="AO640" i="5"/>
  <c r="AP640" i="5" s="1"/>
  <c r="AO641" i="5"/>
  <c r="AP641" i="5" s="1"/>
  <c r="AO642" i="5"/>
  <c r="AP642" i="5" s="1"/>
  <c r="AO643" i="5"/>
  <c r="AP643" i="5" s="1"/>
  <c r="AO644" i="5"/>
  <c r="AP644" i="5" s="1"/>
  <c r="AO645" i="5"/>
  <c r="AP645" i="5" s="1"/>
  <c r="AO646" i="5"/>
  <c r="AP646" i="5" s="1"/>
  <c r="AO647" i="5"/>
  <c r="AP647" i="5" s="1"/>
  <c r="AO648" i="5"/>
  <c r="AP648" i="5" s="1"/>
  <c r="AO649" i="5"/>
  <c r="AP649" i="5" s="1"/>
  <c r="AO650" i="5"/>
  <c r="AP650" i="5" s="1"/>
  <c r="AO651" i="5"/>
  <c r="AP651" i="5" s="1"/>
  <c r="AO652" i="5"/>
  <c r="AP652" i="5" s="1"/>
  <c r="AO653" i="5"/>
  <c r="AP653" i="5" s="1"/>
  <c r="AO654" i="5"/>
  <c r="AP654" i="5" s="1"/>
  <c r="AO655" i="5"/>
  <c r="AP655" i="5" s="1"/>
  <c r="AO656" i="5"/>
  <c r="AP656" i="5" s="1"/>
  <c r="AO657" i="5"/>
  <c r="AP657" i="5" s="1"/>
  <c r="AO658" i="5"/>
  <c r="AP658" i="5" s="1"/>
  <c r="AO659" i="5"/>
  <c r="AP659" i="5" s="1"/>
  <c r="AO660" i="5"/>
  <c r="AP660" i="5" s="1"/>
  <c r="AO661" i="5"/>
  <c r="AP661" i="5" s="1"/>
  <c r="AO662" i="5"/>
  <c r="AP662" i="5" s="1"/>
  <c r="AO663" i="5"/>
  <c r="AP663" i="5" s="1"/>
  <c r="AO664" i="5"/>
  <c r="AP664" i="5" s="1"/>
  <c r="AO665" i="5"/>
  <c r="AP665" i="5" s="1"/>
  <c r="AO666" i="5"/>
  <c r="AP666" i="5" s="1"/>
  <c r="AO667" i="5"/>
  <c r="AP667" i="5" s="1"/>
  <c r="AO668" i="5"/>
  <c r="AP668" i="5" s="1"/>
  <c r="AO669" i="5"/>
  <c r="AP669" i="5" s="1"/>
  <c r="AO670" i="5"/>
  <c r="AP670" i="5" s="1"/>
  <c r="AO671" i="5"/>
  <c r="AP671" i="5" s="1"/>
  <c r="AO672" i="5"/>
  <c r="AP672" i="5" s="1"/>
  <c r="AO673" i="5"/>
  <c r="AP673" i="5" s="1"/>
  <c r="AO674" i="5"/>
  <c r="AP674" i="5" s="1"/>
  <c r="AO675" i="5"/>
  <c r="AP675" i="5" s="1"/>
  <c r="AO676" i="5"/>
  <c r="AP676" i="5" s="1"/>
  <c r="AO677" i="5"/>
  <c r="AP677" i="5" s="1"/>
  <c r="AO678" i="5"/>
  <c r="AP678" i="5" s="1"/>
  <c r="AO679" i="5"/>
  <c r="AP679" i="5" s="1"/>
  <c r="AO680" i="5"/>
  <c r="AP680" i="5" s="1"/>
  <c r="AO681" i="5"/>
  <c r="AP681" i="5" s="1"/>
  <c r="AO682" i="5"/>
  <c r="AP682" i="5" s="1"/>
  <c r="AO683" i="5"/>
  <c r="AP683" i="5" s="1"/>
  <c r="AO684" i="5"/>
  <c r="AP684" i="5" s="1"/>
  <c r="AO685" i="5"/>
  <c r="AP685" i="5" s="1"/>
  <c r="AO686" i="5"/>
  <c r="AP686" i="5" s="1"/>
  <c r="AO687" i="5"/>
  <c r="AP687" i="5" s="1"/>
  <c r="AO688" i="5"/>
  <c r="AP688" i="5" s="1"/>
  <c r="AO689" i="5"/>
  <c r="AP689" i="5" s="1"/>
  <c r="AO690" i="5"/>
  <c r="AP690" i="5" s="1"/>
  <c r="AO691" i="5"/>
  <c r="AP691" i="5" s="1"/>
  <c r="AO692" i="5"/>
  <c r="AP692" i="5" s="1"/>
  <c r="AO693" i="5"/>
  <c r="AP693" i="5" s="1"/>
  <c r="AO694" i="5"/>
  <c r="AP694" i="5" s="1"/>
  <c r="AO695" i="5"/>
  <c r="AP695" i="5" s="1"/>
  <c r="AO696" i="5"/>
  <c r="AP696" i="5" s="1"/>
  <c r="AO697" i="5"/>
  <c r="AP697" i="5" s="1"/>
  <c r="AO698" i="5"/>
  <c r="AP698" i="5" s="1"/>
  <c r="AO699" i="5"/>
  <c r="AP699" i="5" s="1"/>
  <c r="AO700" i="5"/>
  <c r="AP700" i="5" s="1"/>
  <c r="AO701" i="5"/>
  <c r="AP701" i="5" s="1"/>
  <c r="AO702" i="5"/>
  <c r="AP702" i="5" s="1"/>
  <c r="AO703" i="5"/>
  <c r="AP703" i="5" s="1"/>
  <c r="AO704" i="5"/>
  <c r="AP704" i="5" s="1"/>
  <c r="AO705" i="5"/>
  <c r="AP705" i="5" s="1"/>
  <c r="AO706" i="5"/>
  <c r="AP706" i="5" s="1"/>
  <c r="AO707" i="5"/>
  <c r="AP707" i="5" s="1"/>
  <c r="AO708" i="5"/>
  <c r="AP708" i="5" s="1"/>
  <c r="AO709" i="5"/>
  <c r="AP709" i="5" s="1"/>
  <c r="AO710" i="5"/>
  <c r="AP710" i="5" s="1"/>
  <c r="AO711" i="5"/>
  <c r="AP711" i="5" s="1"/>
  <c r="AO712" i="5"/>
  <c r="AP712" i="5" s="1"/>
  <c r="AO713" i="5"/>
  <c r="AP713" i="5" s="1"/>
  <c r="AO714" i="5"/>
  <c r="AP714" i="5" s="1"/>
  <c r="AO715" i="5"/>
  <c r="AP715" i="5" s="1"/>
  <c r="AO716" i="5"/>
  <c r="AP716" i="5" s="1"/>
  <c r="AO717" i="5"/>
  <c r="AP717" i="5" s="1"/>
  <c r="AO718" i="5"/>
  <c r="AP718" i="5" s="1"/>
  <c r="AO719" i="5"/>
  <c r="AP719" i="5" s="1"/>
  <c r="AO720" i="5"/>
  <c r="AP720" i="5" s="1"/>
  <c r="AO721" i="5"/>
  <c r="AP721" i="5" s="1"/>
  <c r="AO722" i="5"/>
  <c r="AP722" i="5" s="1"/>
  <c r="AO723" i="5"/>
  <c r="AP723" i="5" s="1"/>
  <c r="AO724" i="5"/>
  <c r="AP724" i="5" s="1"/>
  <c r="AO725" i="5"/>
  <c r="AP725" i="5" s="1"/>
  <c r="AO726" i="5"/>
  <c r="AP726" i="5" s="1"/>
  <c r="AO727" i="5"/>
  <c r="AP727" i="5" s="1"/>
  <c r="AO728" i="5"/>
  <c r="AP728" i="5" s="1"/>
  <c r="AO729" i="5"/>
  <c r="AP729" i="5" s="1"/>
  <c r="AO730" i="5"/>
  <c r="AP730" i="5" s="1"/>
  <c r="AO731" i="5"/>
  <c r="AP731" i="5" s="1"/>
  <c r="AO732" i="5"/>
  <c r="AP732" i="5" s="1"/>
  <c r="AO733" i="5"/>
  <c r="AP733" i="5" s="1"/>
  <c r="AO734" i="5"/>
  <c r="AP734" i="5" s="1"/>
  <c r="AO735" i="5"/>
  <c r="AP735" i="5" s="1"/>
  <c r="AO736" i="5"/>
  <c r="AP736" i="5" s="1"/>
  <c r="AO737" i="5"/>
  <c r="AP737" i="5" s="1"/>
  <c r="AO738" i="5"/>
  <c r="AP738" i="5" s="1"/>
  <c r="AO739" i="5"/>
  <c r="AP739" i="5" s="1"/>
  <c r="AO740" i="5"/>
  <c r="AP740" i="5" s="1"/>
  <c r="AO741" i="5"/>
  <c r="AP741" i="5" s="1"/>
  <c r="AO742" i="5"/>
  <c r="AP742" i="5" s="1"/>
  <c r="AO743" i="5"/>
  <c r="AP743" i="5" s="1"/>
  <c r="AO744" i="5"/>
  <c r="AP744" i="5" s="1"/>
  <c r="AO745" i="5"/>
  <c r="AP745" i="5" s="1"/>
  <c r="AO746" i="5"/>
  <c r="AP746" i="5" s="1"/>
  <c r="AO747" i="5"/>
  <c r="AP747" i="5" s="1"/>
  <c r="AO748" i="5"/>
  <c r="AP748" i="5" s="1"/>
  <c r="AO749" i="5"/>
  <c r="AP749" i="5" s="1"/>
  <c r="AO750" i="5"/>
  <c r="AP750" i="5" s="1"/>
  <c r="AO751" i="5"/>
  <c r="AP751" i="5" s="1"/>
  <c r="AO752" i="5"/>
  <c r="AP752" i="5" s="1"/>
  <c r="AO753" i="5"/>
  <c r="AP753" i="5" s="1"/>
  <c r="AO754" i="5"/>
  <c r="AP754" i="5" s="1"/>
  <c r="AO755" i="5"/>
  <c r="AP755" i="5" s="1"/>
  <c r="AO756" i="5"/>
  <c r="AP756" i="5" s="1"/>
  <c r="AO757" i="5"/>
  <c r="AP757" i="5" s="1"/>
  <c r="AO758" i="5"/>
  <c r="AP758" i="5" s="1"/>
  <c r="AO759" i="5"/>
  <c r="AP759" i="5" s="1"/>
  <c r="AO760" i="5"/>
  <c r="AP760" i="5" s="1"/>
  <c r="AO761" i="5"/>
  <c r="AP761" i="5" s="1"/>
  <c r="AO762" i="5"/>
  <c r="AP762" i="5" s="1"/>
  <c r="AO763" i="5"/>
  <c r="AP763" i="5" s="1"/>
  <c r="AO764" i="5"/>
  <c r="AP764" i="5" s="1"/>
  <c r="AO765" i="5"/>
  <c r="AP765" i="5" s="1"/>
  <c r="AO766" i="5"/>
  <c r="AP766" i="5" s="1"/>
  <c r="AO767" i="5"/>
  <c r="AP767" i="5" s="1"/>
  <c r="AO768" i="5"/>
  <c r="AP768" i="5" s="1"/>
  <c r="AO769" i="5"/>
  <c r="AP769" i="5" s="1"/>
  <c r="AO770" i="5"/>
  <c r="AP770" i="5" s="1"/>
  <c r="AO771" i="5"/>
  <c r="AP771" i="5" s="1"/>
  <c r="AO772" i="5"/>
  <c r="AP772" i="5" s="1"/>
  <c r="AO773" i="5"/>
  <c r="AP773" i="5" s="1"/>
  <c r="AO774" i="5"/>
  <c r="AP774" i="5" s="1"/>
  <c r="AO775" i="5"/>
  <c r="AP775" i="5" s="1"/>
  <c r="AO776" i="5"/>
  <c r="AP776" i="5" s="1"/>
  <c r="AO777" i="5"/>
  <c r="AP777" i="5" s="1"/>
  <c r="AO778" i="5"/>
  <c r="AP778" i="5" s="1"/>
  <c r="AO779" i="5"/>
  <c r="AP779" i="5" s="1"/>
  <c r="AO780" i="5"/>
  <c r="AP780" i="5" s="1"/>
  <c r="AO781" i="5"/>
  <c r="AP781" i="5" s="1"/>
  <c r="AO782" i="5"/>
  <c r="AP782" i="5" s="1"/>
  <c r="AO783" i="5"/>
  <c r="AP783" i="5" s="1"/>
  <c r="AO784" i="5"/>
  <c r="AP784" i="5" s="1"/>
  <c r="AO785" i="5"/>
  <c r="AP785" i="5" s="1"/>
  <c r="AO786" i="5"/>
  <c r="AP786" i="5" s="1"/>
  <c r="AO787" i="5"/>
  <c r="AP787" i="5" s="1"/>
  <c r="AO788" i="5"/>
  <c r="AP788" i="5" s="1"/>
  <c r="AO789" i="5"/>
  <c r="AP789" i="5" s="1"/>
  <c r="AO790" i="5"/>
  <c r="AP790" i="5" s="1"/>
  <c r="AO791" i="5"/>
  <c r="AP791" i="5" s="1"/>
  <c r="AO792" i="5"/>
  <c r="AP792" i="5" s="1"/>
  <c r="AO793" i="5"/>
  <c r="AP793" i="5" s="1"/>
  <c r="AO794" i="5"/>
  <c r="AP794" i="5" s="1"/>
  <c r="AO795" i="5"/>
  <c r="AP795" i="5" s="1"/>
  <c r="AO796" i="5"/>
  <c r="AP796" i="5" s="1"/>
  <c r="AO797" i="5"/>
  <c r="AP797" i="5" s="1"/>
  <c r="AO798" i="5"/>
  <c r="AP798" i="5" s="1"/>
  <c r="AO799" i="5"/>
  <c r="AP799" i="5" s="1"/>
  <c r="AO800" i="5"/>
  <c r="AP800" i="5" s="1"/>
  <c r="AO801" i="5"/>
  <c r="AP801" i="5" s="1"/>
  <c r="AO802" i="5"/>
  <c r="AP802" i="5" s="1"/>
  <c r="AO803" i="5"/>
  <c r="AP803" i="5" s="1"/>
  <c r="AO804" i="5"/>
  <c r="AP804" i="5" s="1"/>
  <c r="AO805" i="5"/>
  <c r="AP805" i="5" s="1"/>
  <c r="AO806" i="5"/>
  <c r="AP806" i="5" s="1"/>
  <c r="AO807" i="5"/>
  <c r="AP807" i="5" s="1"/>
  <c r="AO808" i="5"/>
  <c r="AP808" i="5" s="1"/>
  <c r="AO809" i="5"/>
  <c r="AP809" i="5" s="1"/>
  <c r="AO810" i="5"/>
  <c r="AP810" i="5" s="1"/>
  <c r="AO811" i="5"/>
  <c r="AP811" i="5" s="1"/>
  <c r="AO812" i="5"/>
  <c r="AP812" i="5" s="1"/>
  <c r="AO813" i="5"/>
  <c r="AP813" i="5" s="1"/>
  <c r="AO814" i="5"/>
  <c r="AP814" i="5" s="1"/>
  <c r="AO815" i="5"/>
  <c r="AP815" i="5" s="1"/>
  <c r="AO816" i="5"/>
  <c r="AP816" i="5" s="1"/>
  <c r="AO817" i="5"/>
  <c r="AP817" i="5" s="1"/>
  <c r="AO818" i="5"/>
  <c r="AP818" i="5" s="1"/>
  <c r="AO819" i="5"/>
  <c r="AP819" i="5" s="1"/>
  <c r="AO820" i="5"/>
  <c r="AP820" i="5" s="1"/>
  <c r="AO821" i="5"/>
  <c r="AP821" i="5" s="1"/>
  <c r="AO822" i="5"/>
  <c r="AP822" i="5" s="1"/>
  <c r="AO823" i="5"/>
  <c r="AP823" i="5" s="1"/>
  <c r="AO824" i="5"/>
  <c r="AP824" i="5" s="1"/>
  <c r="AO825" i="5"/>
  <c r="AP825" i="5" s="1"/>
  <c r="AO826" i="5"/>
  <c r="AP826" i="5" s="1"/>
  <c r="AO827" i="5"/>
  <c r="AP827" i="5" s="1"/>
  <c r="AO828" i="5"/>
  <c r="AP828" i="5" s="1"/>
  <c r="AO829" i="5"/>
  <c r="AP829" i="5" s="1"/>
  <c r="AO830" i="5"/>
  <c r="AP830" i="5" s="1"/>
  <c r="AO831" i="5"/>
  <c r="AP831" i="5" s="1"/>
  <c r="AO832" i="5"/>
  <c r="AP832" i="5" s="1"/>
  <c r="AO833" i="5"/>
  <c r="AP833" i="5" s="1"/>
  <c r="AO834" i="5"/>
  <c r="AP834" i="5" s="1"/>
  <c r="AO835" i="5"/>
  <c r="AP835" i="5" s="1"/>
  <c r="AO836" i="5"/>
  <c r="AP836" i="5" s="1"/>
  <c r="AO837" i="5"/>
  <c r="AP837" i="5" s="1"/>
  <c r="AO838" i="5"/>
  <c r="AP838" i="5" s="1"/>
  <c r="AO839" i="5"/>
  <c r="AP839" i="5" s="1"/>
  <c r="AO840" i="5"/>
  <c r="AP840" i="5" s="1"/>
  <c r="AO841" i="5"/>
  <c r="AP841" i="5" s="1"/>
  <c r="AO842" i="5"/>
  <c r="AP842" i="5" s="1"/>
  <c r="AO843" i="5"/>
  <c r="AP843" i="5" s="1"/>
  <c r="AO844" i="5"/>
  <c r="AP844" i="5" s="1"/>
  <c r="AO845" i="5"/>
  <c r="AP845" i="5" s="1"/>
  <c r="AO846" i="5"/>
  <c r="AP846" i="5" s="1"/>
  <c r="AO847" i="5"/>
  <c r="AP847" i="5" s="1"/>
  <c r="AO848" i="5"/>
  <c r="AP848" i="5" s="1"/>
  <c r="AO849" i="5"/>
  <c r="AP849" i="5" s="1"/>
  <c r="AO850" i="5"/>
  <c r="AP850" i="5" s="1"/>
  <c r="AO851" i="5"/>
  <c r="AP851" i="5" s="1"/>
  <c r="AO852" i="5"/>
  <c r="AP852" i="5" s="1"/>
  <c r="AO853" i="5"/>
  <c r="AP853" i="5" s="1"/>
  <c r="AO854" i="5"/>
  <c r="AP854" i="5" s="1"/>
  <c r="AO855" i="5"/>
  <c r="AP855" i="5" s="1"/>
  <c r="AO856" i="5"/>
  <c r="AP856" i="5" s="1"/>
  <c r="AO857" i="5"/>
  <c r="AP857" i="5" s="1"/>
  <c r="AO858" i="5"/>
  <c r="AP858" i="5" s="1"/>
  <c r="AO859" i="5"/>
  <c r="AP859" i="5" s="1"/>
  <c r="AO860" i="5"/>
  <c r="AP860" i="5" s="1"/>
  <c r="AO861" i="5"/>
  <c r="AP861" i="5" s="1"/>
  <c r="AO862" i="5"/>
  <c r="AP862" i="5" s="1"/>
  <c r="AO863" i="5"/>
  <c r="AP863" i="5" s="1"/>
  <c r="AO864" i="5"/>
  <c r="AP864" i="5" s="1"/>
  <c r="AO865" i="5"/>
  <c r="AP865" i="5" s="1"/>
  <c r="AO866" i="5"/>
  <c r="AP866" i="5" s="1"/>
  <c r="AO867" i="5"/>
  <c r="AP867" i="5" s="1"/>
  <c r="AO868" i="5"/>
  <c r="AP868" i="5" s="1"/>
  <c r="AO869" i="5"/>
  <c r="AP869" i="5" s="1"/>
  <c r="AO870" i="5"/>
  <c r="AP870" i="5" s="1"/>
  <c r="AO871" i="5"/>
  <c r="AP871" i="5" s="1"/>
  <c r="AO872" i="5"/>
  <c r="AP872" i="5" s="1"/>
  <c r="AO873" i="5"/>
  <c r="AP873" i="5" s="1"/>
  <c r="AO874" i="5"/>
  <c r="AP874" i="5" s="1"/>
  <c r="AO875" i="5"/>
  <c r="AP875" i="5" s="1"/>
  <c r="AO876" i="5"/>
  <c r="AP876" i="5" s="1"/>
  <c r="AO877" i="5"/>
  <c r="AP877" i="5" s="1"/>
  <c r="AO878" i="5"/>
  <c r="AP878" i="5" s="1"/>
  <c r="AO879" i="5"/>
  <c r="AP879" i="5" s="1"/>
  <c r="AO880" i="5"/>
  <c r="AP880" i="5" s="1"/>
  <c r="AO881" i="5"/>
  <c r="AP881" i="5" s="1"/>
  <c r="AO882" i="5"/>
  <c r="AP882" i="5" s="1"/>
  <c r="AO883" i="5"/>
  <c r="AP883" i="5" s="1"/>
  <c r="AO884" i="5"/>
  <c r="AP884" i="5" s="1"/>
  <c r="AO885" i="5"/>
  <c r="AP885" i="5" s="1"/>
  <c r="AO886" i="5"/>
  <c r="AP886" i="5" s="1"/>
  <c r="AO887" i="5"/>
  <c r="AP887" i="5" s="1"/>
  <c r="AO888" i="5"/>
  <c r="AP888" i="5" s="1"/>
  <c r="AO889" i="5"/>
  <c r="AP889" i="5" s="1"/>
  <c r="AO890" i="5"/>
  <c r="AP890" i="5" s="1"/>
  <c r="AO891" i="5"/>
  <c r="AP891" i="5" s="1"/>
  <c r="AO892" i="5"/>
  <c r="AP892" i="5" s="1"/>
  <c r="AO893" i="5"/>
  <c r="AP893" i="5" s="1"/>
  <c r="AO894" i="5"/>
  <c r="AP894" i="5" s="1"/>
  <c r="AO895" i="5"/>
  <c r="AP895" i="5" s="1"/>
  <c r="AO896" i="5"/>
  <c r="AP896" i="5" s="1"/>
  <c r="AO897" i="5"/>
  <c r="AP897" i="5" s="1"/>
  <c r="AO898" i="5"/>
  <c r="AP898" i="5" s="1"/>
  <c r="AO899" i="5"/>
  <c r="AP899" i="5" s="1"/>
  <c r="AO900" i="5"/>
  <c r="AP900" i="5" s="1"/>
  <c r="AO901" i="5"/>
  <c r="AP901" i="5" s="1"/>
  <c r="AO902" i="5"/>
  <c r="AP902" i="5" s="1"/>
  <c r="AO903" i="5"/>
  <c r="AP903" i="5" s="1"/>
  <c r="AO904" i="5"/>
  <c r="AP904" i="5" s="1"/>
  <c r="AO905" i="5"/>
  <c r="AP905" i="5" s="1"/>
  <c r="AO906" i="5"/>
  <c r="AP906" i="5" s="1"/>
  <c r="AO907" i="5"/>
  <c r="AP907" i="5" s="1"/>
  <c r="AO908" i="5"/>
  <c r="AP908" i="5" s="1"/>
  <c r="AO909" i="5"/>
  <c r="AP909" i="5" s="1"/>
  <c r="AO910" i="5"/>
  <c r="AP910" i="5" s="1"/>
  <c r="AO911" i="5"/>
  <c r="AP911" i="5" s="1"/>
  <c r="AO912" i="5"/>
  <c r="AP912" i="5" s="1"/>
  <c r="AO913" i="5"/>
  <c r="AP913" i="5" s="1"/>
  <c r="AO914" i="5"/>
  <c r="AP914" i="5" s="1"/>
  <c r="AO915" i="5"/>
  <c r="AP915" i="5" s="1"/>
  <c r="AO916" i="5"/>
  <c r="AP916" i="5" s="1"/>
  <c r="AO917" i="5"/>
  <c r="AP917" i="5" s="1"/>
  <c r="AO918" i="5"/>
  <c r="AP918" i="5" s="1"/>
  <c r="AO919" i="5"/>
  <c r="AP919" i="5" s="1"/>
  <c r="AO920" i="5"/>
  <c r="AP920" i="5" s="1"/>
  <c r="AO921" i="5"/>
  <c r="AP921" i="5" s="1"/>
  <c r="AO922" i="5"/>
  <c r="AP922" i="5" s="1"/>
  <c r="AO923" i="5"/>
  <c r="AP923" i="5" s="1"/>
  <c r="AO924" i="5"/>
  <c r="AP924" i="5" s="1"/>
  <c r="AO925" i="5"/>
  <c r="AP925" i="5" s="1"/>
  <c r="AO926" i="5"/>
  <c r="AP926" i="5" s="1"/>
  <c r="AO927" i="5"/>
  <c r="AP927" i="5" s="1"/>
  <c r="AO928" i="5"/>
  <c r="AP928" i="5" s="1"/>
  <c r="AO929" i="5"/>
  <c r="AP929" i="5" s="1"/>
  <c r="AO930" i="5"/>
  <c r="AP930" i="5" s="1"/>
  <c r="AO931" i="5"/>
  <c r="AP931" i="5" s="1"/>
  <c r="AO932" i="5"/>
  <c r="AP932" i="5" s="1"/>
  <c r="AO933" i="5"/>
  <c r="AP933" i="5" s="1"/>
  <c r="AO934" i="5"/>
  <c r="AP934" i="5" s="1"/>
  <c r="AO935" i="5"/>
  <c r="AP935" i="5" s="1"/>
  <c r="AO936" i="5"/>
  <c r="AP936" i="5" s="1"/>
  <c r="AO937" i="5"/>
  <c r="AP937" i="5" s="1"/>
  <c r="AO938" i="5"/>
  <c r="AP938" i="5" s="1"/>
  <c r="AO939" i="5"/>
  <c r="AP939" i="5" s="1"/>
  <c r="AO940" i="5"/>
  <c r="AP940" i="5" s="1"/>
  <c r="AO941" i="5"/>
  <c r="AP941" i="5" s="1"/>
  <c r="AO942" i="5"/>
  <c r="AP942" i="5" s="1"/>
  <c r="AO943" i="5"/>
  <c r="AP943" i="5" s="1"/>
  <c r="AO944" i="5"/>
  <c r="AP944" i="5" s="1"/>
  <c r="AO945" i="5"/>
  <c r="AP945" i="5" s="1"/>
  <c r="AO946" i="5"/>
  <c r="AP946" i="5" s="1"/>
  <c r="AO947" i="5"/>
  <c r="AP947" i="5" s="1"/>
  <c r="AO948" i="5"/>
  <c r="AP948" i="5" s="1"/>
  <c r="AO949" i="5"/>
  <c r="AP949" i="5" s="1"/>
  <c r="AO950" i="5"/>
  <c r="AP950" i="5" s="1"/>
  <c r="AO951" i="5"/>
  <c r="AP951" i="5" s="1"/>
  <c r="AO952" i="5"/>
  <c r="AP952" i="5" s="1"/>
  <c r="AO953" i="5"/>
  <c r="AP953" i="5" s="1"/>
  <c r="AO954" i="5"/>
  <c r="AP954" i="5" s="1"/>
  <c r="AO955" i="5"/>
  <c r="AP955" i="5" s="1"/>
  <c r="AO956" i="5"/>
  <c r="AP956" i="5" s="1"/>
  <c r="AO957" i="5"/>
  <c r="AP957" i="5" s="1"/>
  <c r="AO958" i="5"/>
  <c r="AP958" i="5" s="1"/>
  <c r="AO959" i="5"/>
  <c r="AP959" i="5" s="1"/>
  <c r="AO960" i="5"/>
  <c r="AP960" i="5" s="1"/>
  <c r="AO961" i="5"/>
  <c r="AP961" i="5" s="1"/>
  <c r="AO962" i="5"/>
  <c r="AP962" i="5" s="1"/>
  <c r="AO963" i="5"/>
  <c r="AP963" i="5" s="1"/>
  <c r="AO964" i="5"/>
  <c r="AP964" i="5" s="1"/>
  <c r="AO965" i="5"/>
  <c r="AP965" i="5" s="1"/>
  <c r="AO966" i="5"/>
  <c r="AP966" i="5" s="1"/>
  <c r="AO967" i="5"/>
  <c r="AP967" i="5" s="1"/>
  <c r="AO968" i="5"/>
  <c r="AP968" i="5" s="1"/>
  <c r="AO969" i="5"/>
  <c r="AP969" i="5" s="1"/>
  <c r="AO970" i="5"/>
  <c r="AP970" i="5" s="1"/>
  <c r="AO971" i="5"/>
  <c r="AP971" i="5" s="1"/>
  <c r="AO972" i="5"/>
  <c r="AP972" i="5" s="1"/>
  <c r="AO973" i="5"/>
  <c r="AP973" i="5" s="1"/>
  <c r="AO974" i="5"/>
  <c r="AP974" i="5" s="1"/>
  <c r="AO975" i="5"/>
  <c r="AP975" i="5" s="1"/>
  <c r="AO976" i="5"/>
  <c r="AP976" i="5" s="1"/>
  <c r="AO977" i="5"/>
  <c r="AP977" i="5" s="1"/>
  <c r="AO978" i="5"/>
  <c r="AP978" i="5" s="1"/>
  <c r="AO979" i="5"/>
  <c r="AP979" i="5" s="1"/>
  <c r="AO980" i="5"/>
  <c r="AP980" i="5" s="1"/>
  <c r="AO981" i="5"/>
  <c r="AP981" i="5" s="1"/>
  <c r="AO982" i="5"/>
  <c r="AP982" i="5" s="1"/>
  <c r="AO983" i="5"/>
  <c r="AP983" i="5" s="1"/>
  <c r="AO984" i="5"/>
  <c r="AP984" i="5" s="1"/>
  <c r="AO985" i="5"/>
  <c r="AP985" i="5" s="1"/>
  <c r="AO986" i="5"/>
  <c r="AP986" i="5" s="1"/>
  <c r="AO987" i="5"/>
  <c r="AP987" i="5" s="1"/>
  <c r="AO988" i="5"/>
  <c r="AP988" i="5" s="1"/>
  <c r="AO989" i="5"/>
  <c r="AP989" i="5" s="1"/>
  <c r="AO990" i="5"/>
  <c r="AP990" i="5" s="1"/>
  <c r="AO991" i="5"/>
  <c r="AP991" i="5" s="1"/>
  <c r="AO992" i="5"/>
  <c r="AP992" i="5" s="1"/>
  <c r="AO993" i="5"/>
  <c r="AP993" i="5" s="1"/>
  <c r="AO994" i="5"/>
  <c r="AP994" i="5" s="1"/>
  <c r="AO995" i="5"/>
  <c r="AP995" i="5" s="1"/>
  <c r="AO996" i="5"/>
  <c r="AP996" i="5" s="1"/>
  <c r="AO997" i="5"/>
  <c r="AP997" i="5" s="1"/>
  <c r="AO998" i="5"/>
  <c r="AP998" i="5" s="1"/>
  <c r="AO999" i="5"/>
  <c r="AP999" i="5" s="1"/>
  <c r="AO1000" i="5"/>
  <c r="AP1000" i="5" s="1"/>
  <c r="AO1001" i="5"/>
  <c r="AP1001" i="5" s="1"/>
  <c r="AO1002" i="5"/>
  <c r="AP1002" i="5" s="1"/>
  <c r="AO1003" i="5"/>
  <c r="AP1003" i="5" s="1"/>
  <c r="AO1004" i="5"/>
  <c r="AP1004" i="5" s="1"/>
  <c r="AO1005" i="5"/>
  <c r="AP1005" i="5" s="1"/>
  <c r="AO1006" i="5"/>
  <c r="AP1006" i="5" s="1"/>
  <c r="AO1007" i="5"/>
  <c r="AP1007" i="5" s="1"/>
  <c r="AO1008" i="5"/>
  <c r="AP1008" i="5" s="1"/>
  <c r="AO1009" i="5"/>
  <c r="AP1009" i="5" s="1"/>
  <c r="AO1010" i="5"/>
  <c r="AP1010" i="5" s="1"/>
  <c r="AO1011" i="5"/>
  <c r="AP1011" i="5" s="1"/>
  <c r="AO1012" i="5"/>
  <c r="AP1012" i="5" s="1"/>
  <c r="AO1013" i="5"/>
  <c r="AP1013" i="5" s="1"/>
  <c r="AO1014" i="5"/>
  <c r="AP1014" i="5" s="1"/>
  <c r="AO1015" i="5"/>
  <c r="AP1015" i="5" s="1"/>
  <c r="AO1016" i="5"/>
  <c r="AP1016" i="5" s="1"/>
  <c r="AO1017" i="5"/>
  <c r="AP1017" i="5" s="1"/>
  <c r="AO1018" i="5"/>
  <c r="AP1018" i="5" s="1"/>
  <c r="AO1019" i="5"/>
  <c r="AP1019" i="5" s="1"/>
  <c r="AO1020" i="5"/>
  <c r="AP1020" i="5" s="1"/>
  <c r="AO1021" i="5"/>
  <c r="AP1021" i="5" s="1"/>
  <c r="AO1022" i="5"/>
  <c r="AP1022" i="5" s="1"/>
  <c r="AO1023" i="5"/>
  <c r="AP1023" i="5" s="1"/>
  <c r="AO1024" i="5"/>
  <c r="AP1024" i="5" s="1"/>
  <c r="AO1025" i="5"/>
  <c r="AP1025" i="5" s="1"/>
  <c r="AO1026" i="5"/>
  <c r="AP1026" i="5" s="1"/>
  <c r="AO1027" i="5"/>
  <c r="AP1027" i="5" s="1"/>
  <c r="AO1028" i="5"/>
  <c r="AP1028" i="5" s="1"/>
  <c r="AO1029" i="5"/>
  <c r="AP1029" i="5" s="1"/>
  <c r="AO1030" i="5"/>
  <c r="AP1030" i="5" s="1"/>
  <c r="AO1031" i="5"/>
  <c r="AP1031" i="5" s="1"/>
  <c r="AO1032" i="5"/>
  <c r="AP1032" i="5" s="1"/>
  <c r="AO1033" i="5"/>
  <c r="AP1033" i="5" s="1"/>
  <c r="AO1034" i="5"/>
  <c r="AP1034" i="5" s="1"/>
  <c r="AO1035" i="5"/>
  <c r="AP1035" i="5" s="1"/>
  <c r="AO1036" i="5"/>
  <c r="AP1036" i="5" s="1"/>
  <c r="AO1037" i="5"/>
  <c r="AP1037" i="5" s="1"/>
  <c r="AO1038" i="5"/>
  <c r="AP1038" i="5" s="1"/>
  <c r="AO1039" i="5"/>
  <c r="AP1039" i="5" s="1"/>
  <c r="AO1040" i="5"/>
  <c r="AP1040" i="5" s="1"/>
  <c r="AO1041" i="5"/>
  <c r="AP1041" i="5" s="1"/>
  <c r="AO1042" i="5"/>
  <c r="AP1042" i="5" s="1"/>
  <c r="AO1043" i="5"/>
  <c r="AP1043" i="5" s="1"/>
  <c r="AO1044" i="5"/>
  <c r="AP1044" i="5" s="1"/>
  <c r="AO1045" i="5"/>
  <c r="AP1045" i="5" s="1"/>
  <c r="AO1046" i="5"/>
  <c r="AP1046" i="5" s="1"/>
  <c r="AO1047" i="5"/>
  <c r="AP1047" i="5" s="1"/>
  <c r="AO1048" i="5"/>
  <c r="AP1048" i="5" s="1"/>
  <c r="AO1049" i="5"/>
  <c r="AP1049" i="5" s="1"/>
  <c r="AO1050" i="5"/>
  <c r="AP1050" i="5" s="1"/>
  <c r="AO1051" i="5"/>
  <c r="AP1051" i="5" s="1"/>
  <c r="AO1052" i="5"/>
  <c r="AP1052" i="5" s="1"/>
  <c r="AO1053" i="5"/>
  <c r="AP1053" i="5" s="1"/>
  <c r="AO1054" i="5"/>
  <c r="AP1054" i="5" s="1"/>
  <c r="AO1055" i="5"/>
  <c r="AP1055" i="5" s="1"/>
  <c r="AO1056" i="5"/>
  <c r="AP1056" i="5" s="1"/>
  <c r="AO1057" i="5"/>
  <c r="AP1057" i="5" s="1"/>
  <c r="AO1058" i="5"/>
  <c r="AP1058" i="5" s="1"/>
  <c r="AO1059" i="5"/>
  <c r="AP1059" i="5" s="1"/>
  <c r="AO1060" i="5"/>
  <c r="AP1060" i="5" s="1"/>
  <c r="AO1061" i="5"/>
  <c r="AP1061" i="5" s="1"/>
  <c r="AO1062" i="5"/>
  <c r="AP1062" i="5" s="1"/>
  <c r="AO1063" i="5"/>
  <c r="AP1063" i="5" s="1"/>
  <c r="AO1064" i="5"/>
  <c r="AP1064" i="5" s="1"/>
  <c r="AO1065" i="5"/>
  <c r="AP1065" i="5" s="1"/>
  <c r="AO1066" i="5"/>
  <c r="AP1066" i="5" s="1"/>
  <c r="AO1067" i="5"/>
  <c r="AP1067" i="5" s="1"/>
  <c r="AO1068" i="5"/>
  <c r="AP1068" i="5" s="1"/>
  <c r="AO1069" i="5"/>
  <c r="AP1069" i="5" s="1"/>
  <c r="AO1070" i="5"/>
  <c r="AP1070" i="5" s="1"/>
  <c r="AO1071" i="5"/>
  <c r="AP1071" i="5" s="1"/>
  <c r="AO1072" i="5"/>
  <c r="AP1072" i="5" s="1"/>
  <c r="AO1073" i="5"/>
  <c r="AP1073" i="5" s="1"/>
  <c r="AO1074" i="5"/>
  <c r="AP1074" i="5" s="1"/>
  <c r="AO1075" i="5"/>
  <c r="AP1075" i="5" s="1"/>
  <c r="AO1076" i="5"/>
  <c r="AP1076" i="5" s="1"/>
  <c r="AO1077" i="5"/>
  <c r="AP1077" i="5" s="1"/>
  <c r="AO1078" i="5"/>
  <c r="AP1078" i="5" s="1"/>
  <c r="AO1079" i="5"/>
  <c r="AP1079" i="5" s="1"/>
  <c r="AO1080" i="5"/>
  <c r="AP1080" i="5" s="1"/>
  <c r="AO1081" i="5"/>
  <c r="AP1081" i="5" s="1"/>
  <c r="AO1082" i="5"/>
  <c r="AP1082" i="5" s="1"/>
  <c r="AO1083" i="5"/>
  <c r="AP1083" i="5" s="1"/>
  <c r="AO1084" i="5"/>
  <c r="AP1084" i="5" s="1"/>
  <c r="AO1085" i="5"/>
  <c r="AP1085" i="5" s="1"/>
  <c r="AO1086" i="5"/>
  <c r="AP1086" i="5" s="1"/>
  <c r="AO1087" i="5"/>
  <c r="AP1087" i="5" s="1"/>
  <c r="AO1088" i="5"/>
  <c r="AP1088" i="5" s="1"/>
  <c r="AO1089" i="5"/>
  <c r="AP1089" i="5" s="1"/>
  <c r="AO1090" i="5"/>
  <c r="AP1090" i="5" s="1"/>
  <c r="AO1091" i="5"/>
  <c r="AP1091" i="5" s="1"/>
  <c r="AO1092" i="5"/>
  <c r="AP1092" i="5" s="1"/>
  <c r="AO1093" i="5"/>
  <c r="AP1093" i="5" s="1"/>
  <c r="AO1094" i="5"/>
  <c r="AP1094" i="5" s="1"/>
  <c r="AO1095" i="5"/>
  <c r="AP1095" i="5" s="1"/>
  <c r="AO1096" i="5"/>
  <c r="AP1096" i="5" s="1"/>
  <c r="AO1097" i="5"/>
  <c r="AP1097" i="5" s="1"/>
  <c r="AO1098" i="5"/>
  <c r="AP1098" i="5" s="1"/>
  <c r="AO1099" i="5"/>
  <c r="AP1099" i="5" s="1"/>
  <c r="AO1100" i="5"/>
  <c r="AP1100" i="5" s="1"/>
  <c r="AO1101" i="5"/>
  <c r="AP1101" i="5" s="1"/>
  <c r="AO1102" i="5"/>
  <c r="AP1102" i="5" s="1"/>
  <c r="AO1103" i="5"/>
  <c r="AP1103" i="5" s="1"/>
  <c r="AO1104" i="5"/>
  <c r="AP1104" i="5" s="1"/>
  <c r="AO1105" i="5"/>
  <c r="AP1105" i="5" s="1"/>
  <c r="AO1106" i="5"/>
  <c r="AP1106" i="5" s="1"/>
  <c r="AO1107" i="5"/>
  <c r="AP1107" i="5" s="1"/>
  <c r="AO1108" i="5"/>
  <c r="AP1108" i="5" s="1"/>
  <c r="AO1109" i="5"/>
  <c r="AP1109" i="5" s="1"/>
  <c r="AO1110" i="5"/>
  <c r="AP1110" i="5" s="1"/>
  <c r="AO1111" i="5"/>
  <c r="AP1111" i="5" s="1"/>
  <c r="AO1112" i="5"/>
  <c r="AP1112" i="5" s="1"/>
  <c r="AO1113" i="5"/>
  <c r="AP1113" i="5" s="1"/>
  <c r="AO1114" i="5"/>
  <c r="AP1114" i="5" s="1"/>
  <c r="AO1115" i="5"/>
  <c r="AP1115" i="5" s="1"/>
  <c r="AO1116" i="5"/>
  <c r="AP1116" i="5" s="1"/>
  <c r="AO1117" i="5"/>
  <c r="AP1117" i="5" s="1"/>
  <c r="AO1118" i="5"/>
  <c r="AP1118" i="5" s="1"/>
  <c r="AO1119" i="5"/>
  <c r="AP1119" i="5" s="1"/>
  <c r="AO1120" i="5"/>
  <c r="AP1120" i="5" s="1"/>
  <c r="AO1121" i="5"/>
  <c r="AP1121" i="5" s="1"/>
  <c r="AO1122" i="5"/>
  <c r="AP1122" i="5" s="1"/>
  <c r="AO1123" i="5"/>
  <c r="AP1123" i="5" s="1"/>
  <c r="AO1124" i="5"/>
  <c r="AP1124" i="5" s="1"/>
  <c r="AO1125" i="5"/>
  <c r="AP1125" i="5" s="1"/>
  <c r="AO1126" i="5"/>
  <c r="AP1126" i="5" s="1"/>
  <c r="AO1127" i="5"/>
  <c r="AP1127" i="5" s="1"/>
  <c r="AO1128" i="5"/>
  <c r="AP1128" i="5" s="1"/>
  <c r="AO1129" i="5"/>
  <c r="AP1129" i="5" s="1"/>
  <c r="AO1130" i="5"/>
  <c r="AP1130" i="5" s="1"/>
  <c r="AO1131" i="5"/>
  <c r="AP1131" i="5" s="1"/>
  <c r="AO1132" i="5"/>
  <c r="AP1132" i="5" s="1"/>
  <c r="AO1133" i="5"/>
  <c r="AP1133" i="5" s="1"/>
  <c r="AO1134" i="5"/>
  <c r="AP1134" i="5" s="1"/>
  <c r="AO1135" i="5"/>
  <c r="AP1135" i="5" s="1"/>
  <c r="AO1136" i="5"/>
  <c r="AP1136" i="5" s="1"/>
  <c r="AO1137" i="5"/>
  <c r="AP1137" i="5" s="1"/>
  <c r="AO1138" i="5"/>
  <c r="AP1138" i="5" s="1"/>
  <c r="AO1139" i="5"/>
  <c r="AP1139" i="5" s="1"/>
  <c r="AO1140" i="5"/>
  <c r="AP1140" i="5" s="1"/>
  <c r="AO1141" i="5"/>
  <c r="AP1141" i="5" s="1"/>
  <c r="AO1142" i="5"/>
  <c r="AP1142" i="5" s="1"/>
  <c r="AO1143" i="5"/>
  <c r="AP1143" i="5" s="1"/>
  <c r="AO1144" i="5"/>
  <c r="AP1144" i="5" s="1"/>
  <c r="AO1145" i="5"/>
  <c r="AP1145" i="5" s="1"/>
  <c r="AO1146" i="5"/>
  <c r="AP1146" i="5" s="1"/>
  <c r="AO1147" i="5"/>
  <c r="AP1147" i="5" s="1"/>
  <c r="AO1148" i="5"/>
  <c r="AP1148" i="5" s="1"/>
  <c r="AO1149" i="5"/>
  <c r="AP1149" i="5" s="1"/>
  <c r="AO1150" i="5"/>
  <c r="AP1150" i="5" s="1"/>
  <c r="AO1151" i="5"/>
  <c r="AP1151" i="5" s="1"/>
  <c r="AO1152" i="5"/>
  <c r="AP1152" i="5" s="1"/>
  <c r="AO1153" i="5"/>
  <c r="AP1153" i="5" s="1"/>
  <c r="AO1154" i="5"/>
  <c r="AP1154" i="5" s="1"/>
  <c r="AO1155" i="5"/>
  <c r="AP1155" i="5" s="1"/>
  <c r="AO1156" i="5"/>
  <c r="AP1156" i="5" s="1"/>
  <c r="AO1157" i="5"/>
  <c r="AP1157" i="5" s="1"/>
  <c r="AO1158" i="5"/>
  <c r="AP1158" i="5" s="1"/>
  <c r="AO1159" i="5"/>
  <c r="AP1159" i="5" s="1"/>
  <c r="AO1160" i="5"/>
  <c r="AP1160" i="5" s="1"/>
  <c r="AO1161" i="5"/>
  <c r="AP1161" i="5" s="1"/>
  <c r="AO1162" i="5"/>
  <c r="AP1162" i="5" s="1"/>
  <c r="AO1163" i="5"/>
  <c r="AP1163" i="5" s="1"/>
  <c r="AO1164" i="5"/>
  <c r="AP1164" i="5" s="1"/>
  <c r="AO1165" i="5"/>
  <c r="AP1165" i="5" s="1"/>
  <c r="AO1166" i="5"/>
  <c r="AP1166" i="5" s="1"/>
  <c r="AO1167" i="5"/>
  <c r="AP1167" i="5" s="1"/>
  <c r="AO1168" i="5"/>
  <c r="AP1168" i="5" s="1"/>
  <c r="AO1169" i="5"/>
  <c r="AP1169" i="5" s="1"/>
  <c r="AO1170" i="5"/>
  <c r="AP1170" i="5" s="1"/>
  <c r="AO1171" i="5"/>
  <c r="AP1171" i="5" s="1"/>
  <c r="AO1172" i="5"/>
  <c r="AP1172" i="5" s="1"/>
  <c r="AO1173" i="5"/>
  <c r="AP1173" i="5" s="1"/>
  <c r="AO1174" i="5"/>
  <c r="AP1174" i="5" s="1"/>
  <c r="AO1175" i="5"/>
  <c r="AP1175" i="5" s="1"/>
  <c r="AO1176" i="5"/>
  <c r="AP1176" i="5" s="1"/>
  <c r="AO1177" i="5"/>
  <c r="AP1177" i="5" s="1"/>
  <c r="AO1178" i="5"/>
  <c r="AP1178" i="5" s="1"/>
  <c r="AO1179" i="5"/>
  <c r="AP1179" i="5" s="1"/>
  <c r="AO1180" i="5"/>
  <c r="AP1180" i="5" s="1"/>
  <c r="AO1181" i="5"/>
  <c r="AP1181" i="5" s="1"/>
  <c r="AO1182" i="5"/>
  <c r="AP1182" i="5" s="1"/>
  <c r="AO1183" i="5"/>
  <c r="AP1183" i="5" s="1"/>
  <c r="AO1184" i="5"/>
  <c r="AP1184" i="5" s="1"/>
  <c r="AO1185" i="5"/>
  <c r="AP1185" i="5" s="1"/>
  <c r="AO1186" i="5"/>
  <c r="AP1186" i="5" s="1"/>
  <c r="AO1187" i="5"/>
  <c r="AP1187" i="5" s="1"/>
  <c r="AO1188" i="5"/>
  <c r="AP1188" i="5" s="1"/>
  <c r="AO1189" i="5"/>
  <c r="AP1189" i="5" s="1"/>
  <c r="AO1190" i="5"/>
  <c r="AP1190" i="5" s="1"/>
  <c r="AO1191" i="5"/>
  <c r="AP1191" i="5" s="1"/>
  <c r="AO1192" i="5"/>
  <c r="AP1192" i="5" s="1"/>
  <c r="AO1193" i="5"/>
  <c r="AP1193" i="5" s="1"/>
  <c r="AO1194" i="5"/>
  <c r="AP1194" i="5" s="1"/>
  <c r="AO1195" i="5"/>
  <c r="AP1195" i="5" s="1"/>
  <c r="AO1196" i="5"/>
  <c r="AP1196" i="5" s="1"/>
  <c r="AO1197" i="5"/>
  <c r="AP1197" i="5" s="1"/>
  <c r="AO1198" i="5"/>
  <c r="AP1198" i="5" s="1"/>
  <c r="AO1199" i="5"/>
  <c r="AP1199" i="5" s="1"/>
  <c r="AO1200" i="5"/>
  <c r="AP1200" i="5" s="1"/>
  <c r="AO1201" i="5"/>
  <c r="AP1201" i="5" s="1"/>
  <c r="AO1202" i="5"/>
  <c r="AP1202" i="5" s="1"/>
  <c r="AO1203" i="5"/>
  <c r="AP1203" i="5" s="1"/>
  <c r="AO1204" i="5"/>
  <c r="AP1204" i="5" s="1"/>
  <c r="AO1205" i="5"/>
  <c r="AP1205" i="5" s="1"/>
  <c r="AO1206" i="5"/>
  <c r="AP1206" i="5" s="1"/>
  <c r="AO1207" i="5"/>
  <c r="AP1207" i="5" s="1"/>
  <c r="AO1208" i="5"/>
  <c r="AP1208" i="5" s="1"/>
  <c r="AO1209" i="5"/>
  <c r="AP1209" i="5" s="1"/>
  <c r="AO1210" i="5"/>
  <c r="AP1210" i="5" s="1"/>
  <c r="AO1211" i="5"/>
  <c r="AP1211" i="5" s="1"/>
  <c r="AO1212" i="5"/>
  <c r="AP1212" i="5" s="1"/>
  <c r="AO1213" i="5"/>
  <c r="AP1213" i="5" s="1"/>
  <c r="AO1214" i="5"/>
  <c r="AP1214" i="5" s="1"/>
  <c r="AO1215" i="5"/>
  <c r="AP1215" i="5" s="1"/>
  <c r="AO1216" i="5"/>
  <c r="AP1216" i="5" s="1"/>
  <c r="AO1217" i="5"/>
  <c r="AP1217" i="5" s="1"/>
  <c r="AO1218" i="5"/>
  <c r="AP1218" i="5" s="1"/>
  <c r="AO1219" i="5"/>
  <c r="AP1219" i="5" s="1"/>
  <c r="AO1220" i="5"/>
  <c r="AP1220" i="5" s="1"/>
  <c r="AO1221" i="5"/>
  <c r="AP1221" i="5" s="1"/>
  <c r="AO1222" i="5"/>
  <c r="AP1222" i="5" s="1"/>
  <c r="AO1223" i="5"/>
  <c r="AP1223" i="5" s="1"/>
  <c r="AO1224" i="5"/>
  <c r="AP1224" i="5" s="1"/>
  <c r="AO1225" i="5"/>
  <c r="AP1225" i="5" s="1"/>
  <c r="AO1226" i="5"/>
  <c r="AP1226" i="5" s="1"/>
  <c r="AO1227" i="5"/>
  <c r="AP1227" i="5" s="1"/>
  <c r="AO1228" i="5"/>
  <c r="AP1228" i="5" s="1"/>
  <c r="AO1229" i="5"/>
  <c r="AP1229" i="5" s="1"/>
  <c r="AO1230" i="5"/>
  <c r="AP1230" i="5" s="1"/>
  <c r="AO1231" i="5"/>
  <c r="AP1231" i="5" s="1"/>
  <c r="AO1232" i="5"/>
  <c r="AP1232" i="5" s="1"/>
  <c r="AO1233" i="5"/>
  <c r="AP1233" i="5" s="1"/>
  <c r="AO1234" i="5"/>
  <c r="AP1234" i="5" s="1"/>
  <c r="AO1235" i="5"/>
  <c r="AP1235" i="5" s="1"/>
  <c r="AO1236" i="5"/>
  <c r="AP1236" i="5" s="1"/>
  <c r="AO1237" i="5"/>
  <c r="AP1237" i="5" s="1"/>
  <c r="AO1238" i="5"/>
  <c r="AP1238" i="5" s="1"/>
  <c r="AO1239" i="5"/>
  <c r="AP1239" i="5" s="1"/>
  <c r="AO1240" i="5"/>
  <c r="AP1240" i="5" s="1"/>
  <c r="AO1241" i="5"/>
  <c r="AP1241" i="5" s="1"/>
  <c r="AO1242" i="5"/>
  <c r="AP1242" i="5" s="1"/>
  <c r="AO1243" i="5"/>
  <c r="AP1243" i="5" s="1"/>
  <c r="AO1244" i="5"/>
  <c r="AP1244" i="5" s="1"/>
  <c r="AO1245" i="5"/>
  <c r="AP1245" i="5" s="1"/>
  <c r="AO1246" i="5"/>
  <c r="AP1246" i="5" s="1"/>
  <c r="AO1247" i="5"/>
  <c r="AP1247" i="5" s="1"/>
  <c r="AO1248" i="5"/>
  <c r="AP1248" i="5" s="1"/>
  <c r="AO1249" i="5"/>
  <c r="AP1249" i="5" s="1"/>
  <c r="AO1250" i="5"/>
  <c r="AP1250" i="5" s="1"/>
  <c r="AO1251" i="5"/>
  <c r="AP1251" i="5" s="1"/>
  <c r="AO1252" i="5"/>
  <c r="AP1252" i="5" s="1"/>
  <c r="AO1253" i="5"/>
  <c r="AP1253" i="5" s="1"/>
  <c r="AO1254" i="5"/>
  <c r="AP1254" i="5" s="1"/>
  <c r="AO1255" i="5"/>
  <c r="AP1255" i="5" s="1"/>
  <c r="AO1256" i="5"/>
  <c r="AP1256" i="5" s="1"/>
  <c r="AO1257" i="5"/>
  <c r="AP1257" i="5" s="1"/>
  <c r="AO1258" i="5"/>
  <c r="AP1258" i="5" s="1"/>
  <c r="AO1259" i="5"/>
  <c r="AP1259" i="5" s="1"/>
  <c r="AO1260" i="5"/>
  <c r="AP1260" i="5" s="1"/>
  <c r="AO1261" i="5"/>
  <c r="AP1261" i="5" s="1"/>
  <c r="AO1262" i="5"/>
  <c r="AP1262" i="5" s="1"/>
  <c r="AO1263" i="5"/>
  <c r="AP1263" i="5" s="1"/>
  <c r="AO1264" i="5"/>
  <c r="AP1264" i="5" s="1"/>
  <c r="AO1265" i="5"/>
  <c r="AP1265" i="5" s="1"/>
  <c r="AO1266" i="5"/>
  <c r="AP1266" i="5" s="1"/>
  <c r="AO1267" i="5"/>
  <c r="AP1267" i="5" s="1"/>
  <c r="AO1268" i="5"/>
  <c r="AP1268" i="5" s="1"/>
  <c r="AO1269" i="5"/>
  <c r="AP1269" i="5" s="1"/>
  <c r="AO1270" i="5"/>
  <c r="AP1270" i="5" s="1"/>
  <c r="AO1271" i="5"/>
  <c r="AP1271" i="5" s="1"/>
  <c r="AO1272" i="5"/>
  <c r="AP1272" i="5" s="1"/>
  <c r="AO1273" i="5"/>
  <c r="AP1273" i="5" s="1"/>
  <c r="AO1274" i="5"/>
  <c r="AP1274" i="5" s="1"/>
  <c r="AO1275" i="5"/>
  <c r="AP1275" i="5" s="1"/>
  <c r="AO1276" i="5"/>
  <c r="AP1276" i="5" s="1"/>
  <c r="AO1277" i="5"/>
  <c r="AP1277" i="5" s="1"/>
  <c r="AO1278" i="5"/>
  <c r="AP1278" i="5" s="1"/>
  <c r="AO1279" i="5"/>
  <c r="AP1279" i="5" s="1"/>
  <c r="AO1280" i="5"/>
  <c r="AP1280" i="5" s="1"/>
  <c r="AO1281" i="5"/>
  <c r="AP1281" i="5" s="1"/>
  <c r="AO1282" i="5"/>
  <c r="AP1282" i="5" s="1"/>
  <c r="AO1283" i="5"/>
  <c r="AP1283" i="5" s="1"/>
  <c r="AO1284" i="5"/>
  <c r="AP1284" i="5" s="1"/>
  <c r="AO1285" i="5"/>
  <c r="AP1285" i="5" s="1"/>
  <c r="AO1286" i="5"/>
  <c r="AP1286" i="5" s="1"/>
  <c r="AO1287" i="5"/>
  <c r="AP1287" i="5" s="1"/>
  <c r="AO1288" i="5"/>
  <c r="AP1288" i="5" s="1"/>
  <c r="AO1289" i="5"/>
  <c r="AP1289" i="5" s="1"/>
  <c r="AO1290" i="5"/>
  <c r="AP1290" i="5" s="1"/>
  <c r="AO1291" i="5"/>
  <c r="AP1291" i="5" s="1"/>
  <c r="AO1292" i="5"/>
  <c r="AP1292" i="5" s="1"/>
  <c r="AO1293" i="5"/>
  <c r="AP1293" i="5" s="1"/>
  <c r="AO1294" i="5"/>
  <c r="AP1294" i="5" s="1"/>
  <c r="AO1295" i="5"/>
  <c r="AP1295" i="5" s="1"/>
  <c r="AO1296" i="5"/>
  <c r="AP1296" i="5" s="1"/>
  <c r="AO1297" i="5"/>
  <c r="AP1297" i="5" s="1"/>
  <c r="AO1298" i="5"/>
  <c r="AP1298" i="5" s="1"/>
  <c r="AO1299" i="5"/>
  <c r="AP1299" i="5" s="1"/>
  <c r="AO1300" i="5"/>
  <c r="AP1300" i="5" s="1"/>
  <c r="AO1301" i="5"/>
  <c r="AP1301" i="5" s="1"/>
  <c r="AO1302" i="5"/>
  <c r="AP1302" i="5" s="1"/>
  <c r="AO1303" i="5"/>
  <c r="AP1303" i="5" s="1"/>
  <c r="AO1304" i="5"/>
  <c r="AP1304" i="5" s="1"/>
  <c r="AO1305" i="5"/>
  <c r="AP1305" i="5" s="1"/>
  <c r="AO1306" i="5"/>
  <c r="AP1306" i="5" s="1"/>
  <c r="AO1307" i="5"/>
  <c r="AP1307" i="5" s="1"/>
  <c r="AO1308" i="5"/>
  <c r="AP1308" i="5" s="1"/>
  <c r="AO1309" i="5"/>
  <c r="AP1309" i="5" s="1"/>
  <c r="AO1310" i="5"/>
  <c r="AP1310" i="5" s="1"/>
  <c r="AO1311" i="5"/>
  <c r="AP1311" i="5" s="1"/>
  <c r="AO1312" i="5"/>
  <c r="AP1312" i="5" s="1"/>
  <c r="AO1313" i="5"/>
  <c r="AP1313" i="5" s="1"/>
  <c r="AO1314" i="5"/>
  <c r="AP1314" i="5" s="1"/>
  <c r="AO1315" i="5"/>
  <c r="AP1315" i="5" s="1"/>
  <c r="AO1316" i="5"/>
  <c r="AP1316" i="5" s="1"/>
  <c r="AO1317" i="5"/>
  <c r="AP1317" i="5" s="1"/>
  <c r="AO1318" i="5"/>
  <c r="AP1318" i="5" s="1"/>
  <c r="AO1319" i="5"/>
  <c r="AP1319" i="5" s="1"/>
  <c r="AO1320" i="5"/>
  <c r="AP1320" i="5" s="1"/>
  <c r="AO1321" i="5"/>
  <c r="AP1321" i="5" s="1"/>
  <c r="AO1322" i="5"/>
  <c r="AP1322" i="5" s="1"/>
  <c r="AO1323" i="5"/>
  <c r="AP1323" i="5" s="1"/>
  <c r="AO1324" i="5"/>
  <c r="AP1324" i="5" s="1"/>
  <c r="AO1325" i="5"/>
  <c r="AP1325" i="5" s="1"/>
  <c r="AO1326" i="5"/>
  <c r="AP1326" i="5" s="1"/>
  <c r="AO1327" i="5"/>
  <c r="AP1327" i="5" s="1"/>
  <c r="AO1328" i="5"/>
  <c r="AP1328" i="5" s="1"/>
  <c r="AO1329" i="5"/>
  <c r="AP1329" i="5" s="1"/>
  <c r="AO1330" i="5"/>
  <c r="AP1330" i="5" s="1"/>
  <c r="AO1331" i="5"/>
  <c r="AP1331" i="5" s="1"/>
  <c r="AO1332" i="5"/>
  <c r="AP1332" i="5" s="1"/>
  <c r="AO1333" i="5"/>
  <c r="AP1333" i="5" s="1"/>
  <c r="AO1334" i="5"/>
  <c r="AP1334" i="5" s="1"/>
  <c r="AO1335" i="5"/>
  <c r="AP1335" i="5" s="1"/>
  <c r="AO1336" i="5"/>
  <c r="AP1336" i="5" s="1"/>
  <c r="AO1337" i="5"/>
  <c r="AP1337" i="5" s="1"/>
  <c r="AO1338" i="5"/>
  <c r="AP1338" i="5" s="1"/>
  <c r="AO1339" i="5"/>
  <c r="AP1339" i="5" s="1"/>
  <c r="AO1340" i="5"/>
  <c r="AP1340" i="5" s="1"/>
  <c r="AO1341" i="5"/>
  <c r="AP1341" i="5" s="1"/>
  <c r="AO1342" i="5"/>
  <c r="AP1342" i="5" s="1"/>
  <c r="AO1343" i="5"/>
  <c r="AP1343" i="5" s="1"/>
  <c r="AO1344" i="5"/>
  <c r="AP1344" i="5" s="1"/>
  <c r="AO1345" i="5"/>
  <c r="AP1345" i="5" s="1"/>
  <c r="AO1346" i="5"/>
  <c r="AP1346" i="5" s="1"/>
  <c r="AO1347" i="5"/>
  <c r="AP1347" i="5" s="1"/>
  <c r="AO1348" i="5"/>
  <c r="AP1348" i="5" s="1"/>
  <c r="AO1349" i="5"/>
  <c r="AP1349" i="5" s="1"/>
  <c r="AO1350" i="5"/>
  <c r="AP1350" i="5" s="1"/>
  <c r="AO1351" i="5"/>
  <c r="AP1351" i="5" s="1"/>
  <c r="AO1352" i="5"/>
  <c r="AP1352" i="5" s="1"/>
  <c r="AO1353" i="5"/>
  <c r="AP1353" i="5" s="1"/>
  <c r="AO1354" i="5"/>
  <c r="AP1354" i="5" s="1"/>
  <c r="AO1355" i="5"/>
  <c r="AP1355" i="5" s="1"/>
  <c r="AO1356" i="5"/>
  <c r="AP1356" i="5" s="1"/>
  <c r="AO1357" i="5"/>
  <c r="AP1357" i="5" s="1"/>
  <c r="AO1358" i="5"/>
  <c r="AP1358" i="5" s="1"/>
  <c r="AO1359" i="5"/>
  <c r="AP1359" i="5" s="1"/>
  <c r="AO1360" i="5"/>
  <c r="AP1360" i="5" s="1"/>
  <c r="AO1361" i="5"/>
  <c r="AP1361" i="5" s="1"/>
  <c r="AO1362" i="5"/>
  <c r="AP1362" i="5" s="1"/>
  <c r="AO1363" i="5"/>
  <c r="AP1363" i="5" s="1"/>
  <c r="AO1364" i="5"/>
  <c r="AP1364" i="5" s="1"/>
  <c r="AO1365" i="5"/>
  <c r="AP1365" i="5" s="1"/>
  <c r="AO1366" i="5"/>
  <c r="AP1366" i="5" s="1"/>
  <c r="AO1367" i="5"/>
  <c r="AP1367" i="5" s="1"/>
  <c r="AO1368" i="5"/>
  <c r="AP1368" i="5" s="1"/>
  <c r="AO1369" i="5"/>
  <c r="AP1369" i="5" s="1"/>
  <c r="AO1370" i="5"/>
  <c r="AP1370" i="5" s="1"/>
  <c r="AO1371" i="5"/>
  <c r="AP1371" i="5" s="1"/>
  <c r="AO1372" i="5"/>
  <c r="AP1372" i="5" s="1"/>
  <c r="AO1373" i="5"/>
  <c r="AP1373" i="5" s="1"/>
  <c r="AO1374" i="5"/>
  <c r="AP1374" i="5" s="1"/>
  <c r="AO1375" i="5"/>
  <c r="AP1375" i="5" s="1"/>
  <c r="AO1376" i="5"/>
  <c r="AP1376" i="5" s="1"/>
  <c r="AO1377" i="5"/>
  <c r="AP1377" i="5" s="1"/>
  <c r="AO1378" i="5"/>
  <c r="AP1378" i="5" s="1"/>
  <c r="AO1379" i="5"/>
  <c r="AP1379" i="5" s="1"/>
  <c r="AO1380" i="5"/>
  <c r="AP1380" i="5" s="1"/>
  <c r="AO1381" i="5"/>
  <c r="AP1381" i="5" s="1"/>
  <c r="AO1382" i="5"/>
  <c r="AP1382" i="5" s="1"/>
  <c r="AO1383" i="5"/>
  <c r="AP1383" i="5" s="1"/>
  <c r="AO1384" i="5"/>
  <c r="AP1384" i="5" s="1"/>
  <c r="AO1385" i="5"/>
  <c r="AP1385" i="5" s="1"/>
  <c r="AO1386" i="5"/>
  <c r="AP1386" i="5" s="1"/>
  <c r="AO1387" i="5"/>
  <c r="AP1387" i="5" s="1"/>
  <c r="AO1388" i="5"/>
  <c r="AP1388" i="5" s="1"/>
  <c r="AO1389" i="5"/>
  <c r="AP1389" i="5" s="1"/>
  <c r="AO1390" i="5"/>
  <c r="AP1390" i="5" s="1"/>
  <c r="AO1391" i="5"/>
  <c r="AP1391" i="5" s="1"/>
  <c r="AO1392" i="5"/>
  <c r="AP1392" i="5" s="1"/>
  <c r="AO1393" i="5"/>
  <c r="AP1393" i="5" s="1"/>
  <c r="AO1394" i="5"/>
  <c r="AP1394" i="5" s="1"/>
  <c r="AO1395" i="5"/>
  <c r="AP1395" i="5" s="1"/>
  <c r="AO1396" i="5"/>
  <c r="AP1396" i="5" s="1"/>
  <c r="AO1397" i="5"/>
  <c r="AP1397" i="5" s="1"/>
  <c r="AO1398" i="5"/>
  <c r="AP1398" i="5" s="1"/>
  <c r="AO1399" i="5"/>
  <c r="AP1399" i="5" s="1"/>
  <c r="AO1400" i="5"/>
  <c r="AP1400" i="5" s="1"/>
  <c r="AO1401" i="5"/>
  <c r="AP1401" i="5" s="1"/>
  <c r="AO1402" i="5"/>
  <c r="AP1402" i="5" s="1"/>
  <c r="AO1403" i="5"/>
  <c r="AP1403" i="5" s="1"/>
  <c r="AO1404" i="5"/>
  <c r="AP1404" i="5" s="1"/>
  <c r="AO1405" i="5"/>
  <c r="AP1405" i="5" s="1"/>
  <c r="AO1406" i="5"/>
  <c r="AP1406" i="5" s="1"/>
  <c r="AO1407" i="5"/>
  <c r="AP1407" i="5" s="1"/>
  <c r="AO1408" i="5"/>
  <c r="AP1408" i="5" s="1"/>
  <c r="AO1409" i="5"/>
  <c r="AP1409" i="5" s="1"/>
  <c r="AO1410" i="5"/>
  <c r="AP1410" i="5" s="1"/>
  <c r="AO1411" i="5"/>
  <c r="AP1411" i="5" s="1"/>
  <c r="AO1412" i="5"/>
  <c r="AP1412" i="5" s="1"/>
  <c r="AO1413" i="5"/>
  <c r="AP1413" i="5" s="1"/>
  <c r="AO1414" i="5"/>
  <c r="AP1414" i="5" s="1"/>
  <c r="AO1415" i="5"/>
  <c r="AP1415" i="5" s="1"/>
  <c r="AO1416" i="5"/>
  <c r="AP1416" i="5" s="1"/>
  <c r="AO1417" i="5"/>
  <c r="AP1417" i="5" s="1"/>
  <c r="AO1418" i="5"/>
  <c r="AP1418" i="5" s="1"/>
  <c r="AO1419" i="5"/>
  <c r="AP1419" i="5" s="1"/>
  <c r="AO1420" i="5"/>
  <c r="AP1420" i="5" s="1"/>
  <c r="AO1421" i="5"/>
  <c r="AP1421" i="5" s="1"/>
  <c r="AO1422" i="5"/>
  <c r="AP1422" i="5" s="1"/>
  <c r="AO1423" i="5"/>
  <c r="AP1423" i="5" s="1"/>
  <c r="AO1424" i="5"/>
  <c r="AP1424" i="5" s="1"/>
  <c r="AO1425" i="5"/>
  <c r="AP1425" i="5" s="1"/>
  <c r="AO1426" i="5"/>
  <c r="AP1426" i="5" s="1"/>
  <c r="AO1427" i="5"/>
  <c r="AP1427" i="5" s="1"/>
  <c r="AO1428" i="5"/>
  <c r="AP1428" i="5" s="1"/>
  <c r="AO1429" i="5"/>
  <c r="AP1429" i="5" s="1"/>
  <c r="AO1430" i="5"/>
  <c r="AP1430" i="5" s="1"/>
  <c r="AO1431" i="5"/>
  <c r="AP1431" i="5" s="1"/>
  <c r="AO1432" i="5"/>
  <c r="AP1432" i="5" s="1"/>
  <c r="AO1433" i="5"/>
  <c r="AP1433" i="5" s="1"/>
  <c r="AO1434" i="5"/>
  <c r="AP1434" i="5" s="1"/>
  <c r="AO1435" i="5"/>
  <c r="AP1435" i="5" s="1"/>
  <c r="AO1436" i="5"/>
  <c r="AP1436" i="5" s="1"/>
  <c r="AO1437" i="5"/>
  <c r="AP1437" i="5" s="1"/>
  <c r="AO1438" i="5"/>
  <c r="AP1438" i="5" s="1"/>
  <c r="AO1439" i="5"/>
  <c r="AP1439" i="5" s="1"/>
  <c r="AO1440" i="5"/>
  <c r="AP1440" i="5" s="1"/>
  <c r="AO1441" i="5"/>
  <c r="AP1441" i="5" s="1"/>
  <c r="AO1442" i="5"/>
  <c r="AP1442" i="5" s="1"/>
  <c r="AO1443" i="5"/>
  <c r="AP1443" i="5" s="1"/>
  <c r="AO1444" i="5"/>
  <c r="AP1444" i="5" s="1"/>
  <c r="AO1445" i="5"/>
  <c r="AP1445" i="5" s="1"/>
  <c r="AO1446" i="5"/>
  <c r="AP1446" i="5" s="1"/>
  <c r="AO1447" i="5"/>
  <c r="AP1447" i="5" s="1"/>
  <c r="AO1448" i="5"/>
  <c r="AP1448" i="5" s="1"/>
  <c r="AO1449" i="5"/>
  <c r="AP1449" i="5" s="1"/>
  <c r="AO1450" i="5"/>
  <c r="AP1450" i="5" s="1"/>
  <c r="AO1451" i="5"/>
  <c r="AP1451" i="5" s="1"/>
  <c r="AO1452" i="5"/>
  <c r="AP1452" i="5" s="1"/>
  <c r="AO1453" i="5"/>
  <c r="AP1453" i="5" s="1"/>
  <c r="AO1454" i="5"/>
  <c r="AP1454" i="5" s="1"/>
  <c r="AO1455" i="5"/>
  <c r="AP1455" i="5" s="1"/>
  <c r="AO1456" i="5"/>
  <c r="AP1456" i="5" s="1"/>
  <c r="AO1457" i="5"/>
  <c r="AP1457" i="5" s="1"/>
  <c r="AO1458" i="5"/>
  <c r="AP1458" i="5" s="1"/>
  <c r="AO1459" i="5"/>
  <c r="AP1459" i="5" s="1"/>
  <c r="AO1460" i="5"/>
  <c r="AP1460" i="5" s="1"/>
  <c r="AO1461" i="5"/>
  <c r="AP1461" i="5" s="1"/>
  <c r="AO1462" i="5"/>
  <c r="AP1462" i="5" s="1"/>
  <c r="AO1463" i="5"/>
  <c r="AP1463" i="5" s="1"/>
  <c r="AO1464" i="5"/>
  <c r="AP1464" i="5" s="1"/>
  <c r="AO1465" i="5"/>
  <c r="AP1465" i="5" s="1"/>
  <c r="AO1466" i="5"/>
  <c r="AP1466" i="5" s="1"/>
  <c r="AO1467" i="5"/>
  <c r="AP1467" i="5" s="1"/>
  <c r="AO1468" i="5"/>
  <c r="AP1468" i="5" s="1"/>
  <c r="AO1469" i="5"/>
  <c r="AP1469" i="5" s="1"/>
  <c r="AO1470" i="5"/>
  <c r="AP1470" i="5" s="1"/>
  <c r="AO1471" i="5"/>
  <c r="AP1471" i="5" s="1"/>
  <c r="AO1472" i="5"/>
  <c r="AP1472" i="5" s="1"/>
  <c r="AO1473" i="5"/>
  <c r="AP1473" i="5" s="1"/>
  <c r="AO1474" i="5"/>
  <c r="AP1474" i="5" s="1"/>
  <c r="AO1475" i="5"/>
  <c r="AP1475" i="5" s="1"/>
  <c r="AO1476" i="5"/>
  <c r="AP1476" i="5" s="1"/>
  <c r="AO1477" i="5"/>
  <c r="AP1477" i="5" s="1"/>
  <c r="AO1478" i="5"/>
  <c r="AP1478" i="5" s="1"/>
  <c r="AO1479" i="5"/>
  <c r="AP1479" i="5" s="1"/>
  <c r="AO1480" i="5"/>
  <c r="AP1480" i="5" s="1"/>
  <c r="AO1481" i="5"/>
  <c r="AP1481" i="5" s="1"/>
  <c r="AO1482" i="5"/>
  <c r="AP1482" i="5" s="1"/>
  <c r="AO1483" i="5"/>
  <c r="AP1483" i="5" s="1"/>
  <c r="AO1484" i="5"/>
  <c r="AP1484" i="5" s="1"/>
  <c r="AO1485" i="5"/>
  <c r="AP1485" i="5" s="1"/>
  <c r="AO1486" i="5"/>
  <c r="AP1486" i="5" s="1"/>
  <c r="AO1487" i="5"/>
  <c r="AP1487" i="5" s="1"/>
  <c r="AO1488" i="5"/>
  <c r="AP1488" i="5" s="1"/>
  <c r="AO1489" i="5"/>
  <c r="AP1489" i="5" s="1"/>
  <c r="AO1490" i="5"/>
  <c r="AP1490" i="5" s="1"/>
  <c r="AO1491" i="5"/>
  <c r="AP1491" i="5" s="1"/>
  <c r="AO1492" i="5"/>
  <c r="AP1492" i="5" s="1"/>
  <c r="AO1493" i="5"/>
  <c r="AP1493" i="5" s="1"/>
  <c r="AO1494" i="5"/>
  <c r="AP1494" i="5" s="1"/>
  <c r="AO1495" i="5"/>
  <c r="AP1495" i="5" s="1"/>
  <c r="AO1496" i="5"/>
  <c r="AP1496" i="5" s="1"/>
  <c r="AO1497" i="5"/>
  <c r="AP1497" i="5" s="1"/>
  <c r="AO1498" i="5"/>
  <c r="AP1498" i="5" s="1"/>
  <c r="AO1499" i="5"/>
  <c r="AP1499" i="5" s="1"/>
  <c r="AO1500" i="5"/>
  <c r="AP1500" i="5" s="1"/>
  <c r="AO1501" i="5"/>
  <c r="AP1501" i="5" s="1"/>
  <c r="AO1502" i="5"/>
  <c r="AP1502" i="5" s="1"/>
  <c r="AO1503" i="5"/>
  <c r="AP1503" i="5" s="1"/>
  <c r="AO1504" i="5"/>
  <c r="AP1504" i="5" s="1"/>
  <c r="AO1505" i="5"/>
  <c r="AP1505" i="5" s="1"/>
  <c r="AO1506" i="5"/>
  <c r="AP1506" i="5" s="1"/>
  <c r="AO1507" i="5"/>
  <c r="AP1507" i="5" s="1"/>
  <c r="AO1508" i="5"/>
  <c r="AP1508" i="5" s="1"/>
  <c r="AO1509" i="5"/>
  <c r="AP1509" i="5" s="1"/>
  <c r="AO1510" i="5"/>
  <c r="AP1510" i="5" s="1"/>
  <c r="AO1511" i="5"/>
  <c r="AP1511" i="5" s="1"/>
  <c r="AO1512" i="5"/>
  <c r="AP1512" i="5" s="1"/>
  <c r="AO1513" i="5"/>
  <c r="AP1513" i="5" s="1"/>
  <c r="AO1514" i="5"/>
  <c r="AP1514" i="5" s="1"/>
  <c r="AO1515" i="5"/>
  <c r="AP1515" i="5" s="1"/>
  <c r="AO1516" i="5"/>
  <c r="AP1516" i="5" s="1"/>
  <c r="AO1517" i="5"/>
  <c r="AP1517" i="5" s="1"/>
  <c r="AO1518" i="5"/>
  <c r="AP1518" i="5" s="1"/>
  <c r="AO1519" i="5"/>
  <c r="AP1519" i="5" s="1"/>
  <c r="AO1520" i="5"/>
  <c r="AP1520" i="5" s="1"/>
  <c r="AO1521" i="5"/>
  <c r="AP1521" i="5" s="1"/>
  <c r="AO1522" i="5"/>
  <c r="AP1522" i="5" s="1"/>
  <c r="AO1523" i="5"/>
  <c r="AP1523" i="5" s="1"/>
  <c r="AO1524" i="5"/>
  <c r="AP1524" i="5" s="1"/>
  <c r="AO1525" i="5"/>
  <c r="AP1525" i="5" s="1"/>
  <c r="AO1526" i="5"/>
  <c r="AP1526" i="5" s="1"/>
  <c r="AO1527" i="5"/>
  <c r="AP1527" i="5" s="1"/>
  <c r="AO1528" i="5"/>
  <c r="AP1528" i="5" s="1"/>
  <c r="AO1529" i="5"/>
  <c r="AP1529" i="5" s="1"/>
  <c r="AO1530" i="5"/>
  <c r="AP1530" i="5" s="1"/>
  <c r="AO1531" i="5"/>
  <c r="AP1531" i="5" s="1"/>
  <c r="AO1532" i="5"/>
  <c r="AP1532" i="5" s="1"/>
  <c r="AO1533" i="5"/>
  <c r="AP1533" i="5" s="1"/>
  <c r="AO1534" i="5"/>
  <c r="AP1534" i="5" s="1"/>
  <c r="AO1535" i="5"/>
  <c r="AP1535" i="5" s="1"/>
  <c r="AO1536" i="5"/>
  <c r="AP1536" i="5" s="1"/>
  <c r="AO1537" i="5"/>
  <c r="AP1537" i="5" s="1"/>
  <c r="AO1538" i="5"/>
  <c r="AP1538" i="5" s="1"/>
  <c r="AO1539" i="5"/>
  <c r="AP1539" i="5" s="1"/>
  <c r="AO1540" i="5"/>
  <c r="AP1540" i="5" s="1"/>
  <c r="AO1541" i="5"/>
  <c r="AP1541" i="5" s="1"/>
  <c r="AO1542" i="5"/>
  <c r="AP1542" i="5" s="1"/>
  <c r="AO1543" i="5"/>
  <c r="AP1543" i="5" s="1"/>
  <c r="AO1544" i="5"/>
  <c r="AP1544" i="5" s="1"/>
  <c r="AO1545" i="5"/>
  <c r="AP1545" i="5" s="1"/>
  <c r="AO1546" i="5"/>
  <c r="AP1546" i="5" s="1"/>
  <c r="AO1547" i="5"/>
  <c r="AP1547" i="5" s="1"/>
  <c r="AO1548" i="5"/>
  <c r="AP1548" i="5" s="1"/>
  <c r="AO1549" i="5"/>
  <c r="AP1549" i="5" s="1"/>
  <c r="AO1550" i="5"/>
  <c r="AP1550" i="5" s="1"/>
  <c r="AO1551" i="5"/>
  <c r="AP1551" i="5" s="1"/>
  <c r="AO1552" i="5"/>
  <c r="AP1552" i="5" s="1"/>
  <c r="AO1553" i="5"/>
  <c r="AP1553" i="5" s="1"/>
  <c r="AO1554" i="5"/>
  <c r="AP1554" i="5" s="1"/>
  <c r="AO1555" i="5"/>
  <c r="AP1555" i="5" s="1"/>
  <c r="AO1556" i="5"/>
  <c r="AP1556" i="5" s="1"/>
  <c r="AO1557" i="5"/>
  <c r="AP1557" i="5" s="1"/>
  <c r="AO1558" i="5"/>
  <c r="AP1558" i="5" s="1"/>
  <c r="AO1559" i="5"/>
  <c r="AP1559" i="5" s="1"/>
  <c r="AO1560" i="5"/>
  <c r="AP1560" i="5" s="1"/>
  <c r="AO1561" i="5"/>
  <c r="AP1561" i="5" s="1"/>
  <c r="AO1562" i="5"/>
  <c r="AP1562" i="5" s="1"/>
  <c r="AO1563" i="5"/>
  <c r="AP1563" i="5" s="1"/>
  <c r="AO1564" i="5"/>
  <c r="AP1564" i="5" s="1"/>
  <c r="AO1565" i="5"/>
  <c r="AP1565" i="5" s="1"/>
  <c r="AO1566" i="5"/>
  <c r="AP1566" i="5" s="1"/>
  <c r="AO1567" i="5"/>
  <c r="AP1567" i="5" s="1"/>
  <c r="AO1568" i="5"/>
  <c r="AP1568" i="5" s="1"/>
  <c r="AO1569" i="5"/>
  <c r="AP1569" i="5" s="1"/>
  <c r="AO1570" i="5"/>
  <c r="AP1570" i="5" s="1"/>
  <c r="AO1571" i="5"/>
  <c r="AP1571" i="5" s="1"/>
  <c r="AO1572" i="5"/>
  <c r="AP1572" i="5" s="1"/>
  <c r="AO1573" i="5"/>
  <c r="AP1573" i="5" s="1"/>
  <c r="AO1574" i="5"/>
  <c r="AP1574" i="5" s="1"/>
  <c r="AO1575" i="5"/>
  <c r="AP1575" i="5" s="1"/>
  <c r="AO1576" i="5"/>
  <c r="AP1576" i="5" s="1"/>
  <c r="AO1577" i="5"/>
  <c r="AP1577" i="5" s="1"/>
  <c r="AO1578" i="5"/>
  <c r="AP1578" i="5" s="1"/>
  <c r="AO1579" i="5"/>
  <c r="AP1579" i="5" s="1"/>
  <c r="AO1580" i="5"/>
  <c r="AP1580" i="5" s="1"/>
  <c r="AO1581" i="5"/>
  <c r="AP1581" i="5" s="1"/>
  <c r="AO1582" i="5"/>
  <c r="AP1582" i="5" s="1"/>
  <c r="AO1583" i="5"/>
  <c r="AP1583" i="5" s="1"/>
  <c r="AO1584" i="5"/>
  <c r="AP1584" i="5" s="1"/>
  <c r="AO1585" i="5"/>
  <c r="AP1585" i="5" s="1"/>
  <c r="AO1586" i="5"/>
  <c r="AP1586" i="5" s="1"/>
  <c r="AO1587" i="5"/>
  <c r="AP1587" i="5" s="1"/>
  <c r="AO1588" i="5"/>
  <c r="AP1588" i="5" s="1"/>
  <c r="AO1589" i="5"/>
  <c r="AP1589" i="5" s="1"/>
  <c r="AO1590" i="5"/>
  <c r="AP1590" i="5" s="1"/>
  <c r="AO1591" i="5"/>
  <c r="AP1591" i="5" s="1"/>
  <c r="AO1592" i="5"/>
  <c r="AP1592" i="5" s="1"/>
  <c r="AO1593" i="5"/>
  <c r="AP1593" i="5" s="1"/>
  <c r="AO1594" i="5"/>
  <c r="AP1594" i="5" s="1"/>
  <c r="AO1595" i="5"/>
  <c r="AP1595" i="5" s="1"/>
  <c r="AO1596" i="5"/>
  <c r="AP1596" i="5" s="1"/>
  <c r="AO1597" i="5"/>
  <c r="AP1597" i="5" s="1"/>
  <c r="AO1598" i="5"/>
  <c r="AP1598" i="5" s="1"/>
  <c r="AO1599" i="5"/>
  <c r="AP1599" i="5" s="1"/>
  <c r="AO1600" i="5"/>
  <c r="AP1600" i="5" s="1"/>
  <c r="AO1601" i="5"/>
  <c r="AP1601" i="5" s="1"/>
  <c r="AO1602" i="5"/>
  <c r="AP1602" i="5" s="1"/>
  <c r="AO1603" i="5"/>
  <c r="AP1603" i="5" s="1"/>
  <c r="AO1604" i="5"/>
  <c r="AP1604" i="5" s="1"/>
  <c r="AO1605" i="5"/>
  <c r="AP1605" i="5" s="1"/>
  <c r="AO1606" i="5"/>
  <c r="AP1606" i="5" s="1"/>
  <c r="AO1607" i="5"/>
  <c r="AP1607" i="5" s="1"/>
  <c r="AO1608" i="5"/>
  <c r="AP1608" i="5" s="1"/>
  <c r="AO1609" i="5"/>
  <c r="AP1609" i="5" s="1"/>
  <c r="AO1610" i="5"/>
  <c r="AP1610" i="5" s="1"/>
  <c r="AO1611" i="5"/>
  <c r="AP1611" i="5" s="1"/>
  <c r="AO1612" i="5"/>
  <c r="AP1612" i="5" s="1"/>
  <c r="AO1613" i="5"/>
  <c r="AP1613" i="5" s="1"/>
  <c r="AO1614" i="5"/>
  <c r="AP1614" i="5" s="1"/>
  <c r="AO1615" i="5"/>
  <c r="AP1615" i="5" s="1"/>
  <c r="AO1616" i="5"/>
  <c r="AP1616" i="5" s="1"/>
  <c r="AO1617" i="5"/>
  <c r="AP1617" i="5" s="1"/>
  <c r="AO1618" i="5"/>
  <c r="AP1618" i="5" s="1"/>
  <c r="AO1619" i="5"/>
  <c r="AP1619" i="5" s="1"/>
  <c r="AO1620" i="5"/>
  <c r="AP1620" i="5" s="1"/>
  <c r="AO1621" i="5"/>
  <c r="AP1621" i="5" s="1"/>
  <c r="AO1622" i="5"/>
  <c r="AP1622" i="5" s="1"/>
  <c r="AO1623" i="5"/>
  <c r="AP1623" i="5" s="1"/>
  <c r="AO1624" i="5"/>
  <c r="AP1624" i="5" s="1"/>
  <c r="AO1625" i="5"/>
  <c r="AP1625" i="5" s="1"/>
  <c r="AO1626" i="5"/>
  <c r="AP1626" i="5" s="1"/>
  <c r="AO1627" i="5"/>
  <c r="AP1627" i="5" s="1"/>
  <c r="AO1628" i="5"/>
  <c r="AP1628" i="5" s="1"/>
  <c r="AO1629" i="5"/>
  <c r="AP1629" i="5" s="1"/>
  <c r="AO1630" i="5"/>
  <c r="AP1630" i="5" s="1"/>
  <c r="AO1631" i="5"/>
  <c r="AP1631" i="5" s="1"/>
  <c r="AO1632" i="5"/>
  <c r="AP1632" i="5" s="1"/>
  <c r="AO1633" i="5"/>
  <c r="AP1633" i="5" s="1"/>
  <c r="AO1634" i="5"/>
  <c r="AP1634" i="5" s="1"/>
  <c r="AO1635" i="5"/>
  <c r="AP1635" i="5" s="1"/>
  <c r="AO1636" i="5"/>
  <c r="AP1636" i="5" s="1"/>
  <c r="AO1637" i="5"/>
  <c r="AP1637" i="5" s="1"/>
  <c r="AO1638" i="5"/>
  <c r="AP1638" i="5" s="1"/>
  <c r="AO1639" i="5"/>
  <c r="AP1639" i="5" s="1"/>
  <c r="AO1640" i="5"/>
  <c r="AP1640" i="5" s="1"/>
  <c r="AO1641" i="5"/>
  <c r="AP1641" i="5" s="1"/>
  <c r="AO1642" i="5"/>
  <c r="AP1642" i="5" s="1"/>
  <c r="AO1643" i="5"/>
  <c r="AP1643" i="5" s="1"/>
  <c r="AO1644" i="5"/>
  <c r="AP1644" i="5" s="1"/>
  <c r="AO1645" i="5"/>
  <c r="AP1645" i="5" s="1"/>
  <c r="AO1646" i="5"/>
  <c r="AP1646" i="5" s="1"/>
  <c r="AO1647" i="5"/>
  <c r="AP1647" i="5" s="1"/>
  <c r="AO1648" i="5"/>
  <c r="AP1648" i="5" s="1"/>
  <c r="AO1649" i="5"/>
  <c r="AP1649" i="5" s="1"/>
  <c r="AO1650" i="5"/>
  <c r="AP1650" i="5" s="1"/>
  <c r="AO1651" i="5"/>
  <c r="AP1651" i="5" s="1"/>
  <c r="AO1652" i="5"/>
  <c r="AP1652" i="5" s="1"/>
  <c r="AO1653" i="5"/>
  <c r="AP1653" i="5" s="1"/>
  <c r="AO1654" i="5"/>
  <c r="AP1654" i="5" s="1"/>
  <c r="AO1655" i="5"/>
  <c r="AP1655" i="5" s="1"/>
  <c r="AO1656" i="5"/>
  <c r="AP1656" i="5" s="1"/>
  <c r="AO1657" i="5"/>
  <c r="AP1657" i="5" s="1"/>
  <c r="AO1658" i="5"/>
  <c r="AP1658" i="5" s="1"/>
  <c r="AO1659" i="5"/>
  <c r="AP1659" i="5" s="1"/>
  <c r="AO1660" i="5"/>
  <c r="AP1660" i="5" s="1"/>
  <c r="AO1661" i="5"/>
  <c r="AP1661" i="5" s="1"/>
  <c r="AO1662" i="5"/>
  <c r="AP1662" i="5" s="1"/>
  <c r="AO1663" i="5"/>
  <c r="AP1663" i="5" s="1"/>
  <c r="AO1664" i="5"/>
  <c r="AP1664" i="5" s="1"/>
  <c r="AO1665" i="5"/>
  <c r="AP1665" i="5" s="1"/>
  <c r="AO1666" i="5"/>
  <c r="AP1666" i="5" s="1"/>
  <c r="AO1667" i="5"/>
  <c r="AP1667" i="5" s="1"/>
  <c r="AO1668" i="5"/>
  <c r="AP1668" i="5" s="1"/>
  <c r="AO1669" i="5"/>
  <c r="AP1669" i="5" s="1"/>
  <c r="AO1670" i="5"/>
  <c r="AP1670" i="5" s="1"/>
  <c r="AO1671" i="5"/>
  <c r="AP1671" i="5" s="1"/>
  <c r="AO1672" i="5"/>
  <c r="AP1672" i="5" s="1"/>
  <c r="AO1673" i="5"/>
  <c r="AP1673" i="5" s="1"/>
  <c r="AO1674" i="5"/>
  <c r="AP1674" i="5" s="1"/>
  <c r="AO1675" i="5"/>
  <c r="AP1675" i="5" s="1"/>
  <c r="AO1676" i="5"/>
  <c r="AP1676" i="5" s="1"/>
  <c r="AO1677" i="5"/>
  <c r="AP1677" i="5" s="1"/>
  <c r="AO1678" i="5"/>
  <c r="AP1678" i="5" s="1"/>
  <c r="AO1679" i="5"/>
  <c r="AP1679" i="5" s="1"/>
  <c r="AO1680" i="5"/>
  <c r="AP1680" i="5" s="1"/>
  <c r="AO1681" i="5"/>
  <c r="AP1681" i="5" s="1"/>
  <c r="AO1682" i="5"/>
  <c r="AP1682" i="5" s="1"/>
  <c r="AO1683" i="5"/>
  <c r="AP1683" i="5" s="1"/>
  <c r="AO1684" i="5"/>
  <c r="AP1684" i="5" s="1"/>
  <c r="AO1685" i="5"/>
  <c r="AP1685" i="5" s="1"/>
  <c r="AO1686" i="5"/>
  <c r="AP1686" i="5" s="1"/>
  <c r="AO1687" i="5"/>
  <c r="AP1687" i="5" s="1"/>
  <c r="AO1688" i="5"/>
  <c r="AP1688" i="5" s="1"/>
  <c r="AO1689" i="5"/>
  <c r="AP1689" i="5" s="1"/>
  <c r="AO1690" i="5"/>
  <c r="AP1690" i="5" s="1"/>
  <c r="AO1691" i="5"/>
  <c r="AP1691" i="5" s="1"/>
  <c r="AO1692" i="5"/>
  <c r="AP1692" i="5" s="1"/>
  <c r="AO1693" i="5"/>
  <c r="AP1693" i="5" s="1"/>
  <c r="AO1694" i="5"/>
  <c r="AP1694" i="5" s="1"/>
  <c r="AO1695" i="5"/>
  <c r="AP1695" i="5" s="1"/>
  <c r="AO1696" i="5"/>
  <c r="AP1696" i="5" s="1"/>
  <c r="AO1697" i="5"/>
  <c r="AP1697" i="5" s="1"/>
  <c r="AO1698" i="5"/>
  <c r="AP1698" i="5" s="1"/>
  <c r="AO1699" i="5"/>
  <c r="AP1699" i="5" s="1"/>
  <c r="AO1700" i="5"/>
  <c r="AP1700" i="5" s="1"/>
  <c r="AO1701" i="5"/>
  <c r="AP1701" i="5" s="1"/>
  <c r="AO1702" i="5"/>
  <c r="AP1702" i="5" s="1"/>
  <c r="AO1703" i="5"/>
  <c r="AP1703" i="5" s="1"/>
  <c r="AO1704" i="5"/>
  <c r="AP1704" i="5" s="1"/>
  <c r="AO1705" i="5"/>
  <c r="AP1705" i="5" s="1"/>
  <c r="AO1706" i="5"/>
  <c r="AP1706" i="5" s="1"/>
  <c r="AO1707" i="5"/>
  <c r="AP1707" i="5" s="1"/>
  <c r="AO1708" i="5"/>
  <c r="AP1708" i="5" s="1"/>
  <c r="AO1709" i="5"/>
  <c r="AP1709" i="5" s="1"/>
  <c r="AO1710" i="5"/>
  <c r="AP1710" i="5" s="1"/>
  <c r="AO1711" i="5"/>
  <c r="AP1711" i="5" s="1"/>
  <c r="AO1712" i="5"/>
  <c r="AP1712" i="5" s="1"/>
  <c r="AO1713" i="5"/>
  <c r="AP1713" i="5" s="1"/>
  <c r="AO1714" i="5"/>
  <c r="AP1714" i="5" s="1"/>
  <c r="AO1715" i="5"/>
  <c r="AP1715" i="5" s="1"/>
  <c r="AO1716" i="5"/>
  <c r="AP1716" i="5" s="1"/>
  <c r="AO1717" i="5"/>
  <c r="AP1717" i="5" s="1"/>
  <c r="AO1718" i="5"/>
  <c r="AP1718" i="5" s="1"/>
  <c r="AO1719" i="5"/>
  <c r="AP1719" i="5" s="1"/>
  <c r="AO1720" i="5"/>
  <c r="AP1720" i="5" s="1"/>
  <c r="AO1721" i="5"/>
  <c r="AP1721" i="5" s="1"/>
  <c r="AO1722" i="5"/>
  <c r="AP1722" i="5" s="1"/>
  <c r="AO1723" i="5"/>
  <c r="AP1723" i="5" s="1"/>
  <c r="AO1724" i="5"/>
  <c r="AP1724" i="5" s="1"/>
  <c r="AO1725" i="5"/>
  <c r="AP1725" i="5" s="1"/>
  <c r="AO1726" i="5"/>
  <c r="AP1726" i="5" s="1"/>
  <c r="AO1727" i="5"/>
  <c r="AP1727" i="5" s="1"/>
  <c r="AO1728" i="5"/>
  <c r="AP1728" i="5" s="1"/>
  <c r="AO1729" i="5"/>
  <c r="AP1729" i="5" s="1"/>
  <c r="AO1730" i="5"/>
  <c r="AP1730" i="5" s="1"/>
  <c r="AO1731" i="5"/>
  <c r="AP1731" i="5" s="1"/>
  <c r="AO1732" i="5"/>
  <c r="AP1732" i="5" s="1"/>
  <c r="AO1733" i="5"/>
  <c r="AP1733" i="5" s="1"/>
  <c r="AO1734" i="5"/>
  <c r="AP1734" i="5" s="1"/>
  <c r="AO1735" i="5"/>
  <c r="AP1735" i="5" s="1"/>
  <c r="AO1736" i="5"/>
  <c r="AP1736" i="5" s="1"/>
  <c r="AO1737" i="5"/>
  <c r="AP1737" i="5" s="1"/>
  <c r="AO1738" i="5"/>
  <c r="AP1738" i="5" s="1"/>
  <c r="AO1739" i="5"/>
  <c r="AP1739" i="5" s="1"/>
  <c r="AO1740" i="5"/>
  <c r="AP1740" i="5" s="1"/>
  <c r="AO1741" i="5"/>
  <c r="AP1741" i="5" s="1"/>
  <c r="AO1742" i="5"/>
  <c r="AP1742" i="5" s="1"/>
  <c r="AO1743" i="5"/>
  <c r="AP1743" i="5" s="1"/>
  <c r="AO1744" i="5"/>
  <c r="AP1744" i="5" s="1"/>
  <c r="AO1745" i="5"/>
  <c r="AP1745" i="5" s="1"/>
  <c r="AO1746" i="5"/>
  <c r="AP1746" i="5" s="1"/>
  <c r="AO1747" i="5"/>
  <c r="AP1747" i="5" s="1"/>
  <c r="AO1748" i="5"/>
  <c r="AP1748" i="5" s="1"/>
  <c r="AO1749" i="5"/>
  <c r="AP1749" i="5" s="1"/>
  <c r="AO1750" i="5"/>
  <c r="AP1750" i="5" s="1"/>
  <c r="AO1751" i="5"/>
  <c r="AP1751" i="5" s="1"/>
  <c r="AO1752" i="5"/>
  <c r="AP1752" i="5" s="1"/>
  <c r="AO1753" i="5"/>
  <c r="AP1753" i="5" s="1"/>
  <c r="AO1754" i="5"/>
  <c r="AP1754" i="5" s="1"/>
  <c r="AO1755" i="5"/>
  <c r="AP1755" i="5" s="1"/>
  <c r="AO1756" i="5"/>
  <c r="AP1756" i="5" s="1"/>
  <c r="AO1757" i="5"/>
  <c r="AP1757" i="5" s="1"/>
  <c r="AO1758" i="5"/>
  <c r="AP1758" i="5" s="1"/>
  <c r="AO1759" i="5"/>
  <c r="AP1759" i="5" s="1"/>
  <c r="AO1760" i="5"/>
  <c r="AP1760" i="5" s="1"/>
  <c r="AO1761" i="5"/>
  <c r="AP1761" i="5" s="1"/>
  <c r="AO1762" i="5"/>
  <c r="AP1762" i="5" s="1"/>
  <c r="AO1763" i="5"/>
  <c r="AP1763" i="5" s="1"/>
  <c r="AO1764" i="5"/>
  <c r="AP1764" i="5" s="1"/>
  <c r="AO1765" i="5"/>
  <c r="AP1765" i="5" s="1"/>
  <c r="AO1766" i="5"/>
  <c r="AP1766" i="5" s="1"/>
  <c r="AO1767" i="5"/>
  <c r="AP1767" i="5" s="1"/>
  <c r="AO1768" i="5"/>
  <c r="AP1768" i="5" s="1"/>
  <c r="AO1769" i="5"/>
  <c r="AP1769" i="5" s="1"/>
  <c r="AO1770" i="5"/>
  <c r="AP1770" i="5" s="1"/>
  <c r="AO1771" i="5"/>
  <c r="AP1771" i="5" s="1"/>
  <c r="AO1772" i="5"/>
  <c r="AP1772" i="5" s="1"/>
  <c r="AO1773" i="5"/>
  <c r="AP1773" i="5" s="1"/>
  <c r="AO1774" i="5"/>
  <c r="AP1774" i="5" s="1"/>
  <c r="AO1775" i="5"/>
  <c r="AP1775" i="5" s="1"/>
  <c r="AO1776" i="5"/>
  <c r="AP1776" i="5" s="1"/>
  <c r="AO1777" i="5"/>
  <c r="AP1777" i="5" s="1"/>
  <c r="AO1778" i="5"/>
  <c r="AP1778" i="5" s="1"/>
  <c r="AO1779" i="5"/>
  <c r="AP1779" i="5" s="1"/>
  <c r="AO1780" i="5"/>
  <c r="AP1780" i="5" s="1"/>
  <c r="AO1781" i="5"/>
  <c r="AP1781" i="5" s="1"/>
  <c r="AO1782" i="5"/>
  <c r="AP1782" i="5" s="1"/>
  <c r="AO1783" i="5"/>
  <c r="AP1783" i="5" s="1"/>
  <c r="AO1784" i="5"/>
  <c r="AP1784" i="5" s="1"/>
  <c r="AO1785" i="5"/>
  <c r="AP1785" i="5" s="1"/>
  <c r="AO1786" i="5"/>
  <c r="AP1786" i="5" s="1"/>
  <c r="AO1787" i="5"/>
  <c r="AP1787" i="5" s="1"/>
  <c r="AO1788" i="5"/>
  <c r="AP1788" i="5" s="1"/>
  <c r="AO1789" i="5"/>
  <c r="AP1789" i="5" s="1"/>
  <c r="AO1790" i="5"/>
  <c r="AP1790" i="5" s="1"/>
  <c r="AO1791" i="5"/>
  <c r="AP1791" i="5" s="1"/>
  <c r="AO1792" i="5"/>
  <c r="AP1792" i="5" s="1"/>
  <c r="AO1793" i="5"/>
  <c r="AP1793" i="5" s="1"/>
  <c r="AO1794" i="5"/>
  <c r="AP1794" i="5" s="1"/>
  <c r="AO1795" i="5"/>
  <c r="AP1795" i="5" s="1"/>
  <c r="AO1796" i="5"/>
  <c r="AP1796" i="5" s="1"/>
  <c r="AO1797" i="5"/>
  <c r="AP1797" i="5" s="1"/>
  <c r="AO1798" i="5"/>
  <c r="AP1798" i="5" s="1"/>
  <c r="AO1799" i="5"/>
  <c r="AP1799" i="5" s="1"/>
  <c r="AO1800" i="5"/>
  <c r="AP1800" i="5" s="1"/>
  <c r="AO1801" i="5"/>
  <c r="AP1801" i="5" s="1"/>
  <c r="AO1802" i="5"/>
  <c r="AP1802" i="5" s="1"/>
  <c r="AO1803" i="5"/>
  <c r="AP1803" i="5" s="1"/>
  <c r="AO1804" i="5"/>
  <c r="AP1804" i="5" s="1"/>
  <c r="AO1805" i="5"/>
  <c r="AP1805" i="5" s="1"/>
  <c r="AO1806" i="5"/>
  <c r="AP1806" i="5" s="1"/>
  <c r="AO1807" i="5"/>
  <c r="AP1807" i="5" s="1"/>
  <c r="M41" i="5"/>
  <c r="G28" i="6"/>
  <c r="F41" i="7" s="1"/>
  <c r="G27" i="6"/>
  <c r="F40" i="7" s="1"/>
  <c r="G11" i="6"/>
  <c r="K37" i="7" s="1"/>
  <c r="C20" i="5"/>
  <c r="K28" i="1"/>
  <c r="N10" i="1"/>
  <c r="N4" i="1"/>
  <c r="M22" i="1"/>
  <c r="M21" i="1"/>
  <c r="G16" i="6"/>
  <c r="K42" i="7" s="1"/>
  <c r="L13" i="1"/>
  <c r="K22" i="1"/>
  <c r="K21" i="1"/>
  <c r="G15" i="6"/>
  <c r="K41" i="7" s="1"/>
  <c r="G12" i="6"/>
  <c r="K38" i="7" s="1"/>
  <c r="G10" i="6"/>
  <c r="K36" i="7" s="1"/>
  <c r="G9" i="6"/>
  <c r="K35" i="7" s="1"/>
  <c r="G7" i="6"/>
  <c r="K33" i="7" s="1"/>
  <c r="G18" i="6"/>
  <c r="F31" i="7" s="1"/>
  <c r="G14" i="6"/>
  <c r="K40" i="7" s="1"/>
  <c r="G8" i="6"/>
  <c r="K34" i="7" s="1"/>
  <c r="G6" i="6"/>
  <c r="K32" i="7" s="1"/>
  <c r="G5" i="6"/>
  <c r="K31" i="7" s="1"/>
  <c r="L9" i="1"/>
  <c r="L4" i="1"/>
  <c r="M10" i="1" s="1"/>
  <c r="L3" i="1"/>
  <c r="L2" i="1"/>
  <c r="L30" i="1" s="1"/>
  <c r="F23" i="6" s="1"/>
  <c r="G23" i="6" s="1"/>
  <c r="F36" i="7" s="1"/>
  <c r="N59" i="5"/>
  <c r="N58" i="5"/>
  <c r="I23" i="5"/>
  <c r="B32" i="5"/>
  <c r="O42" i="5" l="1"/>
  <c r="K11" i="7" s="1"/>
  <c r="G29" i="6"/>
  <c r="F42" i="7" s="1"/>
  <c r="G30" i="6"/>
  <c r="F43" i="7" s="1"/>
  <c r="E43" i="7"/>
  <c r="K16" i="1"/>
  <c r="K18" i="1"/>
  <c r="W5" i="1" s="1"/>
  <c r="W19" i="1" s="1"/>
  <c r="L21" i="1" s="1"/>
  <c r="L28" i="1" s="1"/>
  <c r="L27" i="1"/>
  <c r="F20" i="6" s="1"/>
  <c r="E33" i="7" s="1"/>
  <c r="Q4" i="1"/>
  <c r="E42" i="7"/>
  <c r="E36" i="7"/>
  <c r="G34" i="5"/>
  <c r="C18" i="7" s="1"/>
  <c r="L29" i="1"/>
  <c r="F22" i="6" s="1"/>
  <c r="P34" i="5"/>
  <c r="N34" i="5"/>
  <c r="J18" i="7" s="1"/>
  <c r="L34" i="5"/>
  <c r="H18" i="7" s="1"/>
  <c r="J34" i="5"/>
  <c r="F18" i="7" s="1"/>
  <c r="H34" i="5"/>
  <c r="D18" i="7" s="1"/>
  <c r="F34" i="5"/>
  <c r="B18" i="7" s="1"/>
  <c r="E34" i="5"/>
  <c r="O34" i="5"/>
  <c r="K18" i="7" s="1"/>
  <c r="M34" i="5"/>
  <c r="I18" i="7" s="1"/>
  <c r="K34" i="5"/>
  <c r="G18" i="7" s="1"/>
  <c r="I34" i="5"/>
  <c r="E18" i="7" s="1"/>
  <c r="I11" i="7"/>
  <c r="E11" i="7"/>
  <c r="G8" i="7"/>
  <c r="K7" i="7"/>
  <c r="D8" i="7"/>
  <c r="D7" i="7"/>
  <c r="G6" i="7"/>
  <c r="D6" i="7"/>
  <c r="L11" i="1"/>
  <c r="L18" i="7" l="1"/>
  <c r="G22" i="6"/>
  <c r="F35" i="7" s="1"/>
  <c r="E35" i="7"/>
  <c r="C11" i="9"/>
  <c r="Y5" i="1"/>
  <c r="B232" i="5"/>
  <c r="B233" i="5"/>
  <c r="M233" i="5"/>
  <c r="L233" i="5"/>
  <c r="K233" i="5"/>
  <c r="N232" i="5"/>
  <c r="M232" i="5"/>
  <c r="L232" i="5"/>
  <c r="K232" i="5"/>
  <c r="J232" i="5"/>
  <c r="K224" i="5"/>
  <c r="L224" i="5"/>
  <c r="M224" i="5"/>
  <c r="J226" i="5"/>
  <c r="K226" i="5"/>
  <c r="L226" i="5"/>
  <c r="M226" i="5"/>
  <c r="L22" i="1" l="1"/>
  <c r="W6" i="1"/>
  <c r="AX6" i="5"/>
  <c r="AW6" i="5"/>
  <c r="BE5" i="5"/>
  <c r="AT5" i="5"/>
  <c r="AW5" i="5" s="1"/>
  <c r="BD5" i="5" s="1"/>
  <c r="AX4" i="5"/>
  <c r="AW4" i="5"/>
  <c r="AO4" i="5"/>
  <c r="AP4" i="5" s="1"/>
  <c r="BE3" i="5"/>
  <c r="AW3" i="5"/>
  <c r="BD3" i="5" s="1"/>
  <c r="AO3" i="5"/>
  <c r="AP3" i="5" s="1"/>
  <c r="AN3" i="5"/>
  <c r="AN4" i="5" s="1"/>
  <c r="AN5" i="5" s="1"/>
  <c r="AN6" i="5" s="1"/>
  <c r="AN7" i="5" s="1"/>
  <c r="AN8" i="5" s="1"/>
  <c r="AN9" i="5" s="1"/>
  <c r="AN10" i="5" s="1"/>
  <c r="AN11" i="5" s="1"/>
  <c r="AN12" i="5" s="1"/>
  <c r="AN13" i="5" s="1"/>
  <c r="AN14" i="5" s="1"/>
  <c r="AN15" i="5" s="1"/>
  <c r="AN16" i="5" s="1"/>
  <c r="AN17" i="5" s="1"/>
  <c r="AN18" i="5" s="1"/>
  <c r="AN19" i="5" s="1"/>
  <c r="AN20" i="5" s="1"/>
  <c r="AN21" i="5" s="1"/>
  <c r="AN22" i="5" s="1"/>
  <c r="AN23" i="5" s="1"/>
  <c r="AN24" i="5" s="1"/>
  <c r="AN25" i="5" s="1"/>
  <c r="AN26" i="5" s="1"/>
  <c r="AN27" i="5" s="1"/>
  <c r="AN28" i="5" s="1"/>
  <c r="AN29" i="5" s="1"/>
  <c r="AN30" i="5" s="1"/>
  <c r="AN31" i="5" s="1"/>
  <c r="AN32" i="5" s="1"/>
  <c r="AN33" i="5" s="1"/>
  <c r="AN34" i="5" s="1"/>
  <c r="AN35" i="5" s="1"/>
  <c r="AN36" i="5" s="1"/>
  <c r="AN37" i="5" s="1"/>
  <c r="AN38" i="5" s="1"/>
  <c r="AN39" i="5" s="1"/>
  <c r="AN40" i="5" s="1"/>
  <c r="AN41" i="5" s="1"/>
  <c r="AN42" i="5" s="1"/>
  <c r="AN43" i="5" s="1"/>
  <c r="AN44" i="5" s="1"/>
  <c r="AN45" i="5" s="1"/>
  <c r="AN46" i="5" s="1"/>
  <c r="AN47" i="5" s="1"/>
  <c r="AN48" i="5" s="1"/>
  <c r="AN49" i="5" s="1"/>
  <c r="AN50" i="5" s="1"/>
  <c r="AN51" i="5" s="1"/>
  <c r="AN52" i="5" s="1"/>
  <c r="AN53" i="5" s="1"/>
  <c r="AN54" i="5" s="1"/>
  <c r="AN55" i="5" s="1"/>
  <c r="AN56" i="5" s="1"/>
  <c r="AN57" i="5" s="1"/>
  <c r="AN58" i="5" s="1"/>
  <c r="AN59" i="5" s="1"/>
  <c r="AN60" i="5" s="1"/>
  <c r="AN61" i="5" s="1"/>
  <c r="AN62" i="5" s="1"/>
  <c r="AN63" i="5" s="1"/>
  <c r="AN64" i="5" s="1"/>
  <c r="AN65" i="5" s="1"/>
  <c r="AN66" i="5" s="1"/>
  <c r="AN67" i="5" s="1"/>
  <c r="AN68" i="5" s="1"/>
  <c r="AN69" i="5" s="1"/>
  <c r="AN70" i="5" s="1"/>
  <c r="AN71" i="5" s="1"/>
  <c r="AN72" i="5" s="1"/>
  <c r="AN73" i="5" s="1"/>
  <c r="AN74" i="5" s="1"/>
  <c r="AN75" i="5" s="1"/>
  <c r="AN76" i="5" s="1"/>
  <c r="AN77" i="5" s="1"/>
  <c r="AN78" i="5" s="1"/>
  <c r="AN79" i="5" s="1"/>
  <c r="AN80" i="5" s="1"/>
  <c r="AN81" i="5" s="1"/>
  <c r="AN82" i="5" s="1"/>
  <c r="AN83" i="5" s="1"/>
  <c r="AN84" i="5" s="1"/>
  <c r="AN85" i="5" s="1"/>
  <c r="AN86" i="5" s="1"/>
  <c r="AN87" i="5" s="1"/>
  <c r="AN88" i="5" s="1"/>
  <c r="AN89" i="5" s="1"/>
  <c r="AN90" i="5" s="1"/>
  <c r="AN91" i="5" s="1"/>
  <c r="AN92" i="5" s="1"/>
  <c r="AN93" i="5" s="1"/>
  <c r="AN94" i="5" s="1"/>
  <c r="AN95" i="5" s="1"/>
  <c r="AN96" i="5" s="1"/>
  <c r="AN97" i="5" s="1"/>
  <c r="AN98" i="5" s="1"/>
  <c r="AN99" i="5" s="1"/>
  <c r="AN100" i="5" s="1"/>
  <c r="AN101" i="5" s="1"/>
  <c r="AN102" i="5" s="1"/>
  <c r="AN103" i="5" s="1"/>
  <c r="AN104" i="5" s="1"/>
  <c r="AN105" i="5" s="1"/>
  <c r="AN106" i="5" s="1"/>
  <c r="AN107" i="5" s="1"/>
  <c r="AN108" i="5" s="1"/>
  <c r="AN109" i="5" s="1"/>
  <c r="AN110" i="5" s="1"/>
  <c r="AN111" i="5" s="1"/>
  <c r="AN112" i="5" s="1"/>
  <c r="AN113" i="5" s="1"/>
  <c r="AN114" i="5" s="1"/>
  <c r="AN115" i="5" s="1"/>
  <c r="AN116" i="5" s="1"/>
  <c r="AN117" i="5" s="1"/>
  <c r="AN118" i="5" s="1"/>
  <c r="AN119" i="5" s="1"/>
  <c r="AN120" i="5" s="1"/>
  <c r="AN121" i="5" s="1"/>
  <c r="AN122" i="5" s="1"/>
  <c r="AN123" i="5" s="1"/>
  <c r="AN124" i="5" s="1"/>
  <c r="AN125" i="5" s="1"/>
  <c r="AN126" i="5" s="1"/>
  <c r="AN127" i="5" s="1"/>
  <c r="AN128" i="5" s="1"/>
  <c r="AN129" i="5" s="1"/>
  <c r="AN130" i="5" s="1"/>
  <c r="AN131" i="5" s="1"/>
  <c r="AN132" i="5" s="1"/>
  <c r="AN133" i="5" s="1"/>
  <c r="AN134" i="5" s="1"/>
  <c r="AN135" i="5" s="1"/>
  <c r="AN136" i="5" s="1"/>
  <c r="AN137" i="5" s="1"/>
  <c r="AN138" i="5" s="1"/>
  <c r="AN139" i="5" s="1"/>
  <c r="AN140" i="5" s="1"/>
  <c r="AN141" i="5" s="1"/>
  <c r="AN142" i="5" s="1"/>
  <c r="AN143" i="5" s="1"/>
  <c r="AN144" i="5" s="1"/>
  <c r="AN145" i="5" s="1"/>
  <c r="AN146" i="5" s="1"/>
  <c r="AN147" i="5" s="1"/>
  <c r="AN148" i="5" s="1"/>
  <c r="AN149" i="5" s="1"/>
  <c r="AN150" i="5" s="1"/>
  <c r="AN151" i="5" s="1"/>
  <c r="AN152" i="5" s="1"/>
  <c r="AN153" i="5" s="1"/>
  <c r="AN154" i="5" s="1"/>
  <c r="AN155" i="5" s="1"/>
  <c r="AN156" i="5" s="1"/>
  <c r="AN157" i="5" s="1"/>
  <c r="AN158" i="5" s="1"/>
  <c r="AN159" i="5" s="1"/>
  <c r="AN160" i="5" s="1"/>
  <c r="AN161" i="5" s="1"/>
  <c r="AN162" i="5" s="1"/>
  <c r="AN163" i="5" s="1"/>
  <c r="AN164" i="5" s="1"/>
  <c r="AN165" i="5" s="1"/>
  <c r="AN166" i="5" s="1"/>
  <c r="AN167" i="5" s="1"/>
  <c r="AN168" i="5" s="1"/>
  <c r="AN169" i="5" s="1"/>
  <c r="AN170" i="5" s="1"/>
  <c r="AN171" i="5" s="1"/>
  <c r="AN172" i="5" s="1"/>
  <c r="AN173" i="5" s="1"/>
  <c r="AN174" i="5" s="1"/>
  <c r="AN175" i="5" s="1"/>
  <c r="AN176" i="5" s="1"/>
  <c r="AN177" i="5" s="1"/>
  <c r="AN178" i="5" s="1"/>
  <c r="AN179" i="5" s="1"/>
  <c r="AN180" i="5" s="1"/>
  <c r="AN181" i="5" s="1"/>
  <c r="AN182" i="5" s="1"/>
  <c r="AN183" i="5" s="1"/>
  <c r="AN184" i="5" s="1"/>
  <c r="AN185" i="5" s="1"/>
  <c r="AN186" i="5" s="1"/>
  <c r="AN187" i="5" s="1"/>
  <c r="AN188" i="5" s="1"/>
  <c r="AN189" i="5" s="1"/>
  <c r="AN190" i="5" s="1"/>
  <c r="AN191" i="5" s="1"/>
  <c r="AN192" i="5" s="1"/>
  <c r="AN193" i="5" s="1"/>
  <c r="AN194" i="5" s="1"/>
  <c r="AN195" i="5" s="1"/>
  <c r="AN196" i="5" s="1"/>
  <c r="AN197" i="5" s="1"/>
  <c r="AN198" i="5" s="1"/>
  <c r="AN199" i="5" s="1"/>
  <c r="AN200" i="5" s="1"/>
  <c r="AN201" i="5" s="1"/>
  <c r="AN202" i="5" s="1"/>
  <c r="AN203" i="5" s="1"/>
  <c r="AN204" i="5" s="1"/>
  <c r="AN205" i="5" s="1"/>
  <c r="AN206" i="5" s="1"/>
  <c r="AN207" i="5" s="1"/>
  <c r="AN208" i="5" s="1"/>
  <c r="AN209" i="5" s="1"/>
  <c r="AN210" i="5" s="1"/>
  <c r="AN211" i="5" s="1"/>
  <c r="AN212" i="5" s="1"/>
  <c r="AN213" i="5" s="1"/>
  <c r="AN214" i="5" s="1"/>
  <c r="AN215" i="5" s="1"/>
  <c r="AN216" i="5" s="1"/>
  <c r="AN217" i="5" s="1"/>
  <c r="AN218" i="5" s="1"/>
  <c r="AN219" i="5" s="1"/>
  <c r="AN220" i="5" s="1"/>
  <c r="AN221" i="5" s="1"/>
  <c r="AN222" i="5" s="1"/>
  <c r="AN223" i="5" s="1"/>
  <c r="AN224" i="5" s="1"/>
  <c r="AN225" i="5" s="1"/>
  <c r="AN226" i="5" s="1"/>
  <c r="AN227" i="5" s="1"/>
  <c r="AN228" i="5" s="1"/>
  <c r="AN229" i="5" s="1"/>
  <c r="AN230" i="5" s="1"/>
  <c r="AN231" i="5" s="1"/>
  <c r="AN232" i="5" s="1"/>
  <c r="AN233" i="5" s="1"/>
  <c r="AN234" i="5" s="1"/>
  <c r="AN235" i="5" s="1"/>
  <c r="AN236" i="5" s="1"/>
  <c r="AN237" i="5" s="1"/>
  <c r="AN238" i="5" s="1"/>
  <c r="AN239" i="5" s="1"/>
  <c r="AN240" i="5" s="1"/>
  <c r="AN241" i="5" s="1"/>
  <c r="AN242" i="5" s="1"/>
  <c r="AN243" i="5" s="1"/>
  <c r="AN244" i="5" s="1"/>
  <c r="AN245" i="5" s="1"/>
  <c r="AN246" i="5" s="1"/>
  <c r="AN247" i="5" s="1"/>
  <c r="AN248" i="5" s="1"/>
  <c r="AN249" i="5" s="1"/>
  <c r="AN250" i="5" s="1"/>
  <c r="AN251" i="5" s="1"/>
  <c r="AN252" i="5" s="1"/>
  <c r="AN253" i="5" s="1"/>
  <c r="AN254" i="5" s="1"/>
  <c r="AN255" i="5" s="1"/>
  <c r="AN256" i="5" s="1"/>
  <c r="AN257" i="5" s="1"/>
  <c r="AN258" i="5" s="1"/>
  <c r="AN259" i="5" s="1"/>
  <c r="AN260" i="5" s="1"/>
  <c r="AN261" i="5" s="1"/>
  <c r="AN262" i="5" s="1"/>
  <c r="AN263" i="5" s="1"/>
  <c r="AN264" i="5" s="1"/>
  <c r="AN265" i="5" s="1"/>
  <c r="AN266" i="5" s="1"/>
  <c r="AN267" i="5" s="1"/>
  <c r="AN268" i="5" s="1"/>
  <c r="AN269" i="5" s="1"/>
  <c r="AN270" i="5" s="1"/>
  <c r="AN271" i="5" s="1"/>
  <c r="AN272" i="5" s="1"/>
  <c r="AN273" i="5" s="1"/>
  <c r="AN274" i="5" s="1"/>
  <c r="AN275" i="5" s="1"/>
  <c r="AN276" i="5" s="1"/>
  <c r="AN277" i="5" s="1"/>
  <c r="AN278" i="5" s="1"/>
  <c r="AN279" i="5" s="1"/>
  <c r="AN280" i="5" s="1"/>
  <c r="AN281" i="5" s="1"/>
  <c r="AN282" i="5" s="1"/>
  <c r="AN283" i="5" s="1"/>
  <c r="AN284" i="5" s="1"/>
  <c r="AN285" i="5" s="1"/>
  <c r="AN286" i="5" s="1"/>
  <c r="AN287" i="5" s="1"/>
  <c r="AN288" i="5" s="1"/>
  <c r="AN289" i="5" s="1"/>
  <c r="AN290" i="5" s="1"/>
  <c r="AN291" i="5" s="1"/>
  <c r="AN292" i="5" s="1"/>
  <c r="AN293" i="5" s="1"/>
  <c r="AN294" i="5" s="1"/>
  <c r="AN295" i="5" s="1"/>
  <c r="AN296" i="5" s="1"/>
  <c r="AN297" i="5" s="1"/>
  <c r="AN298" i="5" s="1"/>
  <c r="AN299" i="5" s="1"/>
  <c r="AN300" i="5" s="1"/>
  <c r="AN301" i="5" s="1"/>
  <c r="AN302" i="5" s="1"/>
  <c r="AN303" i="5" s="1"/>
  <c r="AN304" i="5" s="1"/>
  <c r="AN305" i="5" s="1"/>
  <c r="AN306" i="5" s="1"/>
  <c r="AN307" i="5" s="1"/>
  <c r="AN308" i="5" s="1"/>
  <c r="AN309" i="5" s="1"/>
  <c r="AN310" i="5" s="1"/>
  <c r="AN311" i="5" s="1"/>
  <c r="AN312" i="5" s="1"/>
  <c r="AN313" i="5" s="1"/>
  <c r="AN314" i="5" s="1"/>
  <c r="AN315" i="5" s="1"/>
  <c r="AN316" i="5" s="1"/>
  <c r="AN317" i="5" s="1"/>
  <c r="AN318" i="5" s="1"/>
  <c r="AN319" i="5" s="1"/>
  <c r="AN320" i="5" s="1"/>
  <c r="AN321" i="5" s="1"/>
  <c r="AN322" i="5" s="1"/>
  <c r="AN323" i="5" s="1"/>
  <c r="AN324" i="5" s="1"/>
  <c r="AN325" i="5" s="1"/>
  <c r="AN326" i="5" s="1"/>
  <c r="AN327" i="5" s="1"/>
  <c r="AN328" i="5" s="1"/>
  <c r="AN329" i="5" s="1"/>
  <c r="AN330" i="5" s="1"/>
  <c r="AN331" i="5" s="1"/>
  <c r="AN332" i="5" s="1"/>
  <c r="AN333" i="5" s="1"/>
  <c r="AN334" i="5" s="1"/>
  <c r="AN335" i="5" s="1"/>
  <c r="AN336" i="5" s="1"/>
  <c r="AN337" i="5" s="1"/>
  <c r="AN338" i="5" s="1"/>
  <c r="AN339" i="5" s="1"/>
  <c r="AN340" i="5" s="1"/>
  <c r="AN341" i="5" s="1"/>
  <c r="AN342" i="5" s="1"/>
  <c r="AN343" i="5" s="1"/>
  <c r="AN344" i="5" s="1"/>
  <c r="AN345" i="5" s="1"/>
  <c r="AN346" i="5" s="1"/>
  <c r="AN347" i="5" s="1"/>
  <c r="AN348" i="5" s="1"/>
  <c r="AN349" i="5" s="1"/>
  <c r="AN350" i="5" s="1"/>
  <c r="AN351" i="5" s="1"/>
  <c r="AN352" i="5" s="1"/>
  <c r="AN353" i="5" s="1"/>
  <c r="AN354" i="5" s="1"/>
  <c r="AN355" i="5" s="1"/>
  <c r="AN356" i="5" s="1"/>
  <c r="AN357" i="5" s="1"/>
  <c r="AN358" i="5" s="1"/>
  <c r="AN359" i="5" s="1"/>
  <c r="AN360" i="5" s="1"/>
  <c r="AN361" i="5" s="1"/>
  <c r="AN362" i="5" s="1"/>
  <c r="AN363" i="5" s="1"/>
  <c r="AN364" i="5" s="1"/>
  <c r="AN365" i="5" s="1"/>
  <c r="AN366" i="5" s="1"/>
  <c r="AN367" i="5" s="1"/>
  <c r="AN368" i="5" s="1"/>
  <c r="AN369" i="5" s="1"/>
  <c r="AN370" i="5" s="1"/>
  <c r="AN371" i="5" s="1"/>
  <c r="AN372" i="5" s="1"/>
  <c r="AN373" i="5" s="1"/>
  <c r="AN374" i="5" s="1"/>
  <c r="AN375" i="5" s="1"/>
  <c r="AN376" i="5" s="1"/>
  <c r="AN377" i="5" s="1"/>
  <c r="AN378" i="5" s="1"/>
  <c r="AN379" i="5" s="1"/>
  <c r="AN380" i="5" s="1"/>
  <c r="AN381" i="5" s="1"/>
  <c r="AN382" i="5" s="1"/>
  <c r="AN383" i="5" s="1"/>
  <c r="AN384" i="5" s="1"/>
  <c r="AN385" i="5" s="1"/>
  <c r="AN386" i="5" s="1"/>
  <c r="AN387" i="5" s="1"/>
  <c r="AN388" i="5" s="1"/>
  <c r="AN389" i="5" s="1"/>
  <c r="AN390" i="5" s="1"/>
  <c r="AN391" i="5" s="1"/>
  <c r="AN392" i="5" s="1"/>
  <c r="AN393" i="5" s="1"/>
  <c r="AN394" i="5" s="1"/>
  <c r="AN395" i="5" s="1"/>
  <c r="AN396" i="5" s="1"/>
  <c r="AN397" i="5" s="1"/>
  <c r="AN398" i="5" s="1"/>
  <c r="AN399" i="5" s="1"/>
  <c r="AN400" i="5" s="1"/>
  <c r="AN401" i="5" s="1"/>
  <c r="AN402" i="5" s="1"/>
  <c r="AN403" i="5" s="1"/>
  <c r="AN404" i="5" s="1"/>
  <c r="AN405" i="5" s="1"/>
  <c r="AN406" i="5" s="1"/>
  <c r="AN407" i="5" s="1"/>
  <c r="AN408" i="5" s="1"/>
  <c r="AN409" i="5" s="1"/>
  <c r="AN410" i="5" s="1"/>
  <c r="AN411" i="5" s="1"/>
  <c r="AN412" i="5" s="1"/>
  <c r="AN413" i="5" s="1"/>
  <c r="AN414" i="5" s="1"/>
  <c r="AN415" i="5" s="1"/>
  <c r="AN416" i="5" s="1"/>
  <c r="AN417" i="5" s="1"/>
  <c r="AN418" i="5" s="1"/>
  <c r="AN419" i="5" s="1"/>
  <c r="AN420" i="5" s="1"/>
  <c r="AN421" i="5" s="1"/>
  <c r="AN422" i="5" s="1"/>
  <c r="AN423" i="5" s="1"/>
  <c r="AN424" i="5" s="1"/>
  <c r="AN425" i="5" s="1"/>
  <c r="AN426" i="5" s="1"/>
  <c r="AN427" i="5" s="1"/>
  <c r="AN428" i="5" s="1"/>
  <c r="AN429" i="5" s="1"/>
  <c r="AN430" i="5" s="1"/>
  <c r="AN431" i="5" s="1"/>
  <c r="AN432" i="5" s="1"/>
  <c r="AN433" i="5" s="1"/>
  <c r="AN434" i="5" s="1"/>
  <c r="AN435" i="5" s="1"/>
  <c r="AN436" i="5" s="1"/>
  <c r="AN437" i="5" s="1"/>
  <c r="AN438" i="5" s="1"/>
  <c r="AN439" i="5" s="1"/>
  <c r="AN440" i="5" s="1"/>
  <c r="AN441" i="5" s="1"/>
  <c r="AN442" i="5" s="1"/>
  <c r="AN443" i="5" s="1"/>
  <c r="AN444" i="5" s="1"/>
  <c r="AN445" i="5" s="1"/>
  <c r="AN446" i="5" s="1"/>
  <c r="AN447" i="5" s="1"/>
  <c r="AN448" i="5" s="1"/>
  <c r="AN449" i="5" s="1"/>
  <c r="AN450" i="5" s="1"/>
  <c r="AN451" i="5" s="1"/>
  <c r="AN452" i="5" s="1"/>
  <c r="AN453" i="5" s="1"/>
  <c r="AN454" i="5" s="1"/>
  <c r="AN455" i="5" s="1"/>
  <c r="AN456" i="5" s="1"/>
  <c r="AN457" i="5" s="1"/>
  <c r="AN458" i="5" s="1"/>
  <c r="AN459" i="5" s="1"/>
  <c r="AN460" i="5" s="1"/>
  <c r="AN461" i="5" s="1"/>
  <c r="AN462" i="5" s="1"/>
  <c r="AN463" i="5" s="1"/>
  <c r="AN464" i="5" s="1"/>
  <c r="AN465" i="5" s="1"/>
  <c r="AN466" i="5" s="1"/>
  <c r="AN467" i="5" s="1"/>
  <c r="AN468" i="5" s="1"/>
  <c r="AN469" i="5" s="1"/>
  <c r="AN470" i="5" s="1"/>
  <c r="AN471" i="5" s="1"/>
  <c r="AN472" i="5" s="1"/>
  <c r="AN473" i="5" s="1"/>
  <c r="AN474" i="5" s="1"/>
  <c r="AN475" i="5" s="1"/>
  <c r="AN476" i="5" s="1"/>
  <c r="AN477" i="5" s="1"/>
  <c r="AN478" i="5" s="1"/>
  <c r="AN479" i="5" s="1"/>
  <c r="AN480" i="5" s="1"/>
  <c r="AN481" i="5" s="1"/>
  <c r="AN482" i="5" s="1"/>
  <c r="AN483" i="5" s="1"/>
  <c r="AN484" i="5" s="1"/>
  <c r="AN485" i="5" s="1"/>
  <c r="AN486" i="5" s="1"/>
  <c r="AN487" i="5" s="1"/>
  <c r="AN488" i="5" s="1"/>
  <c r="AN489" i="5" s="1"/>
  <c r="AN490" i="5" s="1"/>
  <c r="AN491" i="5" s="1"/>
  <c r="AN492" i="5" s="1"/>
  <c r="AN493" i="5" s="1"/>
  <c r="AN494" i="5" s="1"/>
  <c r="AN495" i="5" s="1"/>
  <c r="AN496" i="5" s="1"/>
  <c r="AN497" i="5" s="1"/>
  <c r="AN498" i="5" s="1"/>
  <c r="AN499" i="5" s="1"/>
  <c r="AN500" i="5" s="1"/>
  <c r="AN501" i="5" s="1"/>
  <c r="AN502" i="5" s="1"/>
  <c r="AN503" i="5" s="1"/>
  <c r="AN504" i="5" s="1"/>
  <c r="AN505" i="5" s="1"/>
  <c r="AN506" i="5" s="1"/>
  <c r="AN507" i="5" s="1"/>
  <c r="AN508" i="5" s="1"/>
  <c r="AN509" i="5" s="1"/>
  <c r="AN510" i="5" s="1"/>
  <c r="AN511" i="5" s="1"/>
  <c r="AN512" i="5" s="1"/>
  <c r="AN513" i="5" s="1"/>
  <c r="AN514" i="5" s="1"/>
  <c r="AN515" i="5" s="1"/>
  <c r="AN516" i="5" s="1"/>
  <c r="AN517" i="5" s="1"/>
  <c r="AN518" i="5" s="1"/>
  <c r="AN519" i="5" s="1"/>
  <c r="AN520" i="5" s="1"/>
  <c r="AN521" i="5" s="1"/>
  <c r="AN522" i="5" s="1"/>
  <c r="AN523" i="5" s="1"/>
  <c r="AN524" i="5" s="1"/>
  <c r="AN525" i="5" s="1"/>
  <c r="AN526" i="5" s="1"/>
  <c r="AN527" i="5" s="1"/>
  <c r="AN528" i="5" s="1"/>
  <c r="AN529" i="5" s="1"/>
  <c r="AN530" i="5" s="1"/>
  <c r="AN531" i="5" s="1"/>
  <c r="AN532" i="5" s="1"/>
  <c r="AN533" i="5" s="1"/>
  <c r="AN534" i="5" s="1"/>
  <c r="AN535" i="5" s="1"/>
  <c r="AN536" i="5" s="1"/>
  <c r="AN537" i="5" s="1"/>
  <c r="AN538" i="5" s="1"/>
  <c r="AN539" i="5" s="1"/>
  <c r="AN540" i="5" s="1"/>
  <c r="AN541" i="5" s="1"/>
  <c r="AN542" i="5" s="1"/>
  <c r="AN543" i="5" s="1"/>
  <c r="AN544" i="5" s="1"/>
  <c r="AN545" i="5" s="1"/>
  <c r="AN546" i="5" s="1"/>
  <c r="AN547" i="5" s="1"/>
  <c r="AN548" i="5" s="1"/>
  <c r="AN549" i="5" s="1"/>
  <c r="AN550" i="5" s="1"/>
  <c r="AN551" i="5" s="1"/>
  <c r="AN552" i="5" s="1"/>
  <c r="AN553" i="5" s="1"/>
  <c r="AN554" i="5" s="1"/>
  <c r="AN555" i="5" s="1"/>
  <c r="AN556" i="5" s="1"/>
  <c r="AN557" i="5" s="1"/>
  <c r="AN558" i="5" s="1"/>
  <c r="AN559" i="5" s="1"/>
  <c r="AN560" i="5" s="1"/>
  <c r="AN561" i="5" s="1"/>
  <c r="AN562" i="5" s="1"/>
  <c r="AN563" i="5" s="1"/>
  <c r="AN564" i="5" s="1"/>
  <c r="AN565" i="5" s="1"/>
  <c r="AN566" i="5" s="1"/>
  <c r="AN567" i="5" s="1"/>
  <c r="AN568" i="5" s="1"/>
  <c r="AN569" i="5" s="1"/>
  <c r="AN570" i="5" s="1"/>
  <c r="AN571" i="5" s="1"/>
  <c r="AN572" i="5" s="1"/>
  <c r="AN573" i="5" s="1"/>
  <c r="AN574" i="5" s="1"/>
  <c r="AN575" i="5" s="1"/>
  <c r="AN576" i="5" s="1"/>
  <c r="AN577" i="5" s="1"/>
  <c r="AN578" i="5" s="1"/>
  <c r="AN579" i="5" s="1"/>
  <c r="AN580" i="5" s="1"/>
  <c r="AN581" i="5" s="1"/>
  <c r="AN582" i="5" s="1"/>
  <c r="AN583" i="5" s="1"/>
  <c r="AN584" i="5" s="1"/>
  <c r="AN585" i="5" s="1"/>
  <c r="AN586" i="5" s="1"/>
  <c r="AN587" i="5" s="1"/>
  <c r="AN588" i="5" s="1"/>
  <c r="AN589" i="5" s="1"/>
  <c r="AN590" i="5" s="1"/>
  <c r="AN591" i="5" s="1"/>
  <c r="AN592" i="5" s="1"/>
  <c r="AN593" i="5" s="1"/>
  <c r="AN594" i="5" s="1"/>
  <c r="AN595" i="5" s="1"/>
  <c r="AN596" i="5" s="1"/>
  <c r="AN597" i="5" s="1"/>
  <c r="AN598" i="5" s="1"/>
  <c r="AN599" i="5" s="1"/>
  <c r="AN600" i="5" s="1"/>
  <c r="AN601" i="5" s="1"/>
  <c r="AN602" i="5" s="1"/>
  <c r="AN603" i="5" s="1"/>
  <c r="AN604" i="5" s="1"/>
  <c r="AN605" i="5" s="1"/>
  <c r="AN606" i="5" s="1"/>
  <c r="AN607" i="5" s="1"/>
  <c r="AN608" i="5" s="1"/>
  <c r="AN609" i="5" s="1"/>
  <c r="AN610" i="5" s="1"/>
  <c r="AN611" i="5" s="1"/>
  <c r="AN612" i="5" s="1"/>
  <c r="AN613" i="5" s="1"/>
  <c r="AN614" i="5" s="1"/>
  <c r="AN615" i="5" s="1"/>
  <c r="AN616" i="5" s="1"/>
  <c r="AN617" i="5" s="1"/>
  <c r="AN618" i="5" s="1"/>
  <c r="AN619" i="5" s="1"/>
  <c r="AN620" i="5" s="1"/>
  <c r="AN621" i="5" s="1"/>
  <c r="AN622" i="5" s="1"/>
  <c r="AN623" i="5" s="1"/>
  <c r="AN624" i="5" s="1"/>
  <c r="AN625" i="5" s="1"/>
  <c r="AN626" i="5" s="1"/>
  <c r="AN627" i="5" s="1"/>
  <c r="AN628" i="5" s="1"/>
  <c r="AN629" i="5" s="1"/>
  <c r="AN630" i="5" s="1"/>
  <c r="AN631" i="5" s="1"/>
  <c r="AN632" i="5" s="1"/>
  <c r="AN633" i="5" s="1"/>
  <c r="AN634" i="5" s="1"/>
  <c r="AN635" i="5" s="1"/>
  <c r="AN636" i="5" s="1"/>
  <c r="AN637" i="5" s="1"/>
  <c r="AN638" i="5" s="1"/>
  <c r="AN639" i="5" s="1"/>
  <c r="AN640" i="5" s="1"/>
  <c r="AN641" i="5" s="1"/>
  <c r="AN642" i="5" s="1"/>
  <c r="AN643" i="5" s="1"/>
  <c r="AN644" i="5" s="1"/>
  <c r="AN645" i="5" s="1"/>
  <c r="AN646" i="5" s="1"/>
  <c r="AN647" i="5" s="1"/>
  <c r="AN648" i="5" s="1"/>
  <c r="AN649" i="5" s="1"/>
  <c r="AN650" i="5" s="1"/>
  <c r="AN651" i="5" s="1"/>
  <c r="AN652" i="5" s="1"/>
  <c r="AN653" i="5" s="1"/>
  <c r="AN654" i="5" s="1"/>
  <c r="AN655" i="5" s="1"/>
  <c r="AN656" i="5" s="1"/>
  <c r="AN657" i="5" s="1"/>
  <c r="AN658" i="5" s="1"/>
  <c r="AN659" i="5" s="1"/>
  <c r="AN660" i="5" s="1"/>
  <c r="AN661" i="5" s="1"/>
  <c r="AN662" i="5" s="1"/>
  <c r="AN663" i="5" s="1"/>
  <c r="AN664" i="5" s="1"/>
  <c r="AN665" i="5" s="1"/>
  <c r="AN666" i="5" s="1"/>
  <c r="AN667" i="5" s="1"/>
  <c r="AN668" i="5" s="1"/>
  <c r="AN669" i="5" s="1"/>
  <c r="AN670" i="5" s="1"/>
  <c r="AN671" i="5" s="1"/>
  <c r="AN672" i="5" s="1"/>
  <c r="AN673" i="5" s="1"/>
  <c r="AN674" i="5" s="1"/>
  <c r="AN675" i="5" s="1"/>
  <c r="AN676" i="5" s="1"/>
  <c r="AN677" i="5" s="1"/>
  <c r="AN678" i="5" s="1"/>
  <c r="AN679" i="5" s="1"/>
  <c r="AN680" i="5" s="1"/>
  <c r="AN681" i="5" s="1"/>
  <c r="AN682" i="5" s="1"/>
  <c r="AN683" i="5" s="1"/>
  <c r="AN684" i="5" s="1"/>
  <c r="AN685" i="5" s="1"/>
  <c r="AN686" i="5" s="1"/>
  <c r="AN687" i="5" s="1"/>
  <c r="AN688" i="5" s="1"/>
  <c r="AN689" i="5" s="1"/>
  <c r="AN690" i="5" s="1"/>
  <c r="AN691" i="5" s="1"/>
  <c r="AN692" i="5" s="1"/>
  <c r="AN693" i="5" s="1"/>
  <c r="AN694" i="5" s="1"/>
  <c r="AN695" i="5" s="1"/>
  <c r="AN696" i="5" s="1"/>
  <c r="AN697" i="5" s="1"/>
  <c r="AN698" i="5" s="1"/>
  <c r="AN699" i="5" s="1"/>
  <c r="AN700" i="5" s="1"/>
  <c r="AN701" i="5" s="1"/>
  <c r="AN702" i="5" s="1"/>
  <c r="AN703" i="5" s="1"/>
  <c r="AN704" i="5" s="1"/>
  <c r="AN705" i="5" s="1"/>
  <c r="AN706" i="5" s="1"/>
  <c r="AN707" i="5" s="1"/>
  <c r="AN708" i="5" s="1"/>
  <c r="AN709" i="5" s="1"/>
  <c r="AN710" i="5" s="1"/>
  <c r="AN711" i="5" s="1"/>
  <c r="AN712" i="5" s="1"/>
  <c r="AN713" i="5" s="1"/>
  <c r="AN714" i="5" s="1"/>
  <c r="AN715" i="5" s="1"/>
  <c r="AN716" i="5" s="1"/>
  <c r="AN717" i="5" s="1"/>
  <c r="AN718" i="5" s="1"/>
  <c r="AN719" i="5" s="1"/>
  <c r="AN720" i="5" s="1"/>
  <c r="AN721" i="5" s="1"/>
  <c r="AN722" i="5" s="1"/>
  <c r="AN723" i="5" s="1"/>
  <c r="AN724" i="5" s="1"/>
  <c r="AN725" i="5" s="1"/>
  <c r="AN726" i="5" s="1"/>
  <c r="AN727" i="5" s="1"/>
  <c r="AN728" i="5" s="1"/>
  <c r="AN729" i="5" s="1"/>
  <c r="AN730" i="5" s="1"/>
  <c r="AN731" i="5" s="1"/>
  <c r="AN732" i="5" s="1"/>
  <c r="AN733" i="5" s="1"/>
  <c r="AN734" i="5" s="1"/>
  <c r="AN735" i="5" s="1"/>
  <c r="AN736" i="5" s="1"/>
  <c r="AN737" i="5" s="1"/>
  <c r="AN738" i="5" s="1"/>
  <c r="AN739" i="5" s="1"/>
  <c r="AN740" i="5" s="1"/>
  <c r="AN741" i="5" s="1"/>
  <c r="AN742" i="5" s="1"/>
  <c r="AN743" i="5" s="1"/>
  <c r="AN744" i="5" s="1"/>
  <c r="AN745" i="5" s="1"/>
  <c r="AN746" i="5" s="1"/>
  <c r="AN747" i="5" s="1"/>
  <c r="AN748" i="5" s="1"/>
  <c r="AN749" i="5" s="1"/>
  <c r="AN750" i="5" s="1"/>
  <c r="AN751" i="5" s="1"/>
  <c r="AN752" i="5" s="1"/>
  <c r="AN753" i="5" s="1"/>
  <c r="AN754" i="5" s="1"/>
  <c r="AN755" i="5" s="1"/>
  <c r="AN756" i="5" s="1"/>
  <c r="AN757" i="5" s="1"/>
  <c r="AN758" i="5" s="1"/>
  <c r="AN759" i="5" s="1"/>
  <c r="AN760" i="5" s="1"/>
  <c r="AN761" i="5" s="1"/>
  <c r="AN762" i="5" s="1"/>
  <c r="AN763" i="5" s="1"/>
  <c r="AN764" i="5" s="1"/>
  <c r="AN765" i="5" s="1"/>
  <c r="AN766" i="5" s="1"/>
  <c r="AN767" i="5" s="1"/>
  <c r="AN768" i="5" s="1"/>
  <c r="AN769" i="5" s="1"/>
  <c r="AN770" i="5" s="1"/>
  <c r="AN771" i="5" s="1"/>
  <c r="AN772" i="5" s="1"/>
  <c r="AN773" i="5" s="1"/>
  <c r="AN774" i="5" s="1"/>
  <c r="AN775" i="5" s="1"/>
  <c r="AN776" i="5" s="1"/>
  <c r="AN777" i="5" s="1"/>
  <c r="AN778" i="5" s="1"/>
  <c r="AN779" i="5" s="1"/>
  <c r="AN780" i="5" s="1"/>
  <c r="AN781" i="5" s="1"/>
  <c r="AN782" i="5" s="1"/>
  <c r="AN783" i="5" s="1"/>
  <c r="AN784" i="5" s="1"/>
  <c r="AN785" i="5" s="1"/>
  <c r="AN786" i="5" s="1"/>
  <c r="AN787" i="5" s="1"/>
  <c r="AN788" i="5" s="1"/>
  <c r="AN789" i="5" s="1"/>
  <c r="AN790" i="5" s="1"/>
  <c r="AN791" i="5" s="1"/>
  <c r="AN792" i="5" s="1"/>
  <c r="AN793" i="5" s="1"/>
  <c r="AN794" i="5" s="1"/>
  <c r="AN795" i="5" s="1"/>
  <c r="AN796" i="5" s="1"/>
  <c r="AN797" i="5" s="1"/>
  <c r="AN798" i="5" s="1"/>
  <c r="AN799" i="5" s="1"/>
  <c r="AN800" i="5" s="1"/>
  <c r="AN801" i="5" s="1"/>
  <c r="AN802" i="5" s="1"/>
  <c r="AN803" i="5" s="1"/>
  <c r="AN804" i="5" s="1"/>
  <c r="AN805" i="5" s="1"/>
  <c r="AN806" i="5" s="1"/>
  <c r="AN807" i="5" s="1"/>
  <c r="AN808" i="5" s="1"/>
  <c r="AN809" i="5" s="1"/>
  <c r="AN810" i="5" s="1"/>
  <c r="AN811" i="5" s="1"/>
  <c r="AN812" i="5" s="1"/>
  <c r="AN813" i="5" s="1"/>
  <c r="AN814" i="5" s="1"/>
  <c r="AN815" i="5" s="1"/>
  <c r="AN816" i="5" s="1"/>
  <c r="AN817" i="5" s="1"/>
  <c r="AN818" i="5" s="1"/>
  <c r="AN819" i="5" s="1"/>
  <c r="AN820" i="5" s="1"/>
  <c r="AN821" i="5" s="1"/>
  <c r="AN822" i="5" s="1"/>
  <c r="AN823" i="5" s="1"/>
  <c r="AN824" i="5" s="1"/>
  <c r="AN825" i="5" s="1"/>
  <c r="AN826" i="5" s="1"/>
  <c r="AN827" i="5" s="1"/>
  <c r="AN828" i="5" s="1"/>
  <c r="AN829" i="5" s="1"/>
  <c r="AN830" i="5" s="1"/>
  <c r="AN831" i="5" s="1"/>
  <c r="AN832" i="5" s="1"/>
  <c r="AN833" i="5" s="1"/>
  <c r="AN834" i="5" s="1"/>
  <c r="AN835" i="5" s="1"/>
  <c r="AN836" i="5" s="1"/>
  <c r="AN837" i="5" s="1"/>
  <c r="AN838" i="5" s="1"/>
  <c r="AN839" i="5" s="1"/>
  <c r="AN840" i="5" s="1"/>
  <c r="AN841" i="5" s="1"/>
  <c r="AN842" i="5" s="1"/>
  <c r="AN843" i="5" s="1"/>
  <c r="AN844" i="5" s="1"/>
  <c r="AN845" i="5" s="1"/>
  <c r="AN846" i="5" s="1"/>
  <c r="AN847" i="5" s="1"/>
  <c r="AN848" i="5" s="1"/>
  <c r="AN849" i="5" s="1"/>
  <c r="AN850" i="5" s="1"/>
  <c r="AN851" i="5" s="1"/>
  <c r="AN852" i="5" s="1"/>
  <c r="AN853" i="5" s="1"/>
  <c r="AN854" i="5" s="1"/>
  <c r="AN855" i="5" s="1"/>
  <c r="AN856" i="5" s="1"/>
  <c r="AN857" i="5" s="1"/>
  <c r="AN858" i="5" s="1"/>
  <c r="AN859" i="5" s="1"/>
  <c r="AN860" i="5" s="1"/>
  <c r="AN861" i="5" s="1"/>
  <c r="AN862" i="5" s="1"/>
  <c r="AN863" i="5" s="1"/>
  <c r="AN864" i="5" s="1"/>
  <c r="AN865" i="5" s="1"/>
  <c r="AN866" i="5" s="1"/>
  <c r="AN867" i="5" s="1"/>
  <c r="AN868" i="5" s="1"/>
  <c r="AN869" i="5" s="1"/>
  <c r="AN870" i="5" s="1"/>
  <c r="AN871" i="5" s="1"/>
  <c r="AN872" i="5" s="1"/>
  <c r="AN873" i="5" s="1"/>
  <c r="AN874" i="5" s="1"/>
  <c r="AN875" i="5" s="1"/>
  <c r="AN876" i="5" s="1"/>
  <c r="AN877" i="5" s="1"/>
  <c r="AN878" i="5" s="1"/>
  <c r="AN879" i="5" s="1"/>
  <c r="AN880" i="5" s="1"/>
  <c r="AN881" i="5" s="1"/>
  <c r="AN882" i="5" s="1"/>
  <c r="AN883" i="5" s="1"/>
  <c r="AN884" i="5" s="1"/>
  <c r="AN885" i="5" s="1"/>
  <c r="AN886" i="5" s="1"/>
  <c r="AN887" i="5" s="1"/>
  <c r="AN888" i="5" s="1"/>
  <c r="AN889" i="5" s="1"/>
  <c r="AN890" i="5" s="1"/>
  <c r="AN891" i="5" s="1"/>
  <c r="AN892" i="5" s="1"/>
  <c r="AN893" i="5" s="1"/>
  <c r="AN894" i="5" s="1"/>
  <c r="AN895" i="5" s="1"/>
  <c r="AN896" i="5" s="1"/>
  <c r="AN897" i="5" s="1"/>
  <c r="AN898" i="5" s="1"/>
  <c r="AN899" i="5" s="1"/>
  <c r="AN900" i="5" s="1"/>
  <c r="AN901" i="5" s="1"/>
  <c r="AN902" i="5" s="1"/>
  <c r="AN903" i="5" s="1"/>
  <c r="AN904" i="5" s="1"/>
  <c r="AN905" i="5" s="1"/>
  <c r="AN906" i="5" s="1"/>
  <c r="AN907" i="5" s="1"/>
  <c r="AN908" i="5" s="1"/>
  <c r="AN909" i="5" s="1"/>
  <c r="AN910" i="5" s="1"/>
  <c r="AN911" i="5" s="1"/>
  <c r="AN912" i="5" s="1"/>
  <c r="AN913" i="5" s="1"/>
  <c r="AN914" i="5" s="1"/>
  <c r="AN915" i="5" s="1"/>
  <c r="AN916" i="5" s="1"/>
  <c r="AN917" i="5" s="1"/>
  <c r="AN918" i="5" s="1"/>
  <c r="AN919" i="5" s="1"/>
  <c r="AN920" i="5" s="1"/>
  <c r="AN921" i="5" s="1"/>
  <c r="AN922" i="5" s="1"/>
  <c r="AN923" i="5" s="1"/>
  <c r="AN924" i="5" s="1"/>
  <c r="AN925" i="5" s="1"/>
  <c r="AN926" i="5" s="1"/>
  <c r="AN927" i="5" s="1"/>
  <c r="AN928" i="5" s="1"/>
  <c r="AN929" i="5" s="1"/>
  <c r="AN930" i="5" s="1"/>
  <c r="AN931" i="5" s="1"/>
  <c r="AN932" i="5" s="1"/>
  <c r="AN933" i="5" s="1"/>
  <c r="AN934" i="5" s="1"/>
  <c r="AN935" i="5" s="1"/>
  <c r="AN936" i="5" s="1"/>
  <c r="AN937" i="5" s="1"/>
  <c r="AN938" i="5" s="1"/>
  <c r="AN939" i="5" s="1"/>
  <c r="AN940" i="5" s="1"/>
  <c r="AN941" i="5" s="1"/>
  <c r="AN942" i="5" s="1"/>
  <c r="AN943" i="5" s="1"/>
  <c r="AN944" i="5" s="1"/>
  <c r="AN945" i="5" s="1"/>
  <c r="AN946" i="5" s="1"/>
  <c r="AN947" i="5" s="1"/>
  <c r="AN948" i="5" s="1"/>
  <c r="AN949" i="5" s="1"/>
  <c r="AN950" i="5" s="1"/>
  <c r="AN951" i="5" s="1"/>
  <c r="AN952" i="5" s="1"/>
  <c r="AN953" i="5" s="1"/>
  <c r="AN954" i="5" s="1"/>
  <c r="AN955" i="5" s="1"/>
  <c r="AN956" i="5" s="1"/>
  <c r="AN957" i="5" s="1"/>
  <c r="AN958" i="5" s="1"/>
  <c r="AN959" i="5" s="1"/>
  <c r="AN960" i="5" s="1"/>
  <c r="AN961" i="5" s="1"/>
  <c r="AN962" i="5" s="1"/>
  <c r="AN963" i="5" s="1"/>
  <c r="AN964" i="5" s="1"/>
  <c r="AN965" i="5" s="1"/>
  <c r="AN966" i="5" s="1"/>
  <c r="AN967" i="5" s="1"/>
  <c r="AN968" i="5" s="1"/>
  <c r="AN969" i="5" s="1"/>
  <c r="AN970" i="5" s="1"/>
  <c r="AN971" i="5" s="1"/>
  <c r="AN972" i="5" s="1"/>
  <c r="AN973" i="5" s="1"/>
  <c r="AN974" i="5" s="1"/>
  <c r="AN975" i="5" s="1"/>
  <c r="AN976" i="5" s="1"/>
  <c r="AN977" i="5" s="1"/>
  <c r="AN978" i="5" s="1"/>
  <c r="AN979" i="5" s="1"/>
  <c r="AN980" i="5" s="1"/>
  <c r="AN981" i="5" s="1"/>
  <c r="AN982" i="5" s="1"/>
  <c r="AN983" i="5" s="1"/>
  <c r="AN984" i="5" s="1"/>
  <c r="AN985" i="5" s="1"/>
  <c r="AN986" i="5" s="1"/>
  <c r="AN987" i="5" s="1"/>
  <c r="AN988" i="5" s="1"/>
  <c r="AN989" i="5" s="1"/>
  <c r="AN990" i="5" s="1"/>
  <c r="AN991" i="5" s="1"/>
  <c r="AN992" i="5" s="1"/>
  <c r="AN993" i="5" s="1"/>
  <c r="AN994" i="5" s="1"/>
  <c r="AN995" i="5" s="1"/>
  <c r="AN996" i="5" s="1"/>
  <c r="AN997" i="5" s="1"/>
  <c r="AN998" i="5" s="1"/>
  <c r="AN999" i="5" s="1"/>
  <c r="AN1000" i="5" s="1"/>
  <c r="AN1001" i="5" s="1"/>
  <c r="AN1002" i="5" s="1"/>
  <c r="AN1003" i="5" s="1"/>
  <c r="AN1004" i="5" s="1"/>
  <c r="AN1005" i="5" s="1"/>
  <c r="AN1006" i="5" s="1"/>
  <c r="AN1007" i="5" s="1"/>
  <c r="AN1008" i="5" s="1"/>
  <c r="AN1009" i="5" s="1"/>
  <c r="AN1010" i="5" s="1"/>
  <c r="AN1011" i="5" s="1"/>
  <c r="AN1012" i="5" s="1"/>
  <c r="AN1013" i="5" s="1"/>
  <c r="AN1014" i="5" s="1"/>
  <c r="AN1015" i="5" s="1"/>
  <c r="AN1016" i="5" s="1"/>
  <c r="AN1017" i="5" s="1"/>
  <c r="AN1018" i="5" s="1"/>
  <c r="AN1019" i="5" s="1"/>
  <c r="AN1020" i="5" s="1"/>
  <c r="AN1021" i="5" s="1"/>
  <c r="AN1022" i="5" s="1"/>
  <c r="AN1023" i="5" s="1"/>
  <c r="AN1024" i="5" s="1"/>
  <c r="AN1025" i="5" s="1"/>
  <c r="AN1026" i="5" s="1"/>
  <c r="AN1027" i="5" s="1"/>
  <c r="AN1028" i="5" s="1"/>
  <c r="AN1029" i="5" s="1"/>
  <c r="AN1030" i="5" s="1"/>
  <c r="AN1031" i="5" s="1"/>
  <c r="AN1032" i="5" s="1"/>
  <c r="AN1033" i="5" s="1"/>
  <c r="AN1034" i="5" s="1"/>
  <c r="AN1035" i="5" s="1"/>
  <c r="AN1036" i="5" s="1"/>
  <c r="AN1037" i="5" s="1"/>
  <c r="AN1038" i="5" s="1"/>
  <c r="AN1039" i="5" s="1"/>
  <c r="AN1040" i="5" s="1"/>
  <c r="AN1041" i="5" s="1"/>
  <c r="AN1042" i="5" s="1"/>
  <c r="AN1043" i="5" s="1"/>
  <c r="AN1044" i="5" s="1"/>
  <c r="AN1045" i="5" s="1"/>
  <c r="AN1046" i="5" s="1"/>
  <c r="AN1047" i="5" s="1"/>
  <c r="AN1048" i="5" s="1"/>
  <c r="AN1049" i="5" s="1"/>
  <c r="AN1050" i="5" s="1"/>
  <c r="AN1051" i="5" s="1"/>
  <c r="AN1052" i="5" s="1"/>
  <c r="AN1053" i="5" s="1"/>
  <c r="AN1054" i="5" s="1"/>
  <c r="AN1055" i="5" s="1"/>
  <c r="AN1056" i="5" s="1"/>
  <c r="AN1057" i="5" s="1"/>
  <c r="AN1058" i="5" s="1"/>
  <c r="AN1059" i="5" s="1"/>
  <c r="AN1060" i="5" s="1"/>
  <c r="AN1061" i="5" s="1"/>
  <c r="AN1062" i="5" s="1"/>
  <c r="AN1063" i="5" s="1"/>
  <c r="AN1064" i="5" s="1"/>
  <c r="AN1065" i="5" s="1"/>
  <c r="AN1066" i="5" s="1"/>
  <c r="AN1067" i="5" s="1"/>
  <c r="AN1068" i="5" s="1"/>
  <c r="AN1069" i="5" s="1"/>
  <c r="AN1070" i="5" s="1"/>
  <c r="AN1071" i="5" s="1"/>
  <c r="AN1072" i="5" s="1"/>
  <c r="AN1073" i="5" s="1"/>
  <c r="AN1074" i="5" s="1"/>
  <c r="AN1075" i="5" s="1"/>
  <c r="AN1076" i="5" s="1"/>
  <c r="AN1077" i="5" s="1"/>
  <c r="AN1078" i="5" s="1"/>
  <c r="AN1079" i="5" s="1"/>
  <c r="AN1080" i="5" s="1"/>
  <c r="AN1081" i="5" s="1"/>
  <c r="AN1082" i="5" s="1"/>
  <c r="AN1083" i="5" s="1"/>
  <c r="AN1084" i="5" s="1"/>
  <c r="AN1085" i="5" s="1"/>
  <c r="AN1086" i="5" s="1"/>
  <c r="AN1087" i="5" s="1"/>
  <c r="AN1088" i="5" s="1"/>
  <c r="AN1089" i="5" s="1"/>
  <c r="AN1090" i="5" s="1"/>
  <c r="AN1091" i="5" s="1"/>
  <c r="AN1092" i="5" s="1"/>
  <c r="AN1093" i="5" s="1"/>
  <c r="AN1094" i="5" s="1"/>
  <c r="AN1095" i="5" s="1"/>
  <c r="AN1096" i="5" s="1"/>
  <c r="AN1097" i="5" s="1"/>
  <c r="AN1098" i="5" s="1"/>
  <c r="AN1099" i="5" s="1"/>
  <c r="AN1100" i="5" s="1"/>
  <c r="AN1101" i="5" s="1"/>
  <c r="AN1102" i="5" s="1"/>
  <c r="AN1103" i="5" s="1"/>
  <c r="AN1104" i="5" s="1"/>
  <c r="AN1105" i="5" s="1"/>
  <c r="AN1106" i="5" s="1"/>
  <c r="AN1107" i="5" s="1"/>
  <c r="AN1108" i="5" s="1"/>
  <c r="AN1109" i="5" s="1"/>
  <c r="AN1110" i="5" s="1"/>
  <c r="AN1111" i="5" s="1"/>
  <c r="AN1112" i="5" s="1"/>
  <c r="AN1113" i="5" s="1"/>
  <c r="AN1114" i="5" s="1"/>
  <c r="AN1115" i="5" s="1"/>
  <c r="AN1116" i="5" s="1"/>
  <c r="AN1117" i="5" s="1"/>
  <c r="AN1118" i="5" s="1"/>
  <c r="AN1119" i="5" s="1"/>
  <c r="AN1120" i="5" s="1"/>
  <c r="AN1121" i="5" s="1"/>
  <c r="AN1122" i="5" s="1"/>
  <c r="AN1123" i="5" s="1"/>
  <c r="AN1124" i="5" s="1"/>
  <c r="AN1125" i="5" s="1"/>
  <c r="AN1126" i="5" s="1"/>
  <c r="AN1127" i="5" s="1"/>
  <c r="AN1128" i="5" s="1"/>
  <c r="AN1129" i="5" s="1"/>
  <c r="AN1130" i="5" s="1"/>
  <c r="AN1131" i="5" s="1"/>
  <c r="AN1132" i="5" s="1"/>
  <c r="AN1133" i="5" s="1"/>
  <c r="AN1134" i="5" s="1"/>
  <c r="AN1135" i="5" s="1"/>
  <c r="AN1136" i="5" s="1"/>
  <c r="AN1137" i="5" s="1"/>
  <c r="AN1138" i="5" s="1"/>
  <c r="AN1139" i="5" s="1"/>
  <c r="AN1140" i="5" s="1"/>
  <c r="AN1141" i="5" s="1"/>
  <c r="AN1142" i="5" s="1"/>
  <c r="AN1143" i="5" s="1"/>
  <c r="AN1144" i="5" s="1"/>
  <c r="AN1145" i="5" s="1"/>
  <c r="AN1146" i="5" s="1"/>
  <c r="AN1147" i="5" s="1"/>
  <c r="AN1148" i="5" s="1"/>
  <c r="AN1149" i="5" s="1"/>
  <c r="AN1150" i="5" s="1"/>
  <c r="AN1151" i="5" s="1"/>
  <c r="AN1152" i="5" s="1"/>
  <c r="AN1153" i="5" s="1"/>
  <c r="AN1154" i="5" s="1"/>
  <c r="AN1155" i="5" s="1"/>
  <c r="AN1156" i="5" s="1"/>
  <c r="AN1157" i="5" s="1"/>
  <c r="AN1158" i="5" s="1"/>
  <c r="AN1159" i="5" s="1"/>
  <c r="AN1160" i="5" s="1"/>
  <c r="AN1161" i="5" s="1"/>
  <c r="AN1162" i="5" s="1"/>
  <c r="AN1163" i="5" s="1"/>
  <c r="AN1164" i="5" s="1"/>
  <c r="AN1165" i="5" s="1"/>
  <c r="AN1166" i="5" s="1"/>
  <c r="AN1167" i="5" s="1"/>
  <c r="AN1168" i="5" s="1"/>
  <c r="AN1169" i="5" s="1"/>
  <c r="AN1170" i="5" s="1"/>
  <c r="AN1171" i="5" s="1"/>
  <c r="AN1172" i="5" s="1"/>
  <c r="AN1173" i="5" s="1"/>
  <c r="AN1174" i="5" s="1"/>
  <c r="AN1175" i="5" s="1"/>
  <c r="AN1176" i="5" s="1"/>
  <c r="AN1177" i="5" s="1"/>
  <c r="AN1178" i="5" s="1"/>
  <c r="AN1179" i="5" s="1"/>
  <c r="AN1180" i="5" s="1"/>
  <c r="AN1181" i="5" s="1"/>
  <c r="AN1182" i="5" s="1"/>
  <c r="AN1183" i="5" s="1"/>
  <c r="AN1184" i="5" s="1"/>
  <c r="AN1185" i="5" s="1"/>
  <c r="AN1186" i="5" s="1"/>
  <c r="AN1187" i="5" s="1"/>
  <c r="AN1188" i="5" s="1"/>
  <c r="AN1189" i="5" s="1"/>
  <c r="AN1190" i="5" s="1"/>
  <c r="AN1191" i="5" s="1"/>
  <c r="AN1192" i="5" s="1"/>
  <c r="AN1193" i="5" s="1"/>
  <c r="AN1194" i="5" s="1"/>
  <c r="AN1195" i="5" s="1"/>
  <c r="AN1196" i="5" s="1"/>
  <c r="AN1197" i="5" s="1"/>
  <c r="AN1198" i="5" s="1"/>
  <c r="AN1199" i="5" s="1"/>
  <c r="AN1200" i="5" s="1"/>
  <c r="AN1201" i="5" s="1"/>
  <c r="AN1202" i="5" s="1"/>
  <c r="AN1203" i="5" s="1"/>
  <c r="AN1204" i="5" s="1"/>
  <c r="AN1205" i="5" s="1"/>
  <c r="AN1206" i="5" s="1"/>
  <c r="AN1207" i="5" s="1"/>
  <c r="AN1208" i="5" s="1"/>
  <c r="AN1209" i="5" s="1"/>
  <c r="AN1210" i="5" s="1"/>
  <c r="AN1211" i="5" s="1"/>
  <c r="AN1212" i="5" s="1"/>
  <c r="AN1213" i="5" s="1"/>
  <c r="AN1214" i="5" s="1"/>
  <c r="AN1215" i="5" s="1"/>
  <c r="AN1216" i="5" s="1"/>
  <c r="AN1217" i="5" s="1"/>
  <c r="AN1218" i="5" s="1"/>
  <c r="AN1219" i="5" s="1"/>
  <c r="AN1220" i="5" s="1"/>
  <c r="AN1221" i="5" s="1"/>
  <c r="AN1222" i="5" s="1"/>
  <c r="AN1223" i="5" s="1"/>
  <c r="AN1224" i="5" s="1"/>
  <c r="AN1225" i="5" s="1"/>
  <c r="AN1226" i="5" s="1"/>
  <c r="AN1227" i="5" s="1"/>
  <c r="AN1228" i="5" s="1"/>
  <c r="AN1229" i="5" s="1"/>
  <c r="AN1230" i="5" s="1"/>
  <c r="AN1231" i="5" s="1"/>
  <c r="AN1232" i="5" s="1"/>
  <c r="AN1233" i="5" s="1"/>
  <c r="AN1234" i="5" s="1"/>
  <c r="AN1235" i="5" s="1"/>
  <c r="AN1236" i="5" s="1"/>
  <c r="AN1237" i="5" s="1"/>
  <c r="AN1238" i="5" s="1"/>
  <c r="AN1239" i="5" s="1"/>
  <c r="AN1240" i="5" s="1"/>
  <c r="AN1241" i="5" s="1"/>
  <c r="AN1242" i="5" s="1"/>
  <c r="AN1243" i="5" s="1"/>
  <c r="AN1244" i="5" s="1"/>
  <c r="AN1245" i="5" s="1"/>
  <c r="AN1246" i="5" s="1"/>
  <c r="AN1247" i="5" s="1"/>
  <c r="AN1248" i="5" s="1"/>
  <c r="AN1249" i="5" s="1"/>
  <c r="AN1250" i="5" s="1"/>
  <c r="AN1251" i="5" s="1"/>
  <c r="AN1252" i="5" s="1"/>
  <c r="AN1253" i="5" s="1"/>
  <c r="AN1254" i="5" s="1"/>
  <c r="AN1255" i="5" s="1"/>
  <c r="AN1256" i="5" s="1"/>
  <c r="AN1257" i="5" s="1"/>
  <c r="AN1258" i="5" s="1"/>
  <c r="AN1259" i="5" s="1"/>
  <c r="AN1260" i="5" s="1"/>
  <c r="AN1261" i="5" s="1"/>
  <c r="AN1262" i="5" s="1"/>
  <c r="AN1263" i="5" s="1"/>
  <c r="AN1264" i="5" s="1"/>
  <c r="AN1265" i="5" s="1"/>
  <c r="AN1266" i="5" s="1"/>
  <c r="AN1267" i="5" s="1"/>
  <c r="AN1268" i="5" s="1"/>
  <c r="AN1269" i="5" s="1"/>
  <c r="AN1270" i="5" s="1"/>
  <c r="AN1271" i="5" s="1"/>
  <c r="AN1272" i="5" s="1"/>
  <c r="AN1273" i="5" s="1"/>
  <c r="AN1274" i="5" s="1"/>
  <c r="AN1275" i="5" s="1"/>
  <c r="AN1276" i="5" s="1"/>
  <c r="AN1277" i="5" s="1"/>
  <c r="AN1278" i="5" s="1"/>
  <c r="AN1279" i="5" s="1"/>
  <c r="AN1280" i="5" s="1"/>
  <c r="AN1281" i="5" s="1"/>
  <c r="AN1282" i="5" s="1"/>
  <c r="AN1283" i="5" s="1"/>
  <c r="AN1284" i="5" s="1"/>
  <c r="AN1285" i="5" s="1"/>
  <c r="AN1286" i="5" s="1"/>
  <c r="AN1287" i="5" s="1"/>
  <c r="AN1288" i="5" s="1"/>
  <c r="AN1289" i="5" s="1"/>
  <c r="AN1290" i="5" s="1"/>
  <c r="AN1291" i="5" s="1"/>
  <c r="AN1292" i="5" s="1"/>
  <c r="AN1293" i="5" s="1"/>
  <c r="AN1294" i="5" s="1"/>
  <c r="AN1295" i="5" s="1"/>
  <c r="AN1296" i="5" s="1"/>
  <c r="AN1297" i="5" s="1"/>
  <c r="AN1298" i="5" s="1"/>
  <c r="AN1299" i="5" s="1"/>
  <c r="AN1300" i="5" s="1"/>
  <c r="AN1301" i="5" s="1"/>
  <c r="AN1302" i="5" s="1"/>
  <c r="AN1303" i="5" s="1"/>
  <c r="AN1304" i="5" s="1"/>
  <c r="AN1305" i="5" s="1"/>
  <c r="AN1306" i="5" s="1"/>
  <c r="AN1307" i="5" s="1"/>
  <c r="AN1308" i="5" s="1"/>
  <c r="AN1309" i="5" s="1"/>
  <c r="AN1310" i="5" s="1"/>
  <c r="AN1311" i="5" s="1"/>
  <c r="AN1312" i="5" s="1"/>
  <c r="AN1313" i="5" s="1"/>
  <c r="AN1314" i="5" s="1"/>
  <c r="AN1315" i="5" s="1"/>
  <c r="AN1316" i="5" s="1"/>
  <c r="AN1317" i="5" s="1"/>
  <c r="AN1318" i="5" s="1"/>
  <c r="AN1319" i="5" s="1"/>
  <c r="AN1320" i="5" s="1"/>
  <c r="AN1321" i="5" s="1"/>
  <c r="AN1322" i="5" s="1"/>
  <c r="AN1323" i="5" s="1"/>
  <c r="AN1324" i="5" s="1"/>
  <c r="AN1325" i="5" s="1"/>
  <c r="AN1326" i="5" s="1"/>
  <c r="AN1327" i="5" s="1"/>
  <c r="AN1328" i="5" s="1"/>
  <c r="AN1329" i="5" s="1"/>
  <c r="AN1330" i="5" s="1"/>
  <c r="AN1331" i="5" s="1"/>
  <c r="AN1332" i="5" s="1"/>
  <c r="AN1333" i="5" s="1"/>
  <c r="AN1334" i="5" s="1"/>
  <c r="AN1335" i="5" s="1"/>
  <c r="AN1336" i="5" s="1"/>
  <c r="AN1337" i="5" s="1"/>
  <c r="AN1338" i="5" s="1"/>
  <c r="AN1339" i="5" s="1"/>
  <c r="AN1340" i="5" s="1"/>
  <c r="AN1341" i="5" s="1"/>
  <c r="AN1342" i="5" s="1"/>
  <c r="AN1343" i="5" s="1"/>
  <c r="AN1344" i="5" s="1"/>
  <c r="AN1345" i="5" s="1"/>
  <c r="AN1346" i="5" s="1"/>
  <c r="AN1347" i="5" s="1"/>
  <c r="AN1348" i="5" s="1"/>
  <c r="AN1349" i="5" s="1"/>
  <c r="AN1350" i="5" s="1"/>
  <c r="AN1351" i="5" s="1"/>
  <c r="AN1352" i="5" s="1"/>
  <c r="AN1353" i="5" s="1"/>
  <c r="AN1354" i="5" s="1"/>
  <c r="AN1355" i="5" s="1"/>
  <c r="AN1356" i="5" s="1"/>
  <c r="AN1357" i="5" s="1"/>
  <c r="AN1358" i="5" s="1"/>
  <c r="AN1359" i="5" s="1"/>
  <c r="AN1360" i="5" s="1"/>
  <c r="AN1361" i="5" s="1"/>
  <c r="AN1362" i="5" s="1"/>
  <c r="AN1363" i="5" s="1"/>
  <c r="AN1364" i="5" s="1"/>
  <c r="AN1365" i="5" s="1"/>
  <c r="AN1366" i="5" s="1"/>
  <c r="AN1367" i="5" s="1"/>
  <c r="AN1368" i="5" s="1"/>
  <c r="AN1369" i="5" s="1"/>
  <c r="AN1370" i="5" s="1"/>
  <c r="AN1371" i="5" s="1"/>
  <c r="AN1372" i="5" s="1"/>
  <c r="AN1373" i="5" s="1"/>
  <c r="AN1374" i="5" s="1"/>
  <c r="AN1375" i="5" s="1"/>
  <c r="AN1376" i="5" s="1"/>
  <c r="AN1377" i="5" s="1"/>
  <c r="AN1378" i="5" s="1"/>
  <c r="AN1379" i="5" s="1"/>
  <c r="AN1380" i="5" s="1"/>
  <c r="AN1381" i="5" s="1"/>
  <c r="AN1382" i="5" s="1"/>
  <c r="AN1383" i="5" s="1"/>
  <c r="AN1384" i="5" s="1"/>
  <c r="AN1385" i="5" s="1"/>
  <c r="AN1386" i="5" s="1"/>
  <c r="AN1387" i="5" s="1"/>
  <c r="AN1388" i="5" s="1"/>
  <c r="AN1389" i="5" s="1"/>
  <c r="AN1390" i="5" s="1"/>
  <c r="AN1391" i="5" s="1"/>
  <c r="AN1392" i="5" s="1"/>
  <c r="AN1393" i="5" s="1"/>
  <c r="AN1394" i="5" s="1"/>
  <c r="AN1395" i="5" s="1"/>
  <c r="AN1396" i="5" s="1"/>
  <c r="AN1397" i="5" s="1"/>
  <c r="AN1398" i="5" s="1"/>
  <c r="AN1399" i="5" s="1"/>
  <c r="AN1400" i="5" s="1"/>
  <c r="AN1401" i="5" s="1"/>
  <c r="AN1402" i="5" s="1"/>
  <c r="AN1403" i="5" s="1"/>
  <c r="AN1404" i="5" s="1"/>
  <c r="AN1405" i="5" s="1"/>
  <c r="AN1406" i="5" s="1"/>
  <c r="AN1407" i="5" s="1"/>
  <c r="AN1408" i="5" s="1"/>
  <c r="AN1409" i="5" s="1"/>
  <c r="AN1410" i="5" s="1"/>
  <c r="AN1411" i="5" s="1"/>
  <c r="AN1412" i="5" s="1"/>
  <c r="AN1413" i="5" s="1"/>
  <c r="AN1414" i="5" s="1"/>
  <c r="AN1415" i="5" s="1"/>
  <c r="AN1416" i="5" s="1"/>
  <c r="AN1417" i="5" s="1"/>
  <c r="AN1418" i="5" s="1"/>
  <c r="AN1419" i="5" s="1"/>
  <c r="AN1420" i="5" s="1"/>
  <c r="AN1421" i="5" s="1"/>
  <c r="AN1422" i="5" s="1"/>
  <c r="AN1423" i="5" s="1"/>
  <c r="AN1424" i="5" s="1"/>
  <c r="AN1425" i="5" s="1"/>
  <c r="AN1426" i="5" s="1"/>
  <c r="AN1427" i="5" s="1"/>
  <c r="AN1428" i="5" s="1"/>
  <c r="AN1429" i="5" s="1"/>
  <c r="AN1430" i="5" s="1"/>
  <c r="AN1431" i="5" s="1"/>
  <c r="AN1432" i="5" s="1"/>
  <c r="AN1433" i="5" s="1"/>
  <c r="AN1434" i="5" s="1"/>
  <c r="AN1435" i="5" s="1"/>
  <c r="AN1436" i="5" s="1"/>
  <c r="AN1437" i="5" s="1"/>
  <c r="AN1438" i="5" s="1"/>
  <c r="AN1439" i="5" s="1"/>
  <c r="AN1440" i="5" s="1"/>
  <c r="AN1441" i="5" s="1"/>
  <c r="AN1442" i="5" s="1"/>
  <c r="AN1443" i="5" s="1"/>
  <c r="AN1444" i="5" s="1"/>
  <c r="AN1445" i="5" s="1"/>
  <c r="AN1446" i="5" s="1"/>
  <c r="AN1447" i="5" s="1"/>
  <c r="AN1448" i="5" s="1"/>
  <c r="AN1449" i="5" s="1"/>
  <c r="AN1450" i="5" s="1"/>
  <c r="AN1451" i="5" s="1"/>
  <c r="AN1452" i="5" s="1"/>
  <c r="AN1453" i="5" s="1"/>
  <c r="AN1454" i="5" s="1"/>
  <c r="AN1455" i="5" s="1"/>
  <c r="AN1456" i="5" s="1"/>
  <c r="AN1457" i="5" s="1"/>
  <c r="AN1458" i="5" s="1"/>
  <c r="AN1459" i="5" s="1"/>
  <c r="AN1460" i="5" s="1"/>
  <c r="AN1461" i="5" s="1"/>
  <c r="AN1462" i="5" s="1"/>
  <c r="AN1463" i="5" s="1"/>
  <c r="AN1464" i="5" s="1"/>
  <c r="AN1465" i="5" s="1"/>
  <c r="AN1466" i="5" s="1"/>
  <c r="AN1467" i="5" s="1"/>
  <c r="AN1468" i="5" s="1"/>
  <c r="AN1469" i="5" s="1"/>
  <c r="AN1470" i="5" s="1"/>
  <c r="AN1471" i="5" s="1"/>
  <c r="AN1472" i="5" s="1"/>
  <c r="AN1473" i="5" s="1"/>
  <c r="AN1474" i="5" s="1"/>
  <c r="AN1475" i="5" s="1"/>
  <c r="AN1476" i="5" s="1"/>
  <c r="AN1477" i="5" s="1"/>
  <c r="AN1478" i="5" s="1"/>
  <c r="AN1479" i="5" s="1"/>
  <c r="AN1480" i="5" s="1"/>
  <c r="AN1481" i="5" s="1"/>
  <c r="AN1482" i="5" s="1"/>
  <c r="AN1483" i="5" s="1"/>
  <c r="AN1484" i="5" s="1"/>
  <c r="AN1485" i="5" s="1"/>
  <c r="AN1486" i="5" s="1"/>
  <c r="AN1487" i="5" s="1"/>
  <c r="AN1488" i="5" s="1"/>
  <c r="AN1489" i="5" s="1"/>
  <c r="AN1490" i="5" s="1"/>
  <c r="AN1491" i="5" s="1"/>
  <c r="AN1492" i="5" s="1"/>
  <c r="AN1493" i="5" s="1"/>
  <c r="AN1494" i="5" s="1"/>
  <c r="AN1495" i="5" s="1"/>
  <c r="AN1496" i="5" s="1"/>
  <c r="AN1497" i="5" s="1"/>
  <c r="AN1498" i="5" s="1"/>
  <c r="AN1499" i="5" s="1"/>
  <c r="AN1500" i="5" s="1"/>
  <c r="AN1501" i="5" s="1"/>
  <c r="AN1502" i="5" s="1"/>
  <c r="AN1503" i="5" s="1"/>
  <c r="AN1504" i="5" s="1"/>
  <c r="AN1505" i="5" s="1"/>
  <c r="AN1506" i="5" s="1"/>
  <c r="AN1507" i="5" s="1"/>
  <c r="AN1508" i="5" s="1"/>
  <c r="AN1509" i="5" s="1"/>
  <c r="AN1510" i="5" s="1"/>
  <c r="AN1511" i="5" s="1"/>
  <c r="AN1512" i="5" s="1"/>
  <c r="AN1513" i="5" s="1"/>
  <c r="AN1514" i="5" s="1"/>
  <c r="AN1515" i="5" s="1"/>
  <c r="AN1516" i="5" s="1"/>
  <c r="AN1517" i="5" s="1"/>
  <c r="AN1518" i="5" s="1"/>
  <c r="AN1519" i="5" s="1"/>
  <c r="AN1520" i="5" s="1"/>
  <c r="AN1521" i="5" s="1"/>
  <c r="AN1522" i="5" s="1"/>
  <c r="AN1523" i="5" s="1"/>
  <c r="AN1524" i="5" s="1"/>
  <c r="AN1525" i="5" s="1"/>
  <c r="AN1526" i="5" s="1"/>
  <c r="AN1527" i="5" s="1"/>
  <c r="AN1528" i="5" s="1"/>
  <c r="AN1529" i="5" s="1"/>
  <c r="AN1530" i="5" s="1"/>
  <c r="AN1531" i="5" s="1"/>
  <c r="AN1532" i="5" s="1"/>
  <c r="AN1533" i="5" s="1"/>
  <c r="AN1534" i="5" s="1"/>
  <c r="AN1535" i="5" s="1"/>
  <c r="AN1536" i="5" s="1"/>
  <c r="AN1537" i="5" s="1"/>
  <c r="AN1538" i="5" s="1"/>
  <c r="AN1539" i="5" s="1"/>
  <c r="AN1540" i="5" s="1"/>
  <c r="AN1541" i="5" s="1"/>
  <c r="AN1542" i="5" s="1"/>
  <c r="AN1543" i="5" s="1"/>
  <c r="AN1544" i="5" s="1"/>
  <c r="AN1545" i="5" s="1"/>
  <c r="AN1546" i="5" s="1"/>
  <c r="AN1547" i="5" s="1"/>
  <c r="AN1548" i="5" s="1"/>
  <c r="AN1549" i="5" s="1"/>
  <c r="AN1550" i="5" s="1"/>
  <c r="AN1551" i="5" s="1"/>
  <c r="AN1552" i="5" s="1"/>
  <c r="AN1553" i="5" s="1"/>
  <c r="AN1554" i="5" s="1"/>
  <c r="AN1555" i="5" s="1"/>
  <c r="AN1556" i="5" s="1"/>
  <c r="AN1557" i="5" s="1"/>
  <c r="AN1558" i="5" s="1"/>
  <c r="AN1559" i="5" s="1"/>
  <c r="AN1560" i="5" s="1"/>
  <c r="AN1561" i="5" s="1"/>
  <c r="AN1562" i="5" s="1"/>
  <c r="AN1563" i="5" s="1"/>
  <c r="AN1564" i="5" s="1"/>
  <c r="AN1565" i="5" s="1"/>
  <c r="AN1566" i="5" s="1"/>
  <c r="AN1567" i="5" s="1"/>
  <c r="AN1568" i="5" s="1"/>
  <c r="AN1569" i="5" s="1"/>
  <c r="AN1570" i="5" s="1"/>
  <c r="AN1571" i="5" s="1"/>
  <c r="AN1572" i="5" s="1"/>
  <c r="AN1573" i="5" s="1"/>
  <c r="AN1574" i="5" s="1"/>
  <c r="AN1575" i="5" s="1"/>
  <c r="AN1576" i="5" s="1"/>
  <c r="AN1577" i="5" s="1"/>
  <c r="AN1578" i="5" s="1"/>
  <c r="AN1579" i="5" s="1"/>
  <c r="AN1580" i="5" s="1"/>
  <c r="AN1581" i="5" s="1"/>
  <c r="AN1582" i="5" s="1"/>
  <c r="AN1583" i="5" s="1"/>
  <c r="AN1584" i="5" s="1"/>
  <c r="AN1585" i="5" s="1"/>
  <c r="AN1586" i="5" s="1"/>
  <c r="AN1587" i="5" s="1"/>
  <c r="AN1588" i="5" s="1"/>
  <c r="AN1589" i="5" s="1"/>
  <c r="AN1590" i="5" s="1"/>
  <c r="AN1591" i="5" s="1"/>
  <c r="AN1592" i="5" s="1"/>
  <c r="AN1593" i="5" s="1"/>
  <c r="AN1594" i="5" s="1"/>
  <c r="AN1595" i="5" s="1"/>
  <c r="AN1596" i="5" s="1"/>
  <c r="AN1597" i="5" s="1"/>
  <c r="AN1598" i="5" s="1"/>
  <c r="AN1599" i="5" s="1"/>
  <c r="AN1600" i="5" s="1"/>
  <c r="AN1601" i="5" s="1"/>
  <c r="AN1602" i="5" s="1"/>
  <c r="AN1603" i="5" s="1"/>
  <c r="AN1604" i="5" s="1"/>
  <c r="AN1605" i="5" s="1"/>
  <c r="AN1606" i="5" s="1"/>
  <c r="AN1607" i="5" s="1"/>
  <c r="AN1608" i="5" s="1"/>
  <c r="AN1609" i="5" s="1"/>
  <c r="AN1610" i="5" s="1"/>
  <c r="AN1611" i="5" s="1"/>
  <c r="AN1612" i="5" s="1"/>
  <c r="AN1613" i="5" s="1"/>
  <c r="AN1614" i="5" s="1"/>
  <c r="AN1615" i="5" s="1"/>
  <c r="AN1616" i="5" s="1"/>
  <c r="AN1617" i="5" s="1"/>
  <c r="AN1618" i="5" s="1"/>
  <c r="AN1619" i="5" s="1"/>
  <c r="AN1620" i="5" s="1"/>
  <c r="AN1621" i="5" s="1"/>
  <c r="AN1622" i="5" s="1"/>
  <c r="AN1623" i="5" s="1"/>
  <c r="AN1624" i="5" s="1"/>
  <c r="AN1625" i="5" s="1"/>
  <c r="AN1626" i="5" s="1"/>
  <c r="AN1627" i="5" s="1"/>
  <c r="AN1628" i="5" s="1"/>
  <c r="AN1629" i="5" s="1"/>
  <c r="AN1630" i="5" s="1"/>
  <c r="AN1631" i="5" s="1"/>
  <c r="AN1632" i="5" s="1"/>
  <c r="AN1633" i="5" s="1"/>
  <c r="AN1634" i="5" s="1"/>
  <c r="AN1635" i="5" s="1"/>
  <c r="AN1636" i="5" s="1"/>
  <c r="AN1637" i="5" s="1"/>
  <c r="AN1638" i="5" s="1"/>
  <c r="AN1639" i="5" s="1"/>
  <c r="AN1640" i="5" s="1"/>
  <c r="AN1641" i="5" s="1"/>
  <c r="AN1642" i="5" s="1"/>
  <c r="AN1643" i="5" s="1"/>
  <c r="AN1644" i="5" s="1"/>
  <c r="AN1645" i="5" s="1"/>
  <c r="AN1646" i="5" s="1"/>
  <c r="AN1647" i="5" s="1"/>
  <c r="AN1648" i="5" s="1"/>
  <c r="AN1649" i="5" s="1"/>
  <c r="AN1650" i="5" s="1"/>
  <c r="AN1651" i="5" s="1"/>
  <c r="AN1652" i="5" s="1"/>
  <c r="AN1653" i="5" s="1"/>
  <c r="AN1654" i="5" s="1"/>
  <c r="AN1655" i="5" s="1"/>
  <c r="AN1656" i="5" s="1"/>
  <c r="AN1657" i="5" s="1"/>
  <c r="AN1658" i="5" s="1"/>
  <c r="AN1659" i="5" s="1"/>
  <c r="AN1660" i="5" s="1"/>
  <c r="AN1661" i="5" s="1"/>
  <c r="AN1662" i="5" s="1"/>
  <c r="AN1663" i="5" s="1"/>
  <c r="AN1664" i="5" s="1"/>
  <c r="AN1665" i="5" s="1"/>
  <c r="AN1666" i="5" s="1"/>
  <c r="AN1667" i="5" s="1"/>
  <c r="AN1668" i="5" s="1"/>
  <c r="AN1669" i="5" s="1"/>
  <c r="AN1670" i="5" s="1"/>
  <c r="AN1671" i="5" s="1"/>
  <c r="AN1672" i="5" s="1"/>
  <c r="AN1673" i="5" s="1"/>
  <c r="AN1674" i="5" s="1"/>
  <c r="AN1675" i="5" s="1"/>
  <c r="AN1676" i="5" s="1"/>
  <c r="AN1677" i="5" s="1"/>
  <c r="AN1678" i="5" s="1"/>
  <c r="AN1679" i="5" s="1"/>
  <c r="AN1680" i="5" s="1"/>
  <c r="AN1681" i="5" s="1"/>
  <c r="AN1682" i="5" s="1"/>
  <c r="AN1683" i="5" s="1"/>
  <c r="AN1684" i="5" s="1"/>
  <c r="AN1685" i="5" s="1"/>
  <c r="AN1686" i="5" s="1"/>
  <c r="AN1687" i="5" s="1"/>
  <c r="AN1688" i="5" s="1"/>
  <c r="AN1689" i="5" s="1"/>
  <c r="AN1690" i="5" s="1"/>
  <c r="AN1691" i="5" s="1"/>
  <c r="AN1692" i="5" s="1"/>
  <c r="AN1693" i="5" s="1"/>
  <c r="AN1694" i="5" s="1"/>
  <c r="AN1695" i="5" s="1"/>
  <c r="AN1696" i="5" s="1"/>
  <c r="AN1697" i="5" s="1"/>
  <c r="AN1698" i="5" s="1"/>
  <c r="AN1699" i="5" s="1"/>
  <c r="AN1700" i="5" s="1"/>
  <c r="AN1701" i="5" s="1"/>
  <c r="AN1702" i="5" s="1"/>
  <c r="AN1703" i="5" s="1"/>
  <c r="AN1704" i="5" s="1"/>
  <c r="AN1705" i="5" s="1"/>
  <c r="AN1706" i="5" s="1"/>
  <c r="AN1707" i="5" s="1"/>
  <c r="AN1708" i="5" s="1"/>
  <c r="AN1709" i="5" s="1"/>
  <c r="AN1710" i="5" s="1"/>
  <c r="AN1711" i="5" s="1"/>
  <c r="AN1712" i="5" s="1"/>
  <c r="AN1713" i="5" s="1"/>
  <c r="AN1714" i="5" s="1"/>
  <c r="AN1715" i="5" s="1"/>
  <c r="AN1716" i="5" s="1"/>
  <c r="AN1717" i="5" s="1"/>
  <c r="AN1718" i="5" s="1"/>
  <c r="AN1719" i="5" s="1"/>
  <c r="AN1720" i="5" s="1"/>
  <c r="AN1721" i="5" s="1"/>
  <c r="AN1722" i="5" s="1"/>
  <c r="AN1723" i="5" s="1"/>
  <c r="AN1724" i="5" s="1"/>
  <c r="AN1725" i="5" s="1"/>
  <c r="AN1726" i="5" s="1"/>
  <c r="AN1727" i="5" s="1"/>
  <c r="AN1728" i="5" s="1"/>
  <c r="AN1729" i="5" s="1"/>
  <c r="AN1730" i="5" s="1"/>
  <c r="AN1731" i="5" s="1"/>
  <c r="AN1732" i="5" s="1"/>
  <c r="AN1733" i="5" s="1"/>
  <c r="AN1734" i="5" s="1"/>
  <c r="AN1735" i="5" s="1"/>
  <c r="AN1736" i="5" s="1"/>
  <c r="AN1737" i="5" s="1"/>
  <c r="AN1738" i="5" s="1"/>
  <c r="AN1739" i="5" s="1"/>
  <c r="AN1740" i="5" s="1"/>
  <c r="AN1741" i="5" s="1"/>
  <c r="AN1742" i="5" s="1"/>
  <c r="AN1743" i="5" s="1"/>
  <c r="AN1744" i="5" s="1"/>
  <c r="AN1745" i="5" s="1"/>
  <c r="AN1746" i="5" s="1"/>
  <c r="AN1747" i="5" s="1"/>
  <c r="AN1748" i="5" s="1"/>
  <c r="AN1749" i="5" s="1"/>
  <c r="AN1750" i="5" s="1"/>
  <c r="AN1751" i="5" s="1"/>
  <c r="AN1752" i="5" s="1"/>
  <c r="AN1753" i="5" s="1"/>
  <c r="AN1754" i="5" s="1"/>
  <c r="AN1755" i="5" s="1"/>
  <c r="AN1756" i="5" s="1"/>
  <c r="AN1757" i="5" s="1"/>
  <c r="AN1758" i="5" s="1"/>
  <c r="AN1759" i="5" s="1"/>
  <c r="AN1760" i="5" s="1"/>
  <c r="AN1761" i="5" s="1"/>
  <c r="AN1762" i="5" s="1"/>
  <c r="AN1763" i="5" s="1"/>
  <c r="AN1764" i="5" s="1"/>
  <c r="AN1765" i="5" s="1"/>
  <c r="AN1766" i="5" s="1"/>
  <c r="AN1767" i="5" s="1"/>
  <c r="AN1768" i="5" s="1"/>
  <c r="AN1769" i="5" s="1"/>
  <c r="AN1770" i="5" s="1"/>
  <c r="AN1771" i="5" s="1"/>
  <c r="AN1772" i="5" s="1"/>
  <c r="AN1773" i="5" s="1"/>
  <c r="AN1774" i="5" s="1"/>
  <c r="AN1775" i="5" s="1"/>
  <c r="AN1776" i="5" s="1"/>
  <c r="AN1777" i="5" s="1"/>
  <c r="AN1778" i="5" s="1"/>
  <c r="AN1779" i="5" s="1"/>
  <c r="AN1780" i="5" s="1"/>
  <c r="AN1781" i="5" s="1"/>
  <c r="AN1782" i="5" s="1"/>
  <c r="AN1783" i="5" s="1"/>
  <c r="AN1784" i="5" s="1"/>
  <c r="AN1785" i="5" s="1"/>
  <c r="AN1786" i="5" s="1"/>
  <c r="AN1787" i="5" s="1"/>
  <c r="AN1788" i="5" s="1"/>
  <c r="AN1789" i="5" s="1"/>
  <c r="AN1790" i="5" s="1"/>
  <c r="AN1791" i="5" s="1"/>
  <c r="AN1792" i="5" s="1"/>
  <c r="AN1793" i="5" s="1"/>
  <c r="AN1794" i="5" s="1"/>
  <c r="AN1795" i="5" s="1"/>
  <c r="AN1796" i="5" s="1"/>
  <c r="AN1797" i="5" s="1"/>
  <c r="AN1798" i="5" s="1"/>
  <c r="AN1799" i="5" s="1"/>
  <c r="AN1800" i="5" s="1"/>
  <c r="AN1801" i="5" s="1"/>
  <c r="AN1802" i="5" s="1"/>
  <c r="AN1803" i="5" s="1"/>
  <c r="AN1804" i="5" s="1"/>
  <c r="AN1805" i="5" s="1"/>
  <c r="AN1806" i="5" s="1"/>
  <c r="AN1807" i="5" s="1"/>
  <c r="AO2" i="5"/>
  <c r="AP2" i="5" s="1"/>
  <c r="AM2" i="5"/>
  <c r="AL2" i="5"/>
  <c r="G234" i="5"/>
  <c r="F234" i="5"/>
  <c r="P233" i="5"/>
  <c r="N222" i="5" s="1"/>
  <c r="P232" i="5"/>
  <c r="M222" i="5" s="1"/>
  <c r="P231" i="5"/>
  <c r="L222" i="5" s="1"/>
  <c r="M231" i="5"/>
  <c r="L231" i="5"/>
  <c r="K231" i="5"/>
  <c r="J231" i="5"/>
  <c r="I231" i="5"/>
  <c r="H231" i="5"/>
  <c r="P230" i="5"/>
  <c r="K222" i="5" s="1"/>
  <c r="N230" i="5"/>
  <c r="P229" i="5"/>
  <c r="J222" i="5" s="1"/>
  <c r="P228" i="5"/>
  <c r="I222" i="5" s="1"/>
  <c r="P227" i="5"/>
  <c r="H222" i="5" s="1"/>
  <c r="P226" i="5"/>
  <c r="G222" i="5" s="1"/>
  <c r="P225" i="5"/>
  <c r="F222" i="5" s="1"/>
  <c r="P224" i="5"/>
  <c r="E222" i="5" s="1"/>
  <c r="P223" i="5"/>
  <c r="D222" i="5" s="1"/>
  <c r="P222" i="5"/>
  <c r="C222" i="5" s="1"/>
  <c r="M221" i="5"/>
  <c r="L221" i="5"/>
  <c r="K221" i="5"/>
  <c r="J221" i="5"/>
  <c r="I221" i="5"/>
  <c r="H221" i="5"/>
  <c r="G221" i="5"/>
  <c r="F221" i="5"/>
  <c r="E221" i="5"/>
  <c r="D221" i="5"/>
  <c r="C221" i="5"/>
  <c r="C231" i="5"/>
  <c r="C228" i="5" s="1"/>
  <c r="F11" i="7" l="1"/>
  <c r="C18" i="5"/>
  <c r="L32" i="1"/>
  <c r="F25" i="6" s="1"/>
  <c r="AS1" i="5"/>
  <c r="BF7" i="5"/>
  <c r="BF11" i="5"/>
  <c r="BF15" i="5"/>
  <c r="M230" i="5"/>
  <c r="K230" i="5"/>
  <c r="I230" i="5"/>
  <c r="G230" i="5"/>
  <c r="E230" i="5"/>
  <c r="C230" i="5"/>
  <c r="L230" i="5"/>
  <c r="J230" i="5"/>
  <c r="H230" i="5"/>
  <c r="F230" i="5"/>
  <c r="D230" i="5"/>
  <c r="G25" i="6" l="1"/>
  <c r="F38" i="7" s="1"/>
  <c r="E38" i="7"/>
  <c r="BF13" i="5"/>
  <c r="BF9" i="5"/>
  <c r="C242" i="5" l="1"/>
  <c r="D242" i="5"/>
  <c r="C241" i="5" l="1"/>
  <c r="AR3" i="5" l="1" a="1"/>
  <c r="AR3" i="5" s="1"/>
  <c r="AY3" i="5" s="1"/>
  <c r="AR1" i="5" a="1"/>
  <c r="AR1" i="5" s="1"/>
  <c r="AS3" i="5" l="1" a="1"/>
  <c r="AS3" i="5" s="1"/>
  <c r="AU3" i="5" s="1"/>
  <c r="AR5" i="5" a="1"/>
  <c r="AR5" i="5" s="1"/>
  <c r="AY5" i="5" s="1"/>
  <c r="AX3" i="5" l="1"/>
  <c r="AV3" i="5"/>
  <c r="AZ3" i="5"/>
  <c r="BA3" i="5" s="1"/>
  <c r="AS5" i="5" a="1"/>
  <c r="AS5" i="5" s="1"/>
  <c r="AU5" i="5" l="1"/>
  <c r="AV5" i="5" s="1"/>
  <c r="BC3" i="5"/>
  <c r="AZ5" i="5"/>
  <c r="BA5" i="5" s="1"/>
  <c r="BF3" i="5" l="1"/>
  <c r="BF4" i="5"/>
  <c r="AX5" i="5"/>
  <c r="BC5" i="5" s="1"/>
  <c r="BF6" i="5" l="1"/>
  <c r="F27" i="5"/>
  <c r="J11" i="7" s="1"/>
  <c r="BF5" i="5"/>
  <c r="G27" i="5" s="1"/>
  <c r="I17" i="7"/>
  <c r="F224" i="5"/>
  <c r="F233" i="5" s="1"/>
  <c r="Z37" i="5"/>
  <c r="I15" i="7" s="1"/>
  <c r="J17" i="7"/>
  <c r="AA37" i="5"/>
  <c r="J15" i="7" s="1"/>
  <c r="E224" i="5"/>
  <c r="E233" i="5" s="1"/>
  <c r="K17" i="7"/>
  <c r="AB37" i="5"/>
  <c r="K15" i="7" s="1"/>
  <c r="D224" i="5"/>
  <c r="D233" i="5" s="1"/>
  <c r="J31" i="5"/>
  <c r="F19" i="7"/>
  <c r="I226" i="5"/>
  <c r="I232" i="5" s="1"/>
  <c r="K31" i="5"/>
  <c r="G19" i="7"/>
  <c r="H226" i="5"/>
  <c r="H232" i="5" s="1"/>
  <c r="L31" i="5"/>
  <c r="H19" i="7"/>
  <c r="G226" i="5"/>
  <c r="G232" i="5" s="1"/>
  <c r="M31" i="5"/>
  <c r="I19" i="7"/>
  <c r="F226" i="5"/>
  <c r="F232" i="5" s="1"/>
  <c r="N31" i="5"/>
  <c r="J19" i="7"/>
  <c r="E226" i="5"/>
  <c r="E232" i="5" s="1"/>
  <c r="O31" i="5"/>
  <c r="K19" i="7"/>
  <c r="D226" i="5"/>
  <c r="D232" i="5" s="1"/>
  <c r="P31" i="5"/>
  <c r="L19" i="7"/>
  <c r="C226" i="5"/>
  <c r="C232" i="5" s="1"/>
  <c r="C229" i="5" s="1"/>
  <c r="L17" i="7"/>
  <c r="C224" i="5"/>
  <c r="C233" i="5" s="1"/>
  <c r="AC37" i="5"/>
  <c r="L15" i="7" s="1"/>
  <c r="E17" i="7"/>
  <c r="J224" i="5"/>
  <c r="J233" i="5" s="1"/>
  <c r="V37" i="5"/>
  <c r="E15" i="7" s="1"/>
  <c r="F17" i="7"/>
  <c r="W37" i="5"/>
  <c r="F15" i="7" s="1"/>
  <c r="I224" i="5"/>
  <c r="I233" i="5" s="1"/>
  <c r="G17" i="7"/>
  <c r="X37" i="5"/>
  <c r="G15" i="7" s="1"/>
  <c r="H224" i="5"/>
  <c r="H233" i="5" s="1"/>
  <c r="H17" i="7"/>
  <c r="Y37" i="5"/>
  <c r="H15" i="7" s="1"/>
  <c r="G224" i="5"/>
  <c r="G233" i="5" s="1"/>
  <c r="O32" i="1"/>
  <c r="L25" i="1"/>
  <c r="O25" i="1" s="1"/>
  <c r="M4" i="1"/>
  <c r="L31" i="1"/>
  <c r="F24" i="6" s="1"/>
  <c r="M2" i="1"/>
  <c r="M3" i="1"/>
  <c r="O36" i="1"/>
  <c r="O43" i="1"/>
  <c r="O47" i="1"/>
  <c r="O46" i="1"/>
  <c r="O41" i="1"/>
  <c r="O40" i="1"/>
  <c r="O50" i="1"/>
  <c r="O49" i="1"/>
  <c r="O45" i="1"/>
  <c r="O44" i="1"/>
  <c r="O42" i="1"/>
  <c r="K26" i="1"/>
  <c r="K27" i="1" s="1"/>
  <c r="F26" i="6" l="1"/>
  <c r="D11" i="7"/>
  <c r="O4" i="1"/>
  <c r="P4" i="1"/>
  <c r="L18" i="1"/>
  <c r="G24" i="6"/>
  <c r="E37" i="7"/>
  <c r="M9" i="1"/>
  <c r="X5" i="1"/>
  <c r="O31" i="1"/>
  <c r="W10" i="1"/>
  <c r="R10" i="1" s="1"/>
  <c r="W20" i="1"/>
  <c r="Q10" i="1"/>
  <c r="W11" i="1"/>
  <c r="S10" i="1" s="1"/>
  <c r="F6" i="1"/>
  <c r="G13" i="1"/>
  <c r="F7" i="1"/>
  <c r="G26" i="6" l="1"/>
  <c r="F39" i="7" s="1"/>
  <c r="E39" i="7"/>
  <c r="F37" i="7"/>
  <c r="W4" i="1"/>
  <c r="L26" i="1"/>
  <c r="W26" i="1"/>
  <c r="W28" i="1" s="1"/>
  <c r="F5" i="1"/>
  <c r="W22" i="1"/>
  <c r="W23" i="1"/>
  <c r="W12" i="1"/>
  <c r="W14" i="1" s="1"/>
  <c r="W24" i="1"/>
  <c r="D2" i="1"/>
  <c r="E2" i="1" s="1"/>
  <c r="I9" i="1"/>
  <c r="M6" i="1" l="1"/>
  <c r="M8" i="1"/>
  <c r="M5" i="1"/>
  <c r="M7" i="1"/>
  <c r="O29" i="1"/>
  <c r="O3" i="1"/>
  <c r="O30" i="1"/>
  <c r="D3" i="1"/>
  <c r="E3" i="1" s="1"/>
  <c r="D5" i="1"/>
  <c r="E5" i="1" s="1"/>
  <c r="D7" i="1"/>
  <c r="E7" i="1" s="1"/>
  <c r="D4" i="1"/>
  <c r="E4" i="1" s="1"/>
  <c r="D6" i="1"/>
  <c r="E6" i="1" s="1"/>
  <c r="D8" i="1"/>
  <c r="M11" i="1" l="1"/>
  <c r="O9" i="1"/>
  <c r="O2" i="1"/>
  <c r="O10" i="1"/>
  <c r="E11" i="1"/>
  <c r="G11" i="1" s="1"/>
  <c r="E8" i="1"/>
  <c r="D9" i="1"/>
  <c r="E10" i="1" s="1"/>
  <c r="G10" i="1" s="1"/>
  <c r="O11" i="1" l="1"/>
  <c r="E9" i="1"/>
  <c r="O12" i="1" l="1"/>
  <c r="N15" i="1"/>
  <c r="P11" i="1"/>
  <c r="P12" i="1" s="1"/>
  <c r="W13" i="1" l="1"/>
  <c r="W15" i="1" s="1"/>
  <c r="J19" i="5" l="1"/>
  <c r="J21" i="5"/>
  <c r="J22" i="5"/>
  <c r="J20" i="5"/>
  <c r="J18" i="5"/>
  <c r="F223" i="5"/>
  <c r="J23" i="5" l="1"/>
  <c r="F225" i="5"/>
  <c r="D223" i="5" l="1"/>
  <c r="D225" i="5"/>
  <c r="E225" i="5"/>
  <c r="E223" i="5"/>
  <c r="J223" i="5"/>
  <c r="J225" i="5"/>
  <c r="G223" i="5"/>
  <c r="G225" i="5"/>
  <c r="L223" i="5"/>
  <c r="L225" i="5"/>
  <c r="H223" i="5"/>
  <c r="H225" i="5"/>
  <c r="I223" i="5"/>
  <c r="I225" i="5"/>
  <c r="C223" i="5"/>
  <c r="C225" i="5"/>
  <c r="K225" i="5"/>
  <c r="K223" i="5"/>
  <c r="M223" i="5"/>
  <c r="M225" i="5"/>
  <c r="W25" i="1"/>
  <c r="X28" i="1"/>
  <c r="D5" i="9"/>
  <c r="H48" i="7" l="1"/>
  <c r="I48" i="7" s="1"/>
  <c r="X19" i="1"/>
  <c r="E44" i="7" s="1"/>
  <c r="F44" i="7" s="1"/>
  <c r="P21" i="1"/>
  <c r="N21" i="1" s="1"/>
  <c r="D6" i="9" l="1"/>
  <c r="H49" i="7" s="1"/>
  <c r="I49" i="7" s="1"/>
  <c r="F19" i="6"/>
  <c r="E32" i="7" s="1"/>
  <c r="P22" i="1"/>
  <c r="N22" i="1" s="1"/>
  <c r="F6" i="9" s="1"/>
  <c r="O28" i="1"/>
  <c r="F21" i="6"/>
  <c r="F5" i="9"/>
  <c r="D9" i="9" l="1"/>
  <c r="D10" i="9" s="1"/>
  <c r="F7" i="9"/>
  <c r="G7" i="9" s="1"/>
  <c r="G21" i="6"/>
  <c r="C14" i="9" s="1"/>
  <c r="E34" i="7"/>
  <c r="O21" i="1"/>
  <c r="F52" i="7" l="1"/>
  <c r="B54" i="7" s="1"/>
  <c r="F34" i="7"/>
</calcChain>
</file>

<file path=xl/sharedStrings.xml><?xml version="1.0" encoding="utf-8"?>
<sst xmlns="http://schemas.openxmlformats.org/spreadsheetml/2006/main" count="13018" uniqueCount="4129">
  <si>
    <t>100 sq yds</t>
  </si>
  <si>
    <t>Vol</t>
  </si>
  <si>
    <t>62.4 lb/ft3</t>
  </si>
  <si>
    <t>yds</t>
  </si>
  <si>
    <t>lb/yd3</t>
  </si>
  <si>
    <t>lb/yd2</t>
  </si>
  <si>
    <t>e</t>
  </si>
  <si>
    <t>lb</t>
  </si>
  <si>
    <t>density</t>
  </si>
  <si>
    <t>agg dens</t>
  </si>
  <si>
    <t>pcy</t>
  </si>
  <si>
    <t>Spec Gravity</t>
  </si>
  <si>
    <t>Water</t>
  </si>
  <si>
    <t>AC</t>
  </si>
  <si>
    <t>cement</t>
  </si>
  <si>
    <t>Agg</t>
  </si>
  <si>
    <t>Emulsion</t>
  </si>
  <si>
    <t>Wt</t>
  </si>
  <si>
    <t>Spec Grav</t>
  </si>
  <si>
    <t>lb/GAL</t>
  </si>
  <si>
    <t>GAL Emulsion</t>
  </si>
  <si>
    <t>Tons Agg</t>
  </si>
  <si>
    <t>Mix Design Gb</t>
  </si>
  <si>
    <t>Pct Emulsion based on Agg</t>
  </si>
  <si>
    <t>.8424 ton/yd3</t>
  </si>
  <si>
    <t>inches</t>
  </si>
  <si>
    <t>Tons Agg Lift 1</t>
  </si>
  <si>
    <t>Pounds/SY Agg Lift 2</t>
  </si>
  <si>
    <t>Pounds/SY Agg Lift 1</t>
  </si>
  <si>
    <t>Tons Agg Lift 2</t>
  </si>
  <si>
    <t>GAL Emulsion Lift 1</t>
  </si>
  <si>
    <t>GAL Emulsion Lift 2</t>
  </si>
  <si>
    <t>Tons Emulsion  Lift 1</t>
  </si>
  <si>
    <t>Tons Emulsion  Lift 2</t>
  </si>
  <si>
    <t>Residual Asphalt</t>
  </si>
  <si>
    <t>Mineral Filler</t>
  </si>
  <si>
    <t>Mix Design</t>
  </si>
  <si>
    <t>Estimated</t>
  </si>
  <si>
    <t>Combined</t>
  </si>
  <si>
    <t>Lift Thickness</t>
  </si>
  <si>
    <t>Tons Emulsion</t>
  </si>
  <si>
    <t>Total SY</t>
  </si>
  <si>
    <t>Total Ft</t>
  </si>
  <si>
    <t>Width</t>
  </si>
  <si>
    <t>Total CY</t>
  </si>
  <si>
    <t>PCF</t>
  </si>
  <si>
    <t>Total CF</t>
  </si>
  <si>
    <t>Lift 1</t>
  </si>
  <si>
    <t>Lift 2</t>
  </si>
  <si>
    <t>spec gravity calc for emulsion</t>
  </si>
  <si>
    <t>PSY</t>
  </si>
  <si>
    <t>Spec: 10-20%</t>
  </si>
  <si>
    <t>Bid Price</t>
  </si>
  <si>
    <t>Balance, $</t>
  </si>
  <si>
    <t>Item</t>
  </si>
  <si>
    <t>Gal Emulsion</t>
  </si>
  <si>
    <t>Plans</t>
  </si>
  <si>
    <t>Mineral Filler (Cement)</t>
  </si>
  <si>
    <t>Unit Agg (lb/sy)</t>
  </si>
  <si>
    <t>ISSA TB-139</t>
  </si>
  <si>
    <t>Test</t>
  </si>
  <si>
    <t>Standard</t>
  </si>
  <si>
    <t>Min</t>
  </si>
  <si>
    <t>Max</t>
  </si>
  <si>
    <t>JMF</t>
  </si>
  <si>
    <t>17 lb-in (20 kg-cm)</t>
  </si>
  <si>
    <t>10 lb-in ( 12 kg-cm)</t>
  </si>
  <si>
    <t>Wet Cohesion @ 30</t>
  </si>
  <si>
    <t>Wet Cohesion @ 60</t>
  </si>
  <si>
    <t>Excess Asphalt</t>
  </si>
  <si>
    <t>ISSA TB-109</t>
  </si>
  <si>
    <r>
      <t>50 g/ft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(538 g/m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)</t>
    </r>
  </si>
  <si>
    <t>Wet Stripping</t>
  </si>
  <si>
    <t>ISSA TB-114</t>
  </si>
  <si>
    <t>Wet Track Abrasion (1hr)</t>
  </si>
  <si>
    <t>Wet Track Abrasion (6 day)</t>
  </si>
  <si>
    <t>ISSA TB-100</t>
  </si>
  <si>
    <r>
      <t>75 g/ft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(807 g/m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)</t>
    </r>
  </si>
  <si>
    <t>Lateral Displacement</t>
  </si>
  <si>
    <t>ISSA TB-147A</t>
  </si>
  <si>
    <t>Specific Gravity after 1000 cycles</t>
  </si>
  <si>
    <t>Classification</t>
  </si>
  <si>
    <t>AAA,BAA</t>
  </si>
  <si>
    <t>Compatibility</t>
  </si>
  <si>
    <t>ISSA TB-113</t>
  </si>
  <si>
    <t>Mix Time @77F (25C)</t>
  </si>
  <si>
    <t>Comply?</t>
  </si>
  <si>
    <t>Unit Emulsion (gal/sy)</t>
  </si>
  <si>
    <t>Residual Asphalt (% Emulsion)</t>
  </si>
  <si>
    <t>Delta Cost</t>
  </si>
  <si>
    <t>Total Delta Cost</t>
  </si>
  <si>
    <t>Unit Bid Price</t>
  </si>
  <si>
    <t>% Polymer Solids</t>
  </si>
  <si>
    <t>Sand Equivalent</t>
  </si>
  <si>
    <t>Friction Type</t>
  </si>
  <si>
    <t>Abrasion Loss</t>
  </si>
  <si>
    <t>A freeze</t>
  </si>
  <si>
    <t>Cement Type 1</t>
  </si>
  <si>
    <t>CSS-1H</t>
  </si>
  <si>
    <t>Mineral Filler Type</t>
  </si>
  <si>
    <t>Yes</t>
  </si>
  <si>
    <t>40*</t>
  </si>
  <si>
    <t>*30 for polymer</t>
  </si>
  <si>
    <t>% Polymer</t>
  </si>
  <si>
    <t>Abrasion</t>
  </si>
  <si>
    <t>missing</t>
  </si>
  <si>
    <t>abrasion loss</t>
  </si>
  <si>
    <t>% polymer</t>
  </si>
  <si>
    <t>mix design by weight or volume?</t>
  </si>
  <si>
    <t>for every 100 parts of agg this</t>
  </si>
  <si>
    <t>is what parts are non-agg</t>
  </si>
  <si>
    <t>Design</t>
  </si>
  <si>
    <t>2319-9990104 (Tons of Agg)</t>
  </si>
  <si>
    <t>2319-9990106 (Gal Emulsion)</t>
  </si>
  <si>
    <t>Unit Emulsion (% of Agg wt)</t>
  </si>
  <si>
    <t>Row of Bed</t>
  </si>
  <si>
    <t>Num of beds</t>
  </si>
  <si>
    <t>Anum</t>
  </si>
  <si>
    <t>Bed</t>
  </si>
  <si>
    <t>A or B</t>
  </si>
  <si>
    <t>Address of Beds</t>
  </si>
  <si>
    <t>Limestone</t>
  </si>
  <si>
    <t>Gravel adjust</t>
  </si>
  <si>
    <t>Crushed</t>
  </si>
  <si>
    <t>Friction</t>
  </si>
  <si>
    <t>Require validation on bed number cells</t>
  </si>
  <si>
    <t>Crushed?</t>
  </si>
  <si>
    <t>Agg. No. (A#)</t>
  </si>
  <si>
    <t>Aggregate Source/Operator</t>
  </si>
  <si>
    <t>Beds</t>
  </si>
  <si>
    <t>No</t>
  </si>
  <si>
    <t>Agg1</t>
  </si>
  <si>
    <t>Size</t>
  </si>
  <si>
    <t>Description</t>
  </si>
  <si>
    <t>Agg2</t>
  </si>
  <si>
    <t xml:space="preserve">% Passing </t>
  </si>
  <si>
    <r>
      <t>G</t>
    </r>
    <r>
      <rPr>
        <b/>
        <vertAlign val="subscript"/>
        <sz val="10"/>
        <rFont val="Arial"/>
        <family val="2"/>
      </rPr>
      <t>sb</t>
    </r>
  </si>
  <si>
    <t>FAA</t>
  </si>
  <si>
    <t>1 1/2"</t>
  </si>
  <si>
    <t>1"</t>
  </si>
  <si>
    <t>3/4"</t>
  </si>
  <si>
    <t>1/2"</t>
  </si>
  <si>
    <t>3/8"</t>
  </si>
  <si>
    <t>#4</t>
  </si>
  <si>
    <t>#8</t>
  </si>
  <si>
    <t>#16</t>
  </si>
  <si>
    <t>#30</t>
  </si>
  <si>
    <t>#50</t>
  </si>
  <si>
    <t>#100</t>
  </si>
  <si>
    <t>#200</t>
  </si>
  <si>
    <t>Total</t>
  </si>
  <si>
    <t>A</t>
  </si>
  <si>
    <t>B</t>
  </si>
  <si>
    <t>RAP</t>
  </si>
  <si>
    <t>A85006</t>
  </si>
  <si>
    <t>28-39</t>
  </si>
  <si>
    <t>Virgin</t>
  </si>
  <si>
    <t>Adair</t>
  </si>
  <si>
    <t>Date Reported</t>
  </si>
  <si>
    <t>County</t>
  </si>
  <si>
    <t>Adams</t>
  </si>
  <si>
    <t>1</t>
  </si>
  <si>
    <t>Allamakee</t>
  </si>
  <si>
    <t>Agg. Type Required</t>
  </si>
  <si>
    <t>Project</t>
  </si>
  <si>
    <t>3/4</t>
  </si>
  <si>
    <t>Appanoose</t>
  </si>
  <si>
    <t>Contractor</t>
  </si>
  <si>
    <t>1/2</t>
  </si>
  <si>
    <t>Audubon</t>
  </si>
  <si>
    <t>Contract No.</t>
  </si>
  <si>
    <t>3/8</t>
  </si>
  <si>
    <t>Benton</t>
  </si>
  <si>
    <t>AC Source</t>
  </si>
  <si>
    <t>Black Hawk</t>
  </si>
  <si>
    <t>Boone</t>
  </si>
  <si>
    <t>Target Voids</t>
  </si>
  <si>
    <t>Bremer</t>
  </si>
  <si>
    <t>Buchanan</t>
  </si>
  <si>
    <t>From Milepost</t>
  </si>
  <si>
    <t>To Milepost</t>
  </si>
  <si>
    <t>Buena Vista</t>
  </si>
  <si>
    <t>Butler</t>
  </si>
  <si>
    <t>Calhoun</t>
  </si>
  <si>
    <t>Carroll</t>
  </si>
  <si>
    <t>Cass</t>
  </si>
  <si>
    <t>Cedar</t>
  </si>
  <si>
    <t>Cerro Gordo</t>
  </si>
  <si>
    <t>Cherokee</t>
  </si>
  <si>
    <t>Chickasaw</t>
  </si>
  <si>
    <t>Clarke</t>
  </si>
  <si>
    <t>Clay</t>
  </si>
  <si>
    <t>Clayton</t>
  </si>
  <si>
    <t>Clinton</t>
  </si>
  <si>
    <t>Crawford</t>
  </si>
  <si>
    <t>Dallas</t>
  </si>
  <si>
    <t>Davis</t>
  </si>
  <si>
    <t>Decatur</t>
  </si>
  <si>
    <t>Delaware</t>
  </si>
  <si>
    <t>Des Moines</t>
  </si>
  <si>
    <t>Dickinson</t>
  </si>
  <si>
    <t>Dubuque</t>
  </si>
  <si>
    <t>Emmet</t>
  </si>
  <si>
    <t>Fayette</t>
  </si>
  <si>
    <t>Floyd</t>
  </si>
  <si>
    <t>Franklin</t>
  </si>
  <si>
    <t>Fremont</t>
  </si>
  <si>
    <t>Greene</t>
  </si>
  <si>
    <t>Grundy</t>
  </si>
  <si>
    <t>Guthrie</t>
  </si>
  <si>
    <t>Hamilton</t>
  </si>
  <si>
    <t>Hancock</t>
  </si>
  <si>
    <t>Hardin</t>
  </si>
  <si>
    <t>Harrison</t>
  </si>
  <si>
    <t>Henry</t>
  </si>
  <si>
    <t>Howard</t>
  </si>
  <si>
    <t>Humboldt</t>
  </si>
  <si>
    <t>Ida</t>
  </si>
  <si>
    <t>Iowa</t>
  </si>
  <si>
    <t>Jackson</t>
  </si>
  <si>
    <t>Jasper</t>
  </si>
  <si>
    <t>Jefferson</t>
  </si>
  <si>
    <t>Johnson</t>
  </si>
  <si>
    <t>Jones</t>
  </si>
  <si>
    <t>Mitchell</t>
  </si>
  <si>
    <t>Monona</t>
  </si>
  <si>
    <t>Monroe</t>
  </si>
  <si>
    <t>Montgomery</t>
  </si>
  <si>
    <t xml:space="preserve"> </t>
  </si>
  <si>
    <t>Muscatine</t>
  </si>
  <si>
    <t>19</t>
  </si>
  <si>
    <t>Palo Alto</t>
  </si>
  <si>
    <t>Plymouth</t>
  </si>
  <si>
    <t>Pocahontas</t>
  </si>
  <si>
    <t>Polk</t>
  </si>
  <si>
    <t>Pottawattamie</t>
  </si>
  <si>
    <t>Poweshiek</t>
  </si>
  <si>
    <t>Ringgold</t>
  </si>
  <si>
    <t>Sac</t>
  </si>
  <si>
    <t>Scott</t>
  </si>
  <si>
    <t>Shelby</t>
  </si>
  <si>
    <t>Sioux</t>
  </si>
  <si>
    <t>Story</t>
  </si>
  <si>
    <t>Tama</t>
  </si>
  <si>
    <t>Taylor</t>
  </si>
  <si>
    <t>Union</t>
  </si>
  <si>
    <t>Van Buren</t>
  </si>
  <si>
    <t>Wapello</t>
  </si>
  <si>
    <t>Warren</t>
  </si>
  <si>
    <t>Washington</t>
  </si>
  <si>
    <t>Wayne</t>
  </si>
  <si>
    <t>Webster</t>
  </si>
  <si>
    <t>Winnebago</t>
  </si>
  <si>
    <t>Winneshiek</t>
  </si>
  <si>
    <t>Woodbury</t>
  </si>
  <si>
    <t>Worth</t>
  </si>
  <si>
    <t>Wright</t>
  </si>
  <si>
    <t>SA</t>
  </si>
  <si>
    <t>Sieve Size</t>
  </si>
  <si>
    <t>37.5mm</t>
  </si>
  <si>
    <t>Type</t>
  </si>
  <si>
    <t>GSB</t>
  </si>
  <si>
    <t>ABS</t>
  </si>
  <si>
    <t>Sample #1</t>
  </si>
  <si>
    <t>Sample #2</t>
  </si>
  <si>
    <t>Sample #3</t>
  </si>
  <si>
    <t>Clay Reading</t>
  </si>
  <si>
    <t>Sand Reading</t>
  </si>
  <si>
    <t>Sand Equivalence</t>
  </si>
  <si>
    <t xml:space="preserve"> Sand Equivalent</t>
  </si>
  <si>
    <t>Minimum</t>
  </si>
  <si>
    <t>Iowa Department of Transportation</t>
  </si>
  <si>
    <t>Letting Date :</t>
  </si>
  <si>
    <t>County :</t>
  </si>
  <si>
    <t>Project :</t>
  </si>
  <si>
    <t>Contractor :</t>
  </si>
  <si>
    <t xml:space="preserve">Contract #:  </t>
  </si>
  <si>
    <t>Date:</t>
  </si>
  <si>
    <t>Location :</t>
  </si>
  <si>
    <t>Aggregate</t>
  </si>
  <si>
    <t>Source ID</t>
  </si>
  <si>
    <t>Source Location</t>
  </si>
  <si>
    <t>Job Mix Formula - Combined Gradation (Sieve Size in.)</t>
  </si>
  <si>
    <t>Upper Tolerance</t>
  </si>
  <si>
    <t>Lower Tolerance</t>
  </si>
  <si>
    <t>Specification Check</t>
  </si>
  <si>
    <t>Comments :</t>
  </si>
  <si>
    <t>Copies to :</t>
  </si>
  <si>
    <t>Mix Designer &amp; Cert.# :</t>
  </si>
  <si>
    <t>Signed :</t>
  </si>
  <si>
    <t>Emulsion Grade</t>
  </si>
  <si>
    <t>Emulsion Sp.Gr.</t>
  </si>
  <si>
    <t>Order</t>
  </si>
  <si>
    <t>ANUM</t>
  </si>
  <si>
    <t>Source</t>
  </si>
  <si>
    <t>Operator</t>
  </si>
  <si>
    <t>A01002</t>
  </si>
  <si>
    <t>MENLO</t>
  </si>
  <si>
    <t>15A-15C</t>
  </si>
  <si>
    <t>A01008</t>
  </si>
  <si>
    <t>JEFFERSON</t>
  </si>
  <si>
    <t>14</t>
  </si>
  <si>
    <t>A02002</t>
  </si>
  <si>
    <t>MT ETNA</t>
  </si>
  <si>
    <t>20</t>
  </si>
  <si>
    <t>A02004</t>
  </si>
  <si>
    <t>CORNING</t>
  </si>
  <si>
    <t>25</t>
  </si>
  <si>
    <t>A03002</t>
  </si>
  <si>
    <t>WEXFORD</t>
  </si>
  <si>
    <t>11-13</t>
  </si>
  <si>
    <t>A03008</t>
  </si>
  <si>
    <t>MCCABE</t>
  </si>
  <si>
    <t>3-5</t>
  </si>
  <si>
    <t>A03014</t>
  </si>
  <si>
    <t>1C-6</t>
  </si>
  <si>
    <t>A03022</t>
  </si>
  <si>
    <t>LIVINGOOD</t>
  </si>
  <si>
    <t>SKYLINE MATERIALS LTD</t>
  </si>
  <si>
    <t>1-8</t>
  </si>
  <si>
    <t>A03038</t>
  </si>
  <si>
    <t>RIEHM</t>
  </si>
  <si>
    <t>1-6</t>
  </si>
  <si>
    <t>A03040</t>
  </si>
  <si>
    <t>DEE</t>
  </si>
  <si>
    <t>2-4C</t>
  </si>
  <si>
    <t>A03042</t>
  </si>
  <si>
    <t>CHURCHTOWN</t>
  </si>
  <si>
    <t>4-7</t>
  </si>
  <si>
    <t>A03048</t>
  </si>
  <si>
    <t>POSTVILLE</t>
  </si>
  <si>
    <t>2-7</t>
  </si>
  <si>
    <t>A03050</t>
  </si>
  <si>
    <t>GREEN</t>
  </si>
  <si>
    <t>1-4</t>
  </si>
  <si>
    <t>A03052</t>
  </si>
  <si>
    <t>ROSSVILLE</t>
  </si>
  <si>
    <t>5A-5D</t>
  </si>
  <si>
    <t>A03066</t>
  </si>
  <si>
    <t>ELSBERND</t>
  </si>
  <si>
    <t>1-3</t>
  </si>
  <si>
    <t>A03502</t>
  </si>
  <si>
    <t>HARPERS FERRY</t>
  </si>
  <si>
    <t>3</t>
  </si>
  <si>
    <t>A03506</t>
  </si>
  <si>
    <t>6-8</t>
  </si>
  <si>
    <t>A03512</t>
  </si>
  <si>
    <t>ZEZULKA</t>
  </si>
  <si>
    <t>2-5</t>
  </si>
  <si>
    <t>A03518</t>
  </si>
  <si>
    <t>IVERSON</t>
  </si>
  <si>
    <t>2-3A</t>
  </si>
  <si>
    <t>A04016</t>
  </si>
  <si>
    <t>L&amp;W QUARRIES INC</t>
  </si>
  <si>
    <t>1-5</t>
  </si>
  <si>
    <t>A04018</t>
  </si>
  <si>
    <t>CLARKDALE #8</t>
  </si>
  <si>
    <t>2</t>
  </si>
  <si>
    <t>A05506</t>
  </si>
  <si>
    <t>EXIRA</t>
  </si>
  <si>
    <t>HALLETT MATERIALS CO</t>
  </si>
  <si>
    <t>A06006</t>
  </si>
  <si>
    <t>GARRISON B</t>
  </si>
  <si>
    <t>WENDLING QUARRIES INC</t>
  </si>
  <si>
    <t>A06012</t>
  </si>
  <si>
    <t>JABENS</t>
  </si>
  <si>
    <t>COOTS MATERIALS CO INC</t>
  </si>
  <si>
    <t>A06014</t>
  </si>
  <si>
    <t>VINTON-MILROY</t>
  </si>
  <si>
    <t>A06502</t>
  </si>
  <si>
    <t>A06504</t>
  </si>
  <si>
    <t>MT AUBURN</t>
  </si>
  <si>
    <t>6</t>
  </si>
  <si>
    <t>A06506</t>
  </si>
  <si>
    <t>PORK CHOP</t>
  </si>
  <si>
    <t>4</t>
  </si>
  <si>
    <t>A07004</t>
  </si>
  <si>
    <t>WATERLOO SOUTH</t>
  </si>
  <si>
    <t>BMC AGGREGATES LC</t>
  </si>
  <si>
    <t>A07008</t>
  </si>
  <si>
    <t>MORGAN</t>
  </si>
  <si>
    <t>6-16</t>
  </si>
  <si>
    <t>A07018</t>
  </si>
  <si>
    <t>RAYMOND-PESKE</t>
  </si>
  <si>
    <t>6-11</t>
  </si>
  <si>
    <t>A07020</t>
  </si>
  <si>
    <t>STEINBRON</t>
  </si>
  <si>
    <t>12</t>
  </si>
  <si>
    <t>A07504</t>
  </si>
  <si>
    <t>WATERLOO SAND</t>
  </si>
  <si>
    <t>10-12</t>
  </si>
  <si>
    <t>A07506</t>
  </si>
  <si>
    <t>ASPRO</t>
  </si>
  <si>
    <t>13-18</t>
  </si>
  <si>
    <t>A07508</t>
  </si>
  <si>
    <t>GILBERTVILLE</t>
  </si>
  <si>
    <t>20-23</t>
  </si>
  <si>
    <t>A07512</t>
  </si>
  <si>
    <t>ZEIEN S&amp;G</t>
  </si>
  <si>
    <t>A07518</t>
  </si>
  <si>
    <t>JANESVILLE</t>
  </si>
  <si>
    <t>A08504</t>
  </si>
  <si>
    <t>JENSEN</t>
  </si>
  <si>
    <t>A08526</t>
  </si>
  <si>
    <t>POWERS</t>
  </si>
  <si>
    <t>A08528</t>
  </si>
  <si>
    <t>LEININGER</t>
  </si>
  <si>
    <t>STRATFORD GRAVEL INC</t>
  </si>
  <si>
    <t>A09002</t>
  </si>
  <si>
    <t>FREDERIKA</t>
  </si>
  <si>
    <t>17-24</t>
  </si>
  <si>
    <t>A09006</t>
  </si>
  <si>
    <t>TRIPOLI-PLATTE</t>
  </si>
  <si>
    <t>32-36</t>
  </si>
  <si>
    <t>A09504</t>
  </si>
  <si>
    <t>NOLTE</t>
  </si>
  <si>
    <t>5-24</t>
  </si>
  <si>
    <t>A09508</t>
  </si>
  <si>
    <t>5</t>
  </si>
  <si>
    <t>A09510</t>
  </si>
  <si>
    <t>A09512</t>
  </si>
  <si>
    <t>BOEVERS</t>
  </si>
  <si>
    <t>4A-4B</t>
  </si>
  <si>
    <t>A10002</t>
  </si>
  <si>
    <t>WESTON-LAMONT</t>
  </si>
  <si>
    <t>1B-5</t>
  </si>
  <si>
    <t>A10004</t>
  </si>
  <si>
    <t>BLOOM-JESUP</t>
  </si>
  <si>
    <t>6-10</t>
  </si>
  <si>
    <t>A10008</t>
  </si>
  <si>
    <t>OELWEIN</t>
  </si>
  <si>
    <t>A10010</t>
  </si>
  <si>
    <t>HAZELTON</t>
  </si>
  <si>
    <t>1B</t>
  </si>
  <si>
    <t>A10012</t>
  </si>
  <si>
    <t>1A-1B</t>
  </si>
  <si>
    <t>A10014</t>
  </si>
  <si>
    <t>OELWEIN #1</t>
  </si>
  <si>
    <t>A10016</t>
  </si>
  <si>
    <t>OELWEIN #2</t>
  </si>
  <si>
    <t>A10022</t>
  </si>
  <si>
    <t>BROOKS</t>
  </si>
  <si>
    <t>A10024</t>
  </si>
  <si>
    <t>RASMUSSEN #2</t>
  </si>
  <si>
    <t>A10026</t>
  </si>
  <si>
    <t>BRANDON</t>
  </si>
  <si>
    <t>A10028</t>
  </si>
  <si>
    <t>HERTZBERGER</t>
  </si>
  <si>
    <t>A10030</t>
  </si>
  <si>
    <t>SOUTH AURORA</t>
  </si>
  <si>
    <t>A10032</t>
  </si>
  <si>
    <t>SELLS</t>
  </si>
  <si>
    <t>A10504</t>
  </si>
  <si>
    <t>WARD</t>
  </si>
  <si>
    <t>2-8</t>
  </si>
  <si>
    <t>A10506</t>
  </si>
  <si>
    <t>GREENLEY</t>
  </si>
  <si>
    <t>A10510</t>
  </si>
  <si>
    <t>HUFFMAN</t>
  </si>
  <si>
    <t>A10514</t>
  </si>
  <si>
    <t>HOLLERMAN</t>
  </si>
  <si>
    <t>A10516</t>
  </si>
  <si>
    <t>MILLER</t>
  </si>
  <si>
    <t>A10518</t>
  </si>
  <si>
    <t>YEAROUS</t>
  </si>
  <si>
    <t>A10520</t>
  </si>
  <si>
    <t>A11512</t>
  </si>
  <si>
    <t>MARATHON</t>
  </si>
  <si>
    <t>BUENA VISTA COUNTY</t>
  </si>
  <si>
    <t>A11514</t>
  </si>
  <si>
    <t>1-7</t>
  </si>
  <si>
    <t>A11516</t>
  </si>
  <si>
    <t>SIOUX RAPIDS</t>
  </si>
  <si>
    <t>A11518</t>
  </si>
  <si>
    <t>MOLGAARD</t>
  </si>
  <si>
    <t>A12004</t>
  </si>
  <si>
    <t>LUBBEN</t>
  </si>
  <si>
    <t>4-5</t>
  </si>
  <si>
    <t>A12008</t>
  </si>
  <si>
    <t>FLORRY-STEERE</t>
  </si>
  <si>
    <t>4-6</t>
  </si>
  <si>
    <t>A12502</t>
  </si>
  <si>
    <t>CLARKSVILLE</t>
  </si>
  <si>
    <t>A12508</t>
  </si>
  <si>
    <t>AUSTINVILLE</t>
  </si>
  <si>
    <t>A12514</t>
  </si>
  <si>
    <t>DE VRIES</t>
  </si>
  <si>
    <t>1-12</t>
  </si>
  <si>
    <t>A12516</t>
  </si>
  <si>
    <t>13-16</t>
  </si>
  <si>
    <t>A12518</t>
  </si>
  <si>
    <t>SHELL ROCK-ADAMS</t>
  </si>
  <si>
    <t>7</t>
  </si>
  <si>
    <t>A12520</t>
  </si>
  <si>
    <t>PARKERSBURG</t>
  </si>
  <si>
    <t>A13502</t>
  </si>
  <si>
    <t>A13504</t>
  </si>
  <si>
    <t>A13506</t>
  </si>
  <si>
    <t>A14510</t>
  </si>
  <si>
    <t>LANESBORO</t>
  </si>
  <si>
    <t>A14514</t>
  </si>
  <si>
    <t>MACKE</t>
  </si>
  <si>
    <t>A14516</t>
  </si>
  <si>
    <t>RICHLAND</t>
  </si>
  <si>
    <t>A14518</t>
  </si>
  <si>
    <t>A15008</t>
  </si>
  <si>
    <t>ATLANTIC MINE</t>
  </si>
  <si>
    <t>A16004</t>
  </si>
  <si>
    <t>LOWDEN-SCHNECKLOTH</t>
  </si>
  <si>
    <t>A16006</t>
  </si>
  <si>
    <t>STONEMILL</t>
  </si>
  <si>
    <t>A16010</t>
  </si>
  <si>
    <t>PEDEN</t>
  </si>
  <si>
    <t>A16012</t>
  </si>
  <si>
    <t>ONION GROVE</t>
  </si>
  <si>
    <t>WEBER STONE CO INC</t>
  </si>
  <si>
    <t>A16022</t>
  </si>
  <si>
    <t>TRICON</t>
  </si>
  <si>
    <t>A16502</t>
  </si>
  <si>
    <t>SHARPLISS</t>
  </si>
  <si>
    <t>A16506</t>
  </si>
  <si>
    <t>A16508</t>
  </si>
  <si>
    <t>MASSILLON</t>
  </si>
  <si>
    <t>A16510</t>
  </si>
  <si>
    <t>CEDAR BLUFF</t>
  </si>
  <si>
    <t>1-21</t>
  </si>
  <si>
    <t>A17008</t>
  </si>
  <si>
    <t>PORTLAND WEST</t>
  </si>
  <si>
    <t>MARTIN MARIETTA</t>
  </si>
  <si>
    <t>1-11</t>
  </si>
  <si>
    <t>A17012</t>
  </si>
  <si>
    <t>UBBEN</t>
  </si>
  <si>
    <t>A17020</t>
  </si>
  <si>
    <t>MASON CITY</t>
  </si>
  <si>
    <t>A17024</t>
  </si>
  <si>
    <t>RIVERVIEW</t>
  </si>
  <si>
    <t>A17506</t>
  </si>
  <si>
    <t>NELSON-FORBES</t>
  </si>
  <si>
    <t>A17512</t>
  </si>
  <si>
    <t>WEPKING</t>
  </si>
  <si>
    <t>A17514</t>
  </si>
  <si>
    <t>HOLCIM SAND</t>
  </si>
  <si>
    <t>A17518</t>
  </si>
  <si>
    <t>AIRPORT</t>
  </si>
  <si>
    <t>A17520</t>
  </si>
  <si>
    <t>TUTTLE</t>
  </si>
  <si>
    <t>A18506</t>
  </si>
  <si>
    <t>CHEROKEE SOUTH</t>
  </si>
  <si>
    <t>A18514</t>
  </si>
  <si>
    <t>LARRABEE-MONTGOMERY</t>
  </si>
  <si>
    <t>A18526</t>
  </si>
  <si>
    <t>CHEROKEE NORTH</t>
  </si>
  <si>
    <t>A18528</t>
  </si>
  <si>
    <t>A18530</t>
  </si>
  <si>
    <t>PATTERSON</t>
  </si>
  <si>
    <t>A18534</t>
  </si>
  <si>
    <t>NELSON</t>
  </si>
  <si>
    <t>A18536</t>
  </si>
  <si>
    <t>BECK</t>
  </si>
  <si>
    <t>A19006</t>
  </si>
  <si>
    <t>HUNT</t>
  </si>
  <si>
    <t>A19008</t>
  </si>
  <si>
    <t>BOICE</t>
  </si>
  <si>
    <t>A19504</t>
  </si>
  <si>
    <t>A19506</t>
  </si>
  <si>
    <t>BLAZEK</t>
  </si>
  <si>
    <t>A19508</t>
  </si>
  <si>
    <t>BUSTA</t>
  </si>
  <si>
    <t>A19512</t>
  </si>
  <si>
    <t>PEARL ROCK</t>
  </si>
  <si>
    <t>A19514</t>
  </si>
  <si>
    <t>NASHUA</t>
  </si>
  <si>
    <t>A19516</t>
  </si>
  <si>
    <t>REWOLDT</t>
  </si>
  <si>
    <t>A19518</t>
  </si>
  <si>
    <t>AGGLAND</t>
  </si>
  <si>
    <t>A19520</t>
  </si>
  <si>
    <t>A19522</t>
  </si>
  <si>
    <t>CROELL REDI MIX</t>
  </si>
  <si>
    <t>A19524</t>
  </si>
  <si>
    <t>REISNER</t>
  </si>
  <si>
    <t>A20002</t>
  </si>
  <si>
    <t>OSCEOLA</t>
  </si>
  <si>
    <t>7-9</t>
  </si>
  <si>
    <t>A21506</t>
  </si>
  <si>
    <t>EVERLY</t>
  </si>
  <si>
    <t>8-9</t>
  </si>
  <si>
    <t>A21516</t>
  </si>
  <si>
    <t>SPENCER #1</t>
  </si>
  <si>
    <t>A21518</t>
  </si>
  <si>
    <t>SPENCER #2</t>
  </si>
  <si>
    <t>A21522</t>
  </si>
  <si>
    <t>STAINS</t>
  </si>
  <si>
    <t>A21526</t>
  </si>
  <si>
    <t>CLAY COUNTY</t>
  </si>
  <si>
    <t>A21528</t>
  </si>
  <si>
    <t>GOEKEN</t>
  </si>
  <si>
    <t>A21530</t>
  </si>
  <si>
    <t>BRAUNSCHWEIG</t>
  </si>
  <si>
    <t>A21532</t>
  </si>
  <si>
    <t>ELSER</t>
  </si>
  <si>
    <t>A21534</t>
  </si>
  <si>
    <t>CLARK EVERLY</t>
  </si>
  <si>
    <t>A21536</t>
  </si>
  <si>
    <t>GILLETT GROVE</t>
  </si>
  <si>
    <t>A22002</t>
  </si>
  <si>
    <t>TWIN ROCK-SCHRADER</t>
  </si>
  <si>
    <t>A22004</t>
  </si>
  <si>
    <t>BENTE-ELKADER-WATSON</t>
  </si>
  <si>
    <t>A22008</t>
  </si>
  <si>
    <t>ANDEREGG</t>
  </si>
  <si>
    <t>A22012</t>
  </si>
  <si>
    <t>SCHMIDT</t>
  </si>
  <si>
    <t>A22014</t>
  </si>
  <si>
    <t>BLUME</t>
  </si>
  <si>
    <t>9-10</t>
  </si>
  <si>
    <t>A22018</t>
  </si>
  <si>
    <t>ZURCHER</t>
  </si>
  <si>
    <t>A22024</t>
  </si>
  <si>
    <t>A22032</t>
  </si>
  <si>
    <t>WELLMAN</t>
  </si>
  <si>
    <t>A22038</t>
  </si>
  <si>
    <t>FASSBINDER</t>
  </si>
  <si>
    <t>A22040</t>
  </si>
  <si>
    <t>HARTMAN</t>
  </si>
  <si>
    <t>A22060</t>
  </si>
  <si>
    <t>JOHNSON</t>
  </si>
  <si>
    <t>A22062</t>
  </si>
  <si>
    <t>SNY MAGILL</t>
  </si>
  <si>
    <t>A22068</t>
  </si>
  <si>
    <t>MILLVILLE</t>
  </si>
  <si>
    <t>A22070</t>
  </si>
  <si>
    <t>A22072</t>
  </si>
  <si>
    <t>CLAYTON TERMINAL</t>
  </si>
  <si>
    <t>A22074</t>
  </si>
  <si>
    <t>STRAWBERRY POINT</t>
  </si>
  <si>
    <t>A22090</t>
  </si>
  <si>
    <t>FRENCHTOWN</t>
  </si>
  <si>
    <t>25A-25E</t>
  </si>
  <si>
    <t>A22510</t>
  </si>
  <si>
    <t>BENTE</t>
  </si>
  <si>
    <t>A22512</t>
  </si>
  <si>
    <t>FAIRGROUND</t>
  </si>
  <si>
    <t>A22514</t>
  </si>
  <si>
    <t>JOY SPRINGS</t>
  </si>
  <si>
    <t>A22518</t>
  </si>
  <si>
    <t>THURN</t>
  </si>
  <si>
    <t>A22520</t>
  </si>
  <si>
    <t>WELTERLEN</t>
  </si>
  <si>
    <t>A22522</t>
  </si>
  <si>
    <t>MOYNA</t>
  </si>
  <si>
    <t>A23002</t>
  </si>
  <si>
    <t>ELWOOD-YEAGER</t>
  </si>
  <si>
    <t>A23004</t>
  </si>
  <si>
    <t>BEHR</t>
  </si>
  <si>
    <t>A23006</t>
  </si>
  <si>
    <t>SHAFFTON</t>
  </si>
  <si>
    <t>A23010</t>
  </si>
  <si>
    <t>GOOSE LAKE</t>
  </si>
  <si>
    <t>A23012</t>
  </si>
  <si>
    <t>TEEDS GROVE</t>
  </si>
  <si>
    <t>A23016</t>
  </si>
  <si>
    <t>LYONS</t>
  </si>
  <si>
    <t>3-11</t>
  </si>
  <si>
    <t>A23026</t>
  </si>
  <si>
    <t>MILL CREEK</t>
  </si>
  <si>
    <t>6-9</t>
  </si>
  <si>
    <t>A23502</t>
  </si>
  <si>
    <t>DOYLE</t>
  </si>
  <si>
    <t>1-9</t>
  </si>
  <si>
    <t>A23504</t>
  </si>
  <si>
    <t>A23506</t>
  </si>
  <si>
    <t>SCHNECKLOTH</t>
  </si>
  <si>
    <t>A23508</t>
  </si>
  <si>
    <t>GATEWAY</t>
  </si>
  <si>
    <t>2-6</t>
  </si>
  <si>
    <t>A23510</t>
  </si>
  <si>
    <t>A23514</t>
  </si>
  <si>
    <t>ANDERSON</t>
  </si>
  <si>
    <t>A23516</t>
  </si>
  <si>
    <t>OLSON</t>
  </si>
  <si>
    <t>A24512</t>
  </si>
  <si>
    <t>DUNLAP</t>
  </si>
  <si>
    <t>1-2</t>
  </si>
  <si>
    <t>A25510</t>
  </si>
  <si>
    <t>PERRY</t>
  </si>
  <si>
    <t>A25514</t>
  </si>
  <si>
    <t>BOONEVILLE</t>
  </si>
  <si>
    <t>A25516</t>
  </si>
  <si>
    <t>VAN METER SOUTH</t>
  </si>
  <si>
    <t>A25518</t>
  </si>
  <si>
    <t>RACCOON RIVER SAND</t>
  </si>
  <si>
    <t>A22042</t>
  </si>
  <si>
    <t>1-10</t>
  </si>
  <si>
    <t>A26004</t>
  </si>
  <si>
    <t>LEWIS</t>
  </si>
  <si>
    <t>DOUDS STONE INC</t>
  </si>
  <si>
    <t>A26006</t>
  </si>
  <si>
    <t>A26502</t>
  </si>
  <si>
    <t>ELDON-FRANKLIN</t>
  </si>
  <si>
    <t>A27002</t>
  </si>
  <si>
    <t>GRAND RIVER</t>
  </si>
  <si>
    <t>A28008</t>
  </si>
  <si>
    <t>EDGEWOOD WEST</t>
  </si>
  <si>
    <t>A28012</t>
  </si>
  <si>
    <t>3-4</t>
  </si>
  <si>
    <t>A28014</t>
  </si>
  <si>
    <t>LOGAN</t>
  </si>
  <si>
    <t>A28016</t>
  </si>
  <si>
    <t>WHITE</t>
  </si>
  <si>
    <t>A28020</t>
  </si>
  <si>
    <t>DEUTMEYER</t>
  </si>
  <si>
    <t>A28030</t>
  </si>
  <si>
    <t>S1B</t>
  </si>
  <si>
    <t>A28038</t>
  </si>
  <si>
    <t>S1B-S1D</t>
  </si>
  <si>
    <t>A28040</t>
  </si>
  <si>
    <t>KRAPFL</t>
  </si>
  <si>
    <t>G4</t>
  </si>
  <si>
    <t>A28042</t>
  </si>
  <si>
    <t>WALSTON-MASONVILLE</t>
  </si>
  <si>
    <t>A28044</t>
  </si>
  <si>
    <t>DUNDEE</t>
  </si>
  <si>
    <t>A28052</t>
  </si>
  <si>
    <t>MANCHESTER</t>
  </si>
  <si>
    <t>A28058</t>
  </si>
  <si>
    <t>A28504</t>
  </si>
  <si>
    <t>TEGLER</t>
  </si>
  <si>
    <t>A28510</t>
  </si>
  <si>
    <t>A28520</t>
  </si>
  <si>
    <t>A28524</t>
  </si>
  <si>
    <t>LAKE DELHI</t>
  </si>
  <si>
    <t>A29002</t>
  </si>
  <si>
    <t>16-17</t>
  </si>
  <si>
    <t>A29008</t>
  </si>
  <si>
    <t>CESSFORD CONST CO</t>
  </si>
  <si>
    <t>3-14</t>
  </si>
  <si>
    <t>A29012</t>
  </si>
  <si>
    <t>GEODE</t>
  </si>
  <si>
    <t>A29502</t>
  </si>
  <si>
    <t>SPRING GROVE</t>
  </si>
  <si>
    <t>3-15</t>
  </si>
  <si>
    <t>A30504</t>
  </si>
  <si>
    <t>ROHLIN</t>
  </si>
  <si>
    <t>A30508</t>
  </si>
  <si>
    <t>FOSTORIA</t>
  </si>
  <si>
    <t>A30512</t>
  </si>
  <si>
    <t>WESTPORT</t>
  </si>
  <si>
    <t>A30514</t>
  </si>
  <si>
    <t>MILFORD</t>
  </si>
  <si>
    <t>A30516</t>
  </si>
  <si>
    <t>CROSBY</t>
  </si>
  <si>
    <t>COHRS CONSTRUCTION INC</t>
  </si>
  <si>
    <t>A30518</t>
  </si>
  <si>
    <t>SMITH</t>
  </si>
  <si>
    <t>A30522</t>
  </si>
  <si>
    <t>FODNESS</t>
  </si>
  <si>
    <t>A30524</t>
  </si>
  <si>
    <t>A30526</t>
  </si>
  <si>
    <t>A31002</t>
  </si>
  <si>
    <t>ROSE SPUR</t>
  </si>
  <si>
    <t>A31006</t>
  </si>
  <si>
    <t>A31008</t>
  </si>
  <si>
    <t>A31010</t>
  </si>
  <si>
    <t>BROWN</t>
  </si>
  <si>
    <t>A31014</t>
  </si>
  <si>
    <t>KURT</t>
  </si>
  <si>
    <t>A31018</t>
  </si>
  <si>
    <t>MELOY</t>
  </si>
  <si>
    <t>A31020</t>
  </si>
  <si>
    <t>SCHLITCHE</t>
  </si>
  <si>
    <t>A31024</t>
  </si>
  <si>
    <t>JOHNS CREEK</t>
  </si>
  <si>
    <t>A31026</t>
  </si>
  <si>
    <t>3-7</t>
  </si>
  <si>
    <t>A31028</t>
  </si>
  <si>
    <t>THOLE</t>
  </si>
  <si>
    <t>A31030</t>
  </si>
  <si>
    <t>KEMP</t>
  </si>
  <si>
    <t>6-7</t>
  </si>
  <si>
    <t>A31040</t>
  </si>
  <si>
    <t>KENNEDY</t>
  </si>
  <si>
    <t>A31042</t>
  </si>
  <si>
    <t>GANSEN</t>
  </si>
  <si>
    <t>A31046</t>
  </si>
  <si>
    <t>DECKER</t>
  </si>
  <si>
    <t>A31048</t>
  </si>
  <si>
    <t>MCDERMOTT</t>
  </si>
  <si>
    <t>A31050</t>
  </si>
  <si>
    <t>PLOESSEL-DYERSVILLE</t>
  </si>
  <si>
    <t>25A-25C</t>
  </si>
  <si>
    <t>A31052</t>
  </si>
  <si>
    <t>EPWORTH-KIDDER</t>
  </si>
  <si>
    <t>A27008</t>
  </si>
  <si>
    <t>A31056</t>
  </si>
  <si>
    <t>RUBIE</t>
  </si>
  <si>
    <t>A31060</t>
  </si>
  <si>
    <t>A31064</t>
  </si>
  <si>
    <t>WEBER</t>
  </si>
  <si>
    <t>A31066</t>
  </si>
  <si>
    <t>FILLMORE</t>
  </si>
  <si>
    <t>A31504</t>
  </si>
  <si>
    <t>A31512</t>
  </si>
  <si>
    <t>BURKLE</t>
  </si>
  <si>
    <t>A31514</t>
  </si>
  <si>
    <t>A31516</t>
  </si>
  <si>
    <t>CASCADE-LOCHER</t>
  </si>
  <si>
    <t>A32502</t>
  </si>
  <si>
    <t>ESTHERVILLE</t>
  </si>
  <si>
    <t>A32506</t>
  </si>
  <si>
    <t>FREY</t>
  </si>
  <si>
    <t>EMMET COUNTY</t>
  </si>
  <si>
    <t>A32522</t>
  </si>
  <si>
    <t>OLD ESTHERVILLE S&amp;G</t>
  </si>
  <si>
    <t>A32524</t>
  </si>
  <si>
    <t>PETERSON</t>
  </si>
  <si>
    <t>A32530</t>
  </si>
  <si>
    <t>A32534</t>
  </si>
  <si>
    <t>ENERSON</t>
  </si>
  <si>
    <t>A32538</t>
  </si>
  <si>
    <t>A32540</t>
  </si>
  <si>
    <t>FISHER</t>
  </si>
  <si>
    <t>5-8</t>
  </si>
  <si>
    <t>A32542</t>
  </si>
  <si>
    <t>GRAETTINGER</t>
  </si>
  <si>
    <t>A32544</t>
  </si>
  <si>
    <t>DUININCK BROS INC</t>
  </si>
  <si>
    <t>A32546</t>
  </si>
  <si>
    <t>TROPHY RIDGE</t>
  </si>
  <si>
    <t>A33002</t>
  </si>
  <si>
    <t>ELDORADO-JACOBSEN</t>
  </si>
  <si>
    <t>A33018</t>
  </si>
  <si>
    <t>FAIRBANK</t>
  </si>
  <si>
    <t>A33024</t>
  </si>
  <si>
    <t>WAUCOMA</t>
  </si>
  <si>
    <t>15</t>
  </si>
  <si>
    <t>A33026</t>
  </si>
  <si>
    <t>LYNCH</t>
  </si>
  <si>
    <t>15-18</t>
  </si>
  <si>
    <t>A33032</t>
  </si>
  <si>
    <t>LANDIS</t>
  </si>
  <si>
    <t>A33036</t>
  </si>
  <si>
    <t>GRAHAM-HAWKEYE</t>
  </si>
  <si>
    <t>21-24</t>
  </si>
  <si>
    <t>A33038</t>
  </si>
  <si>
    <t>PAPE</t>
  </si>
  <si>
    <t>8-14</t>
  </si>
  <si>
    <t>A33506</t>
  </si>
  <si>
    <t>ALPHA</t>
  </si>
  <si>
    <t>7-19</t>
  </si>
  <si>
    <t>A33508</t>
  </si>
  <si>
    <t>DURSCHER</t>
  </si>
  <si>
    <t>7-20</t>
  </si>
  <si>
    <t>A33510</t>
  </si>
  <si>
    <t>RANDALIA</t>
  </si>
  <si>
    <t>15-24</t>
  </si>
  <si>
    <t>A33512</t>
  </si>
  <si>
    <t>WADENA</t>
  </si>
  <si>
    <t>24-27</t>
  </si>
  <si>
    <t>A33518</t>
  </si>
  <si>
    <t>BASSETT</t>
  </si>
  <si>
    <t>11-12</t>
  </si>
  <si>
    <t>A33520</t>
  </si>
  <si>
    <t>OELWEIN SAND</t>
  </si>
  <si>
    <t>9-13</t>
  </si>
  <si>
    <t>A33522</t>
  </si>
  <si>
    <t>17</t>
  </si>
  <si>
    <t>A33524</t>
  </si>
  <si>
    <t>ROGERS</t>
  </si>
  <si>
    <t>A33526</t>
  </si>
  <si>
    <t>ELDORADO</t>
  </si>
  <si>
    <t>A33528</t>
  </si>
  <si>
    <t>KASEMEIER</t>
  </si>
  <si>
    <t>A34002</t>
  </si>
  <si>
    <t>CARVILLE-BUNN</t>
  </si>
  <si>
    <t>A34004</t>
  </si>
  <si>
    <t>A34008</t>
  </si>
  <si>
    <t>WARNHOLTZ</t>
  </si>
  <si>
    <t>A34010</t>
  </si>
  <si>
    <t>LACOSTA</t>
  </si>
  <si>
    <t>A34018</t>
  </si>
  <si>
    <t>JONES</t>
  </si>
  <si>
    <t>A34502</t>
  </si>
  <si>
    <t>ROCKFORD</t>
  </si>
  <si>
    <t>A34506</t>
  </si>
  <si>
    <t>LENT</t>
  </si>
  <si>
    <t>A34510</t>
  </si>
  <si>
    <t>BRACKEL</t>
  </si>
  <si>
    <t>A34514</t>
  </si>
  <si>
    <t>LITTLE CEDAR</t>
  </si>
  <si>
    <t>A34516</t>
  </si>
  <si>
    <t>1-15</t>
  </si>
  <si>
    <t>A34518</t>
  </si>
  <si>
    <t>ENABNIT</t>
  </si>
  <si>
    <t>5-12</t>
  </si>
  <si>
    <t>A34520</t>
  </si>
  <si>
    <t>A34522</t>
  </si>
  <si>
    <t>3A-4B</t>
  </si>
  <si>
    <t>A35002</t>
  </si>
  <si>
    <t>DOWS</t>
  </si>
  <si>
    <t>A35006</t>
  </si>
  <si>
    <t>HIBNESS</t>
  </si>
  <si>
    <t>3-9A</t>
  </si>
  <si>
    <t>A35010</t>
  </si>
  <si>
    <t>2-9</t>
  </si>
  <si>
    <t>A35502</t>
  </si>
  <si>
    <t>GENEVA</t>
  </si>
  <si>
    <t>9B</t>
  </si>
  <si>
    <t>A35514</t>
  </si>
  <si>
    <t>KOCH</t>
  </si>
  <si>
    <t>A35516</t>
  </si>
  <si>
    <t>PETERS</t>
  </si>
  <si>
    <t>A35518</t>
  </si>
  <si>
    <t>REINKE</t>
  </si>
  <si>
    <t>A35520</t>
  </si>
  <si>
    <t>BRANDT</t>
  </si>
  <si>
    <t>A35522</t>
  </si>
  <si>
    <t>A36002</t>
  </si>
  <si>
    <t>THURMAN</t>
  </si>
  <si>
    <t>A37504</t>
  </si>
  <si>
    <t>A37514</t>
  </si>
  <si>
    <t>WRIGHT</t>
  </si>
  <si>
    <t>ARCADIA LIMESTONE CO</t>
  </si>
  <si>
    <t>A37520</t>
  </si>
  <si>
    <t>HAMILTON</t>
  </si>
  <si>
    <t>A37522</t>
  </si>
  <si>
    <t>HAUPERT</t>
  </si>
  <si>
    <t>A37524</t>
  </si>
  <si>
    <t>DAVIS</t>
  </si>
  <si>
    <t>A37526</t>
  </si>
  <si>
    <t>A37528</t>
  </si>
  <si>
    <t>MUIR</t>
  </si>
  <si>
    <t>A37530</t>
  </si>
  <si>
    <t>BEDROCK #3</t>
  </si>
  <si>
    <t>BEDROCK GRAVEL CO</t>
  </si>
  <si>
    <t>A38504</t>
  </si>
  <si>
    <t>HERONIMOUS</t>
  </si>
  <si>
    <t>5-9</t>
  </si>
  <si>
    <t>A38506</t>
  </si>
  <si>
    <t>A39502</t>
  </si>
  <si>
    <t>HEILAND</t>
  </si>
  <si>
    <t>A39508</t>
  </si>
  <si>
    <t>L &amp; L</t>
  </si>
  <si>
    <t>2-4</t>
  </si>
  <si>
    <t>A39510</t>
  </si>
  <si>
    <t>A40512</t>
  </si>
  <si>
    <t>A41002</t>
  </si>
  <si>
    <t>GARNER NORTH</t>
  </si>
  <si>
    <t>A41504</t>
  </si>
  <si>
    <t>HUTCHINS</t>
  </si>
  <si>
    <t>HANCOCK COUNTY</t>
  </si>
  <si>
    <t>A41506</t>
  </si>
  <si>
    <t>KLEMME</t>
  </si>
  <si>
    <t>A41518</t>
  </si>
  <si>
    <t>AUSTIN</t>
  </si>
  <si>
    <t>A42002</t>
  </si>
  <si>
    <t>ALDEN</t>
  </si>
  <si>
    <t>A42004</t>
  </si>
  <si>
    <t>GIFFORD</t>
  </si>
  <si>
    <t>A42502</t>
  </si>
  <si>
    <t>IOWA FALLS</t>
  </si>
  <si>
    <t>A42512</t>
  </si>
  <si>
    <t>A42524</t>
  </si>
  <si>
    <t>GRIFFEL</t>
  </si>
  <si>
    <t>A42528</t>
  </si>
  <si>
    <t>LLOYD</t>
  </si>
  <si>
    <t>A43002</t>
  </si>
  <si>
    <t>A43004</t>
  </si>
  <si>
    <t>A43512</t>
  </si>
  <si>
    <t>WOODBINE-MCCANN</t>
  </si>
  <si>
    <t>A44006</t>
  </si>
  <si>
    <t>LEEPER</t>
  </si>
  <si>
    <t>HENRY COUNTY</t>
  </si>
  <si>
    <t>4-6B</t>
  </si>
  <si>
    <t>A44008</t>
  </si>
  <si>
    <t>A44502</t>
  </si>
  <si>
    <t>NORTH ROME</t>
  </si>
  <si>
    <t>A44504</t>
  </si>
  <si>
    <t>ENSMINGER-ROME</t>
  </si>
  <si>
    <t>IDEAL SAND CO</t>
  </si>
  <si>
    <t>A45006</t>
  </si>
  <si>
    <t>A45008</t>
  </si>
  <si>
    <t>DOTZLER</t>
  </si>
  <si>
    <t>A45010</t>
  </si>
  <si>
    <t>DALEY</t>
  </si>
  <si>
    <t>A45014</t>
  </si>
  <si>
    <t>A45502</t>
  </si>
  <si>
    <t>MAPLE LEAF-POTTER</t>
  </si>
  <si>
    <t>A45504</t>
  </si>
  <si>
    <t>ECKERMAN</t>
  </si>
  <si>
    <t>A45508</t>
  </si>
  <si>
    <t>SOVEREIGN</t>
  </si>
  <si>
    <t>A45516</t>
  </si>
  <si>
    <t>FREIDERICH</t>
  </si>
  <si>
    <t>A45518</t>
  </si>
  <si>
    <t>ELMA</t>
  </si>
  <si>
    <t>A46004</t>
  </si>
  <si>
    <t>GRIFFITH</t>
  </si>
  <si>
    <t>A46006</t>
  </si>
  <si>
    <t>HODGES</t>
  </si>
  <si>
    <t>A46014</t>
  </si>
  <si>
    <t>PEDERSEN</t>
  </si>
  <si>
    <t>A46512</t>
  </si>
  <si>
    <t>WARREN</t>
  </si>
  <si>
    <t>NORTHWEST MATERIALS</t>
  </si>
  <si>
    <t>A46516</t>
  </si>
  <si>
    <t>ERICKSON</t>
  </si>
  <si>
    <t>A46518</t>
  </si>
  <si>
    <t>A47502</t>
  </si>
  <si>
    <t>BATTLE CREEK</t>
  </si>
  <si>
    <t>4C-19</t>
  </si>
  <si>
    <t>A47504</t>
  </si>
  <si>
    <t>CROCKER</t>
  </si>
  <si>
    <t>1-17</t>
  </si>
  <si>
    <t>A48502</t>
  </si>
  <si>
    <t>KIMMICH</t>
  </si>
  <si>
    <t>A48506</t>
  </si>
  <si>
    <t>MARENGO</t>
  </si>
  <si>
    <t>17-18</t>
  </si>
  <si>
    <t>A48508</t>
  </si>
  <si>
    <t>A49002</t>
  </si>
  <si>
    <t>BELLEVUE</t>
  </si>
  <si>
    <t>A49004</t>
  </si>
  <si>
    <t>LAMOTT</t>
  </si>
  <si>
    <t>9-14</t>
  </si>
  <si>
    <t>A49008</t>
  </si>
  <si>
    <t>IRON HILL</t>
  </si>
  <si>
    <t>A49010</t>
  </si>
  <si>
    <t>ANDREW</t>
  </si>
  <si>
    <t>A49012</t>
  </si>
  <si>
    <t>FROST</t>
  </si>
  <si>
    <t>A49016</t>
  </si>
  <si>
    <t>WEIS</t>
  </si>
  <si>
    <t>A49018</t>
  </si>
  <si>
    <t>PATASKA</t>
  </si>
  <si>
    <t>A49020</t>
  </si>
  <si>
    <t>PRESTON</t>
  </si>
  <si>
    <t>A49021</t>
  </si>
  <si>
    <t>A49022</t>
  </si>
  <si>
    <t>A49024</t>
  </si>
  <si>
    <t>MAQUOKETA EAST</t>
  </si>
  <si>
    <t>A49030</t>
  </si>
  <si>
    <t>SPRINGBROOK</t>
  </si>
  <si>
    <t>A49040</t>
  </si>
  <si>
    <t>JOINERVILLE-HAMANN</t>
  </si>
  <si>
    <t>A49504</t>
  </si>
  <si>
    <t>KNIPELMEYER</t>
  </si>
  <si>
    <t>7-12</t>
  </si>
  <si>
    <t>A49506</t>
  </si>
  <si>
    <t>5-6</t>
  </si>
  <si>
    <t>A49510</t>
  </si>
  <si>
    <t>MAQUOKETA</t>
  </si>
  <si>
    <t>1-4A</t>
  </si>
  <si>
    <t>A49516</t>
  </si>
  <si>
    <t>TURNER</t>
  </si>
  <si>
    <t>A49520</t>
  </si>
  <si>
    <t>BALDWIN</t>
  </si>
  <si>
    <t>A49524</t>
  </si>
  <si>
    <t>GRIEBEL</t>
  </si>
  <si>
    <t>A49526</t>
  </si>
  <si>
    <t>BELLEVUE FARM</t>
  </si>
  <si>
    <t>A49528</t>
  </si>
  <si>
    <t>STEVENS</t>
  </si>
  <si>
    <t>A49530</t>
  </si>
  <si>
    <t>A49532</t>
  </si>
  <si>
    <t>A49536</t>
  </si>
  <si>
    <t>BELLEVUE SLOUGH</t>
  </si>
  <si>
    <t>A50002</t>
  </si>
  <si>
    <t>SULLY MINE</t>
  </si>
  <si>
    <t>A50502</t>
  </si>
  <si>
    <t>COLFAX</t>
  </si>
  <si>
    <t>A50504</t>
  </si>
  <si>
    <t>REASNOR</t>
  </si>
  <si>
    <t>A51006</t>
  </si>
  <si>
    <t>A52004</t>
  </si>
  <si>
    <t>CONKLIN</t>
  </si>
  <si>
    <t>A52006</t>
  </si>
  <si>
    <t>KLEIN</t>
  </si>
  <si>
    <t>A52502</t>
  </si>
  <si>
    <t>SHOWERS</t>
  </si>
  <si>
    <t>A52506</t>
  </si>
  <si>
    <t>BUTLER</t>
  </si>
  <si>
    <t>A52508</t>
  </si>
  <si>
    <t>WILLIAMS</t>
  </si>
  <si>
    <t>A52510</t>
  </si>
  <si>
    <t>RIVERSIDE #2</t>
  </si>
  <si>
    <t>A53002</t>
  </si>
  <si>
    <t>FARMERS-BEHRENDS</t>
  </si>
  <si>
    <t>A53004</t>
  </si>
  <si>
    <t>MONTICELLO</t>
  </si>
  <si>
    <t>A53006</t>
  </si>
  <si>
    <t>ANAMOSA</t>
  </si>
  <si>
    <t>A53010</t>
  </si>
  <si>
    <t>BALLOU-OLIN</t>
  </si>
  <si>
    <t>A53012</t>
  </si>
  <si>
    <t>WYOMING</t>
  </si>
  <si>
    <t>A40006</t>
  </si>
  <si>
    <t>A53014</t>
  </si>
  <si>
    <t>JACOBS-SCOTCH GROVE</t>
  </si>
  <si>
    <t>7-11</t>
  </si>
  <si>
    <t>A53016</t>
  </si>
  <si>
    <t>STONE CITY</t>
  </si>
  <si>
    <t>A53018</t>
  </si>
  <si>
    <t>FINN</t>
  </si>
  <si>
    <t>A53024</t>
  </si>
  <si>
    <t>SULLIVAN</t>
  </si>
  <si>
    <t>A53502</t>
  </si>
  <si>
    <t>A53506</t>
  </si>
  <si>
    <t>A53508</t>
  </si>
  <si>
    <t>ANAMOSA-VERNON</t>
  </si>
  <si>
    <t>A53510</t>
  </si>
  <si>
    <t>KNAPP</t>
  </si>
  <si>
    <t>A53514</t>
  </si>
  <si>
    <t>FLEMING</t>
  </si>
  <si>
    <t>0-3</t>
  </si>
  <si>
    <t>A53522</t>
  </si>
  <si>
    <t>A53526</t>
  </si>
  <si>
    <t>STEPHENS</t>
  </si>
  <si>
    <t>0-1</t>
  </si>
  <si>
    <t>A53528</t>
  </si>
  <si>
    <t>A53530</t>
  </si>
  <si>
    <t>A53532</t>
  </si>
  <si>
    <t>LOES</t>
  </si>
  <si>
    <t>A54002</t>
  </si>
  <si>
    <t>KESWICK</t>
  </si>
  <si>
    <t>A54004</t>
  </si>
  <si>
    <t>OLLIE</t>
  </si>
  <si>
    <t>A54008</t>
  </si>
  <si>
    <t>HARPER</t>
  </si>
  <si>
    <t>25E</t>
  </si>
  <si>
    <t>A54010</t>
  </si>
  <si>
    <t>25C-25E</t>
  </si>
  <si>
    <t>A54012</t>
  </si>
  <si>
    <t>KEOKUK COUNTY QUARRY</t>
  </si>
  <si>
    <t>26</t>
  </si>
  <si>
    <t>A54502</t>
  </si>
  <si>
    <t>WINN</t>
  </si>
  <si>
    <t>A55506</t>
  </si>
  <si>
    <t>WHITTEMORE</t>
  </si>
  <si>
    <t>KOSSUTH COUNTY</t>
  </si>
  <si>
    <t>A55508</t>
  </si>
  <si>
    <t>IRVINGTON</t>
  </si>
  <si>
    <t>A55518</t>
  </si>
  <si>
    <t>REDING</t>
  </si>
  <si>
    <t>A55548</t>
  </si>
  <si>
    <t>BORMANN SAND</t>
  </si>
  <si>
    <t>8-11</t>
  </si>
  <si>
    <t>A56002</t>
  </si>
  <si>
    <t>HAWKEYE</t>
  </si>
  <si>
    <t>13-14</t>
  </si>
  <si>
    <t>A56006</t>
  </si>
  <si>
    <t>ARGYLE</t>
  </si>
  <si>
    <t>A56008</t>
  </si>
  <si>
    <t>DONNELLSON</t>
  </si>
  <si>
    <t>A56016</t>
  </si>
  <si>
    <t>HERITAGE</t>
  </si>
  <si>
    <t>A56504</t>
  </si>
  <si>
    <t>VINCENNES</t>
  </si>
  <si>
    <t>A56506</t>
  </si>
  <si>
    <t>BROCKMAN SAND CO</t>
  </si>
  <si>
    <t>A56508</t>
  </si>
  <si>
    <t>7-10A</t>
  </si>
  <si>
    <t>A57002</t>
  </si>
  <si>
    <t>BETENBENDER-COGGON</t>
  </si>
  <si>
    <t>9-11</t>
  </si>
  <si>
    <t>A57004</t>
  </si>
  <si>
    <t>PLOWER</t>
  </si>
  <si>
    <t>A57006</t>
  </si>
  <si>
    <t>ROBINS</t>
  </si>
  <si>
    <t>A57008</t>
  </si>
  <si>
    <t>BOWSER-SPRINGVILLE</t>
  </si>
  <si>
    <t>A57014</t>
  </si>
  <si>
    <t>SWEETING</t>
  </si>
  <si>
    <t>A57016</t>
  </si>
  <si>
    <t>ALICE</t>
  </si>
  <si>
    <t>A57018</t>
  </si>
  <si>
    <t>CEDAR RAPIDS</t>
  </si>
  <si>
    <t>A57022</t>
  </si>
  <si>
    <t>LEE CRAWFORD</t>
  </si>
  <si>
    <t>CRAWFORD QUARRY CO</t>
  </si>
  <si>
    <t>A57028</t>
  </si>
  <si>
    <t>10-18</t>
  </si>
  <si>
    <t>A57030</t>
  </si>
  <si>
    <t>HENNESSEY</t>
  </si>
  <si>
    <t>4-8</t>
  </si>
  <si>
    <t>A57502</t>
  </si>
  <si>
    <t>A57506</t>
  </si>
  <si>
    <t>4-20</t>
  </si>
  <si>
    <t>A57508</t>
  </si>
  <si>
    <t>EAST MARION</t>
  </si>
  <si>
    <t>A57520</t>
  </si>
  <si>
    <t>IVANHOE</t>
  </si>
  <si>
    <t>A57522</t>
  </si>
  <si>
    <t>CENTRAL CITY</t>
  </si>
  <si>
    <t>A57524</t>
  </si>
  <si>
    <t>COGGON</t>
  </si>
  <si>
    <t>A57526</t>
  </si>
  <si>
    <t>TROY MILLS</t>
  </si>
  <si>
    <t>A57528</t>
  </si>
  <si>
    <t>BLAIRSFERRY SAND</t>
  </si>
  <si>
    <t>A57530</t>
  </si>
  <si>
    <t>HESS</t>
  </si>
  <si>
    <t>A57532</t>
  </si>
  <si>
    <t>PALO</t>
  </si>
  <si>
    <t>A57534</t>
  </si>
  <si>
    <t>LINN COUNTY SAND</t>
  </si>
  <si>
    <t>A58002</t>
  </si>
  <si>
    <t>A58504</t>
  </si>
  <si>
    <t>A60502</t>
  </si>
  <si>
    <t>ROCK RAPIDS #1</t>
  </si>
  <si>
    <t>3-6</t>
  </si>
  <si>
    <t>A60504</t>
  </si>
  <si>
    <t>ROCK RAPIDS #2</t>
  </si>
  <si>
    <t>A60510</t>
  </si>
  <si>
    <t>1B-3</t>
  </si>
  <si>
    <t>A60518</t>
  </si>
  <si>
    <t>OPEN</t>
  </si>
  <si>
    <t>A60530</t>
  </si>
  <si>
    <t>KOOIKER</t>
  </si>
  <si>
    <t>A60534</t>
  </si>
  <si>
    <t>EGEBO</t>
  </si>
  <si>
    <t>A60540</t>
  </si>
  <si>
    <t>KANANGEITER</t>
  </si>
  <si>
    <t>SOUTHERN MN CONST CO INC</t>
  </si>
  <si>
    <t>A60542</t>
  </si>
  <si>
    <t>EBEN</t>
  </si>
  <si>
    <t>A60544</t>
  </si>
  <si>
    <t>ORVE</t>
  </si>
  <si>
    <t>DAKOTA ROAD BUILDERS INC</t>
  </si>
  <si>
    <t>7-10</t>
  </si>
  <si>
    <t>A60546</t>
  </si>
  <si>
    <t>VANDERBRINK</t>
  </si>
  <si>
    <t>A60548</t>
  </si>
  <si>
    <t>A60550</t>
  </si>
  <si>
    <t>DENGLER</t>
  </si>
  <si>
    <t>A61002</t>
  </si>
  <si>
    <t>EARLY CHAPEL-DAGGETT</t>
  </si>
  <si>
    <t>A61012</t>
  </si>
  <si>
    <t>A61013</t>
  </si>
  <si>
    <t>WINTERSET WEST</t>
  </si>
  <si>
    <t>7-8</t>
  </si>
  <si>
    <t>A61024</t>
  </si>
  <si>
    <t>PENN-DIXIE</t>
  </si>
  <si>
    <t>A61026</t>
  </si>
  <si>
    <t>A61032</t>
  </si>
  <si>
    <t>A61036</t>
  </si>
  <si>
    <t>MONARCH CEMENT OF IOWA</t>
  </si>
  <si>
    <t>A62502</t>
  </si>
  <si>
    <t>G71</t>
  </si>
  <si>
    <t>A63002</t>
  </si>
  <si>
    <t>DURHAM MINE</t>
  </si>
  <si>
    <t>A63010</t>
  </si>
  <si>
    <t>S&amp;S</t>
  </si>
  <si>
    <t>A63502</t>
  </si>
  <si>
    <t>BEAN PROPERTY</t>
  </si>
  <si>
    <t>A63512</t>
  </si>
  <si>
    <t>NEW HARVEY</t>
  </si>
  <si>
    <t>A64002</t>
  </si>
  <si>
    <t>FERGUSON</t>
  </si>
  <si>
    <t>A64004</t>
  </si>
  <si>
    <t>LE GRAND</t>
  </si>
  <si>
    <t>A64502</t>
  </si>
  <si>
    <t>MARSHALLTOWN</t>
  </si>
  <si>
    <t>A64506</t>
  </si>
  <si>
    <t>BEACH</t>
  </si>
  <si>
    <t>A66002</t>
  </si>
  <si>
    <t>DUENOW</t>
  </si>
  <si>
    <t>36-41</t>
  </si>
  <si>
    <t>A66016</t>
  </si>
  <si>
    <t>LESCH</t>
  </si>
  <si>
    <t>A66502</t>
  </si>
  <si>
    <t>OSAGE-SCHMIDT</t>
  </si>
  <si>
    <t>A66504</t>
  </si>
  <si>
    <t>ST ANSGAR-BLAZEK</t>
  </si>
  <si>
    <t>A66510</t>
  </si>
  <si>
    <t>NEWBURG</t>
  </si>
  <si>
    <t>A66512</t>
  </si>
  <si>
    <t>KLAAHSEN</t>
  </si>
  <si>
    <t>2-10</t>
  </si>
  <si>
    <t>A66514</t>
  </si>
  <si>
    <t>LOVIK</t>
  </si>
  <si>
    <t>23-24</t>
  </si>
  <si>
    <t>A66516</t>
  </si>
  <si>
    <t>BOERJAN</t>
  </si>
  <si>
    <t>A67502</t>
  </si>
  <si>
    <t>RODNEY</t>
  </si>
  <si>
    <t>21</t>
  </si>
  <si>
    <t>A69002</t>
  </si>
  <si>
    <t>STENNETT</t>
  </si>
  <si>
    <t>21-22</t>
  </si>
  <si>
    <t>A69504</t>
  </si>
  <si>
    <t>ELLIOT</t>
  </si>
  <si>
    <t>A70002</t>
  </si>
  <si>
    <t>MOSCOW</t>
  </si>
  <si>
    <t>A70006</t>
  </si>
  <si>
    <t>WILTON</t>
  </si>
  <si>
    <t>A70008</t>
  </si>
  <si>
    <t>MONTPELIER</t>
  </si>
  <si>
    <t>BLACKHEART SLAG</t>
  </si>
  <si>
    <t>A70504</t>
  </si>
  <si>
    <t>ATALISSA-MCKILLIP</t>
  </si>
  <si>
    <t>A70506</t>
  </si>
  <si>
    <t>ACME</t>
  </si>
  <si>
    <t>A70508</t>
  </si>
  <si>
    <t>HAHN</t>
  </si>
  <si>
    <t>A71504</t>
  </si>
  <si>
    <t>RABE PAULLINA</t>
  </si>
  <si>
    <t>A71528</t>
  </si>
  <si>
    <t>COUNTY</t>
  </si>
  <si>
    <t>A71530</t>
  </si>
  <si>
    <t>A71532</t>
  </si>
  <si>
    <t>DOUMA</t>
  </si>
  <si>
    <t>A71534</t>
  </si>
  <si>
    <t>A71536</t>
  </si>
  <si>
    <t>PHLOW CREEK</t>
  </si>
  <si>
    <t>A72504</t>
  </si>
  <si>
    <t>A72506</t>
  </si>
  <si>
    <t>ASHTON</t>
  </si>
  <si>
    <t>A72520</t>
  </si>
  <si>
    <t>2-3</t>
  </si>
  <si>
    <t>A72522</t>
  </si>
  <si>
    <t>KAPPES</t>
  </si>
  <si>
    <t>A72524</t>
  </si>
  <si>
    <t>BOERHAVE</t>
  </si>
  <si>
    <t>1-2C</t>
  </si>
  <si>
    <t>A72528</t>
  </si>
  <si>
    <t>DIRKS</t>
  </si>
  <si>
    <t>A72530</t>
  </si>
  <si>
    <t>2B-3</t>
  </si>
  <si>
    <t>A72532</t>
  </si>
  <si>
    <t>OCHEYEDAN</t>
  </si>
  <si>
    <t>A72534</t>
  </si>
  <si>
    <t>ASHTON-SEIVERT</t>
  </si>
  <si>
    <t>A72536</t>
  </si>
  <si>
    <t>A73004</t>
  </si>
  <si>
    <t>SHAMBAUGH</t>
  </si>
  <si>
    <t>A73508</t>
  </si>
  <si>
    <t>SHENANDOAH-CONNELL II</t>
  </si>
  <si>
    <t>A74502</t>
  </si>
  <si>
    <t>EMMETSBURG S&amp;G</t>
  </si>
  <si>
    <t>A75502</t>
  </si>
  <si>
    <t>AKRON</t>
  </si>
  <si>
    <t>A75503</t>
  </si>
  <si>
    <t>A75514</t>
  </si>
  <si>
    <t>OYENS</t>
  </si>
  <si>
    <t>WALKERS EXCAVATING CO</t>
  </si>
  <si>
    <t>A75516</t>
  </si>
  <si>
    <t>BRUNSVILLE</t>
  </si>
  <si>
    <t>A75518</t>
  </si>
  <si>
    <t>HINTON</t>
  </si>
  <si>
    <t>A75520</t>
  </si>
  <si>
    <t>MERRILL</t>
  </si>
  <si>
    <t>A75524</t>
  </si>
  <si>
    <t>G DIRKSEN #2</t>
  </si>
  <si>
    <t>L&amp;M SAND &amp; GRAVEL INC</t>
  </si>
  <si>
    <t>13-15</t>
  </si>
  <si>
    <t>A75526</t>
  </si>
  <si>
    <t>FRITZ DIRKSEN</t>
  </si>
  <si>
    <t>A75528</t>
  </si>
  <si>
    <t>LEMARS</t>
  </si>
  <si>
    <t>A76002</t>
  </si>
  <si>
    <t>GILMORE CITY</t>
  </si>
  <si>
    <t>13-19</t>
  </si>
  <si>
    <t>A76004</t>
  </si>
  <si>
    <t>MOORE</t>
  </si>
  <si>
    <t>27-30</t>
  </si>
  <si>
    <t>A76512</t>
  </si>
  <si>
    <t>LIZARD CREEK</t>
  </si>
  <si>
    <t>30-37</t>
  </si>
  <si>
    <t>A76514</t>
  </si>
  <si>
    <t>BLACKTOP SERVICES</t>
  </si>
  <si>
    <t>31-33</t>
  </si>
  <si>
    <t>A77504</t>
  </si>
  <si>
    <t>DENNY-JOHNSTON</t>
  </si>
  <si>
    <t>A77522</t>
  </si>
  <si>
    <t>EDM #2-VANDALIA</t>
  </si>
  <si>
    <t>32-37</t>
  </si>
  <si>
    <t>A77528</t>
  </si>
  <si>
    <t>PLEASANT HILL</t>
  </si>
  <si>
    <t>38-40</t>
  </si>
  <si>
    <t>A77530</t>
  </si>
  <si>
    <t>40</t>
  </si>
  <si>
    <t>A77532</t>
  </si>
  <si>
    <t>WEST DES MOINES</t>
  </si>
  <si>
    <t>36-38</t>
  </si>
  <si>
    <t>A77534</t>
  </si>
  <si>
    <t>SAYLORVILLE SAND</t>
  </si>
  <si>
    <t>36-40</t>
  </si>
  <si>
    <t>A78002</t>
  </si>
  <si>
    <t>CRESCENT</t>
  </si>
  <si>
    <t>A78006</t>
  </si>
  <si>
    <t>A78504</t>
  </si>
  <si>
    <t>OAKLAND</t>
  </si>
  <si>
    <t>A78506</t>
  </si>
  <si>
    <t>A79002</t>
  </si>
  <si>
    <t>MALCOM MINE</t>
  </si>
  <si>
    <t>A80002</t>
  </si>
  <si>
    <t>WATTERSON</t>
  </si>
  <si>
    <t>A81502</t>
  </si>
  <si>
    <t>SACTON-LAKEVIEW</t>
  </si>
  <si>
    <t>A81504</t>
  </si>
  <si>
    <t>AUBURN</t>
  </si>
  <si>
    <t>22-27</t>
  </si>
  <si>
    <t>A81506</t>
  </si>
  <si>
    <t>SAC CITY</t>
  </si>
  <si>
    <t>A81508</t>
  </si>
  <si>
    <t>LAKEVIEW</t>
  </si>
  <si>
    <t>LAKE VIEW CONCRETE PROD</t>
  </si>
  <si>
    <t>4-12</t>
  </si>
  <si>
    <t>A81514</t>
  </si>
  <si>
    <t>CARNARVON S&amp;G</t>
  </si>
  <si>
    <t>13-17</t>
  </si>
  <si>
    <t>A81520</t>
  </si>
  <si>
    <t>UREN</t>
  </si>
  <si>
    <t>10-15</t>
  </si>
  <si>
    <t>A81522</t>
  </si>
  <si>
    <t>ULMER</t>
  </si>
  <si>
    <t>A81524</t>
  </si>
  <si>
    <t>NO NAME</t>
  </si>
  <si>
    <t>A81528</t>
  </si>
  <si>
    <t>WALL LAKE</t>
  </si>
  <si>
    <t>A81530</t>
  </si>
  <si>
    <t>LEITZ NORTH</t>
  </si>
  <si>
    <t>A81532</t>
  </si>
  <si>
    <t>EARLY-THORPE</t>
  </si>
  <si>
    <t>A81534</t>
  </si>
  <si>
    <t>EARLY</t>
  </si>
  <si>
    <t>8-10</t>
  </si>
  <si>
    <t>A81536</t>
  </si>
  <si>
    <t>DAIKER</t>
  </si>
  <si>
    <t>A81538</t>
  </si>
  <si>
    <t>HEIM</t>
  </si>
  <si>
    <t>A81540</t>
  </si>
  <si>
    <t>COLBURN</t>
  </si>
  <si>
    <t>A81542</t>
  </si>
  <si>
    <t>WALL LAKE BOYER</t>
  </si>
  <si>
    <t>A81544</t>
  </si>
  <si>
    <t>A81546</t>
  </si>
  <si>
    <t>MEISTER</t>
  </si>
  <si>
    <t>A82002</t>
  </si>
  <si>
    <t>RIVERSTONE GROUP INC</t>
  </si>
  <si>
    <t>A82004</t>
  </si>
  <si>
    <t>A82006</t>
  </si>
  <si>
    <t>A82008</t>
  </si>
  <si>
    <t>LINWOOD MINE</t>
  </si>
  <si>
    <t>2-14</t>
  </si>
  <si>
    <t>A82502</t>
  </si>
  <si>
    <t>8</t>
  </si>
  <si>
    <t>A83506</t>
  </si>
  <si>
    <t>HARLAN-REINIG</t>
  </si>
  <si>
    <t>A83508</t>
  </si>
  <si>
    <t>JACKSONVILLE</t>
  </si>
  <si>
    <t>A84502</t>
  </si>
  <si>
    <t>VANZEE</t>
  </si>
  <si>
    <t>A84506</t>
  </si>
  <si>
    <t>HUDSON-OSTERCAMP</t>
  </si>
  <si>
    <t>A84510</t>
  </si>
  <si>
    <t>HAWARDEN-NORTH</t>
  </si>
  <si>
    <t>A84518</t>
  </si>
  <si>
    <t>VON ARB</t>
  </si>
  <si>
    <t>A84520</t>
  </si>
  <si>
    <t>CHATSWORTH</t>
  </si>
  <si>
    <t>COUNTY PIT</t>
  </si>
  <si>
    <t>A84522</t>
  </si>
  <si>
    <t>HYMAN</t>
  </si>
  <si>
    <t>A84524</t>
  </si>
  <si>
    <t>GROTH</t>
  </si>
  <si>
    <t>A84526</t>
  </si>
  <si>
    <t>JONAS</t>
  </si>
  <si>
    <t>A84528</t>
  </si>
  <si>
    <t>HIGMAN-CHATSWORTH</t>
  </si>
  <si>
    <t>A84530</t>
  </si>
  <si>
    <t>GROENWEG</t>
  </si>
  <si>
    <t>A84532</t>
  </si>
  <si>
    <t>LASSON</t>
  </si>
  <si>
    <t>A84534</t>
  </si>
  <si>
    <t>CLEVERINGA</t>
  </si>
  <si>
    <t>16-19</t>
  </si>
  <si>
    <t>AMES MINE</t>
  </si>
  <si>
    <t>15-19</t>
  </si>
  <si>
    <t>A85510</t>
  </si>
  <si>
    <t>AMES SOUTH</t>
  </si>
  <si>
    <t>19-21</t>
  </si>
  <si>
    <t>A86002</t>
  </si>
  <si>
    <t>MONTOUR</t>
  </si>
  <si>
    <t>A86502</t>
  </si>
  <si>
    <t>FLINT</t>
  </si>
  <si>
    <t>A88002</t>
  </si>
  <si>
    <t>THAYER</t>
  </si>
  <si>
    <t>A89002</t>
  </si>
  <si>
    <t>DOUDS MINE</t>
  </si>
  <si>
    <t>A89006</t>
  </si>
  <si>
    <t>FARMINGTON-COMANCHE</t>
  </si>
  <si>
    <t>A89008</t>
  </si>
  <si>
    <t>SELMA-GARDNER</t>
  </si>
  <si>
    <t>A90504</t>
  </si>
  <si>
    <t>HOFFMAN</t>
  </si>
  <si>
    <t>A90506</t>
  </si>
  <si>
    <t>WAPELLO CO SAND &amp; ROCK</t>
  </si>
  <si>
    <t>A90508</t>
  </si>
  <si>
    <t>A92002</t>
  </si>
  <si>
    <t>WEST CHESTER</t>
  </si>
  <si>
    <t>A92006</t>
  </si>
  <si>
    <t>COPPOCK</t>
  </si>
  <si>
    <t>A92014</t>
  </si>
  <si>
    <t>COPPOCK NORTH</t>
  </si>
  <si>
    <t>A92502</t>
  </si>
  <si>
    <t>RIVERSIDE</t>
  </si>
  <si>
    <t>A94002</t>
  </si>
  <si>
    <t>FT DODGE MINE</t>
  </si>
  <si>
    <t>A94008</t>
  </si>
  <si>
    <t>BUSKE</t>
  </si>
  <si>
    <t>A94502</t>
  </si>
  <si>
    <t>YATES</t>
  </si>
  <si>
    <t>A94522</t>
  </si>
  <si>
    <t>CROFT</t>
  </si>
  <si>
    <t>AUTOMATED S&amp;G</t>
  </si>
  <si>
    <t>14B</t>
  </si>
  <si>
    <t>A94526</t>
  </si>
  <si>
    <t>A94528</t>
  </si>
  <si>
    <t>CONDON</t>
  </si>
  <si>
    <t>A94530</t>
  </si>
  <si>
    <t>RASCH</t>
  </si>
  <si>
    <t>A96002</t>
  </si>
  <si>
    <t>KENDALLVILLE</t>
  </si>
  <si>
    <t>A96004</t>
  </si>
  <si>
    <t>HOVEY</t>
  </si>
  <si>
    <t>A96016</t>
  </si>
  <si>
    <t>SKYLINE A</t>
  </si>
  <si>
    <t>A96017</t>
  </si>
  <si>
    <t>SKYLINE B</t>
  </si>
  <si>
    <t>A96022</t>
  </si>
  <si>
    <t>MADISON #2</t>
  </si>
  <si>
    <t>25B-25E</t>
  </si>
  <si>
    <t>A96025</t>
  </si>
  <si>
    <t>MADISON #1</t>
  </si>
  <si>
    <t>A96049</t>
  </si>
  <si>
    <t>LOVE #2</t>
  </si>
  <si>
    <t>101</t>
  </si>
  <si>
    <t>A96050</t>
  </si>
  <si>
    <t>BULLERMAN-FESTINA</t>
  </si>
  <si>
    <t>88-95</t>
  </si>
  <si>
    <t>A96060</t>
  </si>
  <si>
    <t>BURR OAK</t>
  </si>
  <si>
    <t>95-96</t>
  </si>
  <si>
    <t>A96064</t>
  </si>
  <si>
    <t>STIKA</t>
  </si>
  <si>
    <t>31A-32D</t>
  </si>
  <si>
    <t>A96090</t>
  </si>
  <si>
    <t>MCKENNA SOUTH</t>
  </si>
  <si>
    <t>A96502</t>
  </si>
  <si>
    <t>DECORAH</t>
  </si>
  <si>
    <t>A96506</t>
  </si>
  <si>
    <t>FREEPORT</t>
  </si>
  <si>
    <t>A96520</t>
  </si>
  <si>
    <t>SWEDES BOTTOM</t>
  </si>
  <si>
    <t>10-21</t>
  </si>
  <si>
    <t>A96522</t>
  </si>
  <si>
    <t>WOHLSEORS</t>
  </si>
  <si>
    <t>10-17</t>
  </si>
  <si>
    <t>A96526</t>
  </si>
  <si>
    <t>8-17</t>
  </si>
  <si>
    <t>A96528</t>
  </si>
  <si>
    <t>GJETLEY</t>
  </si>
  <si>
    <t>8-21</t>
  </si>
  <si>
    <t>A96530</t>
  </si>
  <si>
    <t>CARLSON-FREEPORT</t>
  </si>
  <si>
    <t>2-17</t>
  </si>
  <si>
    <t>A96532</t>
  </si>
  <si>
    <t>SCHMITT</t>
  </si>
  <si>
    <t>1-18</t>
  </si>
  <si>
    <t>A97502</t>
  </si>
  <si>
    <t>CORRECTIONVILLE-BUCK</t>
  </si>
  <si>
    <t>A97510</t>
  </si>
  <si>
    <t>CORRECTIONVILLE-COCKBURN</t>
  </si>
  <si>
    <t>19B-31</t>
  </si>
  <si>
    <t>A97514</t>
  </si>
  <si>
    <t>SMITHLAND-PERSINGER</t>
  </si>
  <si>
    <t>A97516</t>
  </si>
  <si>
    <t>ANTHON</t>
  </si>
  <si>
    <t>A97518</t>
  </si>
  <si>
    <t>SMITHLAND</t>
  </si>
  <si>
    <t>A97520</t>
  </si>
  <si>
    <t>CORRECTIONVILLE-BREESIE</t>
  </si>
  <si>
    <t>A97526</t>
  </si>
  <si>
    <t>FLEWELLING</t>
  </si>
  <si>
    <t>A97528</t>
  </si>
  <si>
    <t>EDWARDS</t>
  </si>
  <si>
    <t>13</t>
  </si>
  <si>
    <t>A97530</t>
  </si>
  <si>
    <t>NELSTAR</t>
  </si>
  <si>
    <t>A97532</t>
  </si>
  <si>
    <t>CREASEY</t>
  </si>
  <si>
    <t>7-13</t>
  </si>
  <si>
    <t>A97534</t>
  </si>
  <si>
    <t>ANTHON-TRUITT</t>
  </si>
  <si>
    <t>A98002</t>
  </si>
  <si>
    <t>HARRIS</t>
  </si>
  <si>
    <t>A98010</t>
  </si>
  <si>
    <t>FERTILE</t>
  </si>
  <si>
    <t>A98014</t>
  </si>
  <si>
    <t>A98016</t>
  </si>
  <si>
    <t>EMIL OLSON-BOLTON</t>
  </si>
  <si>
    <t>A98020</t>
  </si>
  <si>
    <t>A98502</t>
  </si>
  <si>
    <t>RANDALL TRANSIT MIX</t>
  </si>
  <si>
    <t>A98504</t>
  </si>
  <si>
    <t>A98518</t>
  </si>
  <si>
    <t>COOPER</t>
  </si>
  <si>
    <t>A98520</t>
  </si>
  <si>
    <t>WADDINGTON</t>
  </si>
  <si>
    <t>A98522</t>
  </si>
  <si>
    <t>A98524</t>
  </si>
  <si>
    <t>A98526</t>
  </si>
  <si>
    <t>MOUW</t>
  </si>
  <si>
    <t>A99002</t>
  </si>
  <si>
    <t>VOSS</t>
  </si>
  <si>
    <t>11-17</t>
  </si>
  <si>
    <t>A99502</t>
  </si>
  <si>
    <t>21A-21B</t>
  </si>
  <si>
    <t>A99510</t>
  </si>
  <si>
    <t>MEINEKE</t>
  </si>
  <si>
    <t>21A-24</t>
  </si>
  <si>
    <t>A99514</t>
  </si>
  <si>
    <t>21C-24</t>
  </si>
  <si>
    <t>A99518</t>
  </si>
  <si>
    <t>REICHTER</t>
  </si>
  <si>
    <t>A99520</t>
  </si>
  <si>
    <t>DENNIS PETERSON</t>
  </si>
  <si>
    <t>AIL002</t>
  </si>
  <si>
    <t>AIL006</t>
  </si>
  <si>
    <t>AIL010</t>
  </si>
  <si>
    <t>AIL012</t>
  </si>
  <si>
    <t>AIL014</t>
  </si>
  <si>
    <t>AIL016</t>
  </si>
  <si>
    <t>AIL020</t>
  </si>
  <si>
    <t>AIL028</t>
  </si>
  <si>
    <t>AIL502</t>
  </si>
  <si>
    <t>AIL504</t>
  </si>
  <si>
    <t>AIL508</t>
  </si>
  <si>
    <t>AIL510</t>
  </si>
  <si>
    <t>WHITESIDE COUNTY-SAND</t>
  </si>
  <si>
    <t>NELSON S&amp;G CO</t>
  </si>
  <si>
    <t>AIL514</t>
  </si>
  <si>
    <t>AIL516</t>
  </si>
  <si>
    <t>AIL518</t>
  </si>
  <si>
    <t>THOMPSON</t>
  </si>
  <si>
    <t>AIL520</t>
  </si>
  <si>
    <t>AIL522</t>
  </si>
  <si>
    <t>AMN004</t>
  </si>
  <si>
    <t>MILESTONE MATERIALS</t>
  </si>
  <si>
    <t>AMN006</t>
  </si>
  <si>
    <t>AMN008</t>
  </si>
  <si>
    <t>NEW ULM QUARTZITE QUARRY</t>
  </si>
  <si>
    <t>AMN010</t>
  </si>
  <si>
    <t>Unapproved</t>
  </si>
  <si>
    <t>AMN014</t>
  </si>
  <si>
    <t>AMN024</t>
  </si>
  <si>
    <t>AMN026</t>
  </si>
  <si>
    <t>AMN030</t>
  </si>
  <si>
    <t>AMN032</t>
  </si>
  <si>
    <t>AMN034</t>
  </si>
  <si>
    <t>AMN042</t>
  </si>
  <si>
    <t>AMN044</t>
  </si>
  <si>
    <t>AMN046</t>
  </si>
  <si>
    <t>AMN048</t>
  </si>
  <si>
    <t>RED ROCK QUARRY</t>
  </si>
  <si>
    <t>AMN504</t>
  </si>
  <si>
    <t>AMN508</t>
  </si>
  <si>
    <t>AMN516</t>
  </si>
  <si>
    <t>1A-3</t>
  </si>
  <si>
    <t>AMN518</t>
  </si>
  <si>
    <t>AMN522</t>
  </si>
  <si>
    <t>AGGREGATE INDUSTRIES</t>
  </si>
  <si>
    <t>AMN524</t>
  </si>
  <si>
    <t>AMN526</t>
  </si>
  <si>
    <t>AMN528</t>
  </si>
  <si>
    <t>HANCOCK CONCRETE CO</t>
  </si>
  <si>
    <t>4-10</t>
  </si>
  <si>
    <t>AMN532</t>
  </si>
  <si>
    <t>AMN536</t>
  </si>
  <si>
    <t>AMN538</t>
  </si>
  <si>
    <t>AMN540</t>
  </si>
  <si>
    <t>AMN544</t>
  </si>
  <si>
    <t>AMN546</t>
  </si>
  <si>
    <t>M.R. PAVING &amp; EXCAVATION</t>
  </si>
  <si>
    <t>AMN548</t>
  </si>
  <si>
    <t>AMN550</t>
  </si>
  <si>
    <t>DAKOTA AGGREGATES</t>
  </si>
  <si>
    <t>AMO002</t>
  </si>
  <si>
    <t>AMO012</t>
  </si>
  <si>
    <t>25B-25C</t>
  </si>
  <si>
    <t>AMO018</t>
  </si>
  <si>
    <t>AMO024</t>
  </si>
  <si>
    <t>26A-26E</t>
  </si>
  <si>
    <t>AMO030</t>
  </si>
  <si>
    <t>KNOX COUNTY STONE CO</t>
  </si>
  <si>
    <t>AMO032</t>
  </si>
  <si>
    <t>AMO046</t>
  </si>
  <si>
    <t>AMO050</t>
  </si>
  <si>
    <t>10C-13</t>
  </si>
  <si>
    <t>AMO502</t>
  </si>
  <si>
    <t>14-15</t>
  </si>
  <si>
    <t>AMO516</t>
  </si>
  <si>
    <t>AMO518</t>
  </si>
  <si>
    <t>AMO520</t>
  </si>
  <si>
    <t>AMO522</t>
  </si>
  <si>
    <t>ANE002</t>
  </si>
  <si>
    <t>ANE004</t>
  </si>
  <si>
    <t>KERFORD LIMESTONE CO</t>
  </si>
  <si>
    <t>ANE010</t>
  </si>
  <si>
    <t>ANE502</t>
  </si>
  <si>
    <t>ANE504</t>
  </si>
  <si>
    <t>ANE514</t>
  </si>
  <si>
    <t>ANE534</t>
  </si>
  <si>
    <t>ANE538</t>
  </si>
  <si>
    <t>ANE542</t>
  </si>
  <si>
    <t>ANE544</t>
  </si>
  <si>
    <t>ANE546</t>
  </si>
  <si>
    <t>ANE548</t>
  </si>
  <si>
    <t>ANE550</t>
  </si>
  <si>
    <t>ANE552</t>
  </si>
  <si>
    <t>ANE554</t>
  </si>
  <si>
    <t>ANE556</t>
  </si>
  <si>
    <t>17-19</t>
  </si>
  <si>
    <t>ANE560</t>
  </si>
  <si>
    <t>1-16</t>
  </si>
  <si>
    <t>ASD002</t>
  </si>
  <si>
    <t>ASD004</t>
  </si>
  <si>
    <t>SIOUX FALLS QUARTZITE</t>
  </si>
  <si>
    <t>ASD006</t>
  </si>
  <si>
    <t>14-29</t>
  </si>
  <si>
    <t>ASD008</t>
  </si>
  <si>
    <t>28-29</t>
  </si>
  <si>
    <t>ASD010</t>
  </si>
  <si>
    <t>30</t>
  </si>
  <si>
    <t>ASD502</t>
  </si>
  <si>
    <t>2-13</t>
  </si>
  <si>
    <t>ASD508</t>
  </si>
  <si>
    <t>CONCRETE MATERIALS CO</t>
  </si>
  <si>
    <t>ASD510</t>
  </si>
  <si>
    <t>MINNEHAHA CO</t>
  </si>
  <si>
    <t>20-25</t>
  </si>
  <si>
    <t>ASD514</t>
  </si>
  <si>
    <t>27-30B</t>
  </si>
  <si>
    <t>ASD516</t>
  </si>
  <si>
    <t>33-41</t>
  </si>
  <si>
    <t>ASD518</t>
  </si>
  <si>
    <t>ASD520</t>
  </si>
  <si>
    <t>24-25</t>
  </si>
  <si>
    <t>ASD522</t>
  </si>
  <si>
    <t>ASD524</t>
  </si>
  <si>
    <t>ASD526</t>
  </si>
  <si>
    <t>AWI004</t>
  </si>
  <si>
    <t>AWI022</t>
  </si>
  <si>
    <t>AWI038</t>
  </si>
  <si>
    <t>AWI040</t>
  </si>
  <si>
    <t>JACKSON COUNTY IRON MINE</t>
  </si>
  <si>
    <t>AWI042</t>
  </si>
  <si>
    <t>BOON CONSTRUCTION CO</t>
  </si>
  <si>
    <t>AWI044</t>
  </si>
  <si>
    <t>AWI046</t>
  </si>
  <si>
    <t>AWI502</t>
  </si>
  <si>
    <t>AWI504</t>
  </si>
  <si>
    <t>AWI506</t>
  </si>
  <si>
    <t>AWI508</t>
  </si>
  <si>
    <t>BARN</t>
  </si>
  <si>
    <t>AWI510</t>
  </si>
  <si>
    <t>AWI512</t>
  </si>
  <si>
    <t>GIBBS</t>
  </si>
  <si>
    <t>AWI514</t>
  </si>
  <si>
    <t>AWI522</t>
  </si>
  <si>
    <t>AWI524</t>
  </si>
  <si>
    <t>13-20</t>
  </si>
  <si>
    <t>8-12</t>
  </si>
  <si>
    <t>6-13</t>
  </si>
  <si>
    <t>18-22</t>
  </si>
  <si>
    <t>11</t>
  </si>
  <si>
    <t>14-21</t>
  </si>
  <si>
    <t>22-31</t>
  </si>
  <si>
    <t>14-31</t>
  </si>
  <si>
    <t>5-7</t>
  </si>
  <si>
    <t>14-16</t>
  </si>
  <si>
    <t>36-42</t>
  </si>
  <si>
    <t>4-11</t>
  </si>
  <si>
    <t>A96052</t>
  </si>
  <si>
    <t>1-8B</t>
  </si>
  <si>
    <t>10</t>
  </si>
  <si>
    <t>2-11</t>
  </si>
  <si>
    <t>15-20</t>
  </si>
  <si>
    <t>15-29</t>
  </si>
  <si>
    <t>5-10</t>
  </si>
  <si>
    <t>5-20</t>
  </si>
  <si>
    <t>2-5A</t>
  </si>
  <si>
    <t>3-5B</t>
  </si>
  <si>
    <t>18</t>
  </si>
  <si>
    <t>5A-6</t>
  </si>
  <si>
    <t>1A-2B</t>
  </si>
  <si>
    <t>2A-3B</t>
  </si>
  <si>
    <t>20A-20C</t>
  </si>
  <si>
    <t>10A-10B</t>
  </si>
  <si>
    <t>9-10A&amp;B</t>
  </si>
  <si>
    <t>Aggregate Information</t>
  </si>
  <si>
    <t>Sand Equivalent (AASHTO T176)</t>
  </si>
  <si>
    <t>Plan Quantity</t>
  </si>
  <si>
    <t>Total Water</t>
  </si>
  <si>
    <t>Field Control Additive</t>
  </si>
  <si>
    <t>Quality</t>
  </si>
  <si>
    <t>Microsurfacing Mix Design</t>
  </si>
  <si>
    <t>MICRO SURFACING MIX EVALUATION</t>
  </si>
  <si>
    <t>Test Procedure</t>
  </si>
  <si>
    <t>Volumetrics</t>
  </si>
  <si>
    <t>Route</t>
  </si>
  <si>
    <t>Excess Asphalt (g/ft2)</t>
  </si>
  <si>
    <t>Wet Stripping (%)</t>
  </si>
  <si>
    <t>Wet Track Abrasion (1hr) (g/ft2)</t>
  </si>
  <si>
    <t>Wet Track Abrasion (6 day) (g/ft2)</t>
  </si>
  <si>
    <t>Lateral Displacement (%)</t>
  </si>
  <si>
    <t>Compatibility (Points)</t>
  </si>
  <si>
    <t>Mix Time @77F (25C) (Seconds)</t>
  </si>
  <si>
    <t>AASHTO T 53</t>
  </si>
  <si>
    <r>
      <t>Ring and Ball Softening Point (</t>
    </r>
    <r>
      <rPr>
        <sz val="11"/>
        <color theme="1"/>
        <rFont val="Calibri"/>
        <family val="2"/>
      </rPr>
      <t>°</t>
    </r>
    <r>
      <rPr>
        <sz val="12.65"/>
        <color theme="1"/>
        <rFont val="Calibri"/>
        <family val="2"/>
      </rPr>
      <t>C)</t>
    </r>
  </si>
  <si>
    <t>% of Total Weight of Dry Aggregate</t>
  </si>
  <si>
    <t>% Wt of Mix</t>
  </si>
  <si>
    <t>wt (% of Agg)</t>
  </si>
  <si>
    <t>Total Tons mix on plans</t>
  </si>
  <si>
    <t>Engineer's Estimate</t>
  </si>
  <si>
    <t>Unit Agg Rate (lb/sy)</t>
  </si>
  <si>
    <t>Mix Complies?</t>
  </si>
  <si>
    <t>Keokuk</t>
  </si>
  <si>
    <t>Kossuth</t>
  </si>
  <si>
    <t>Lee</t>
  </si>
  <si>
    <t>Linn</t>
  </si>
  <si>
    <t>Louisa</t>
  </si>
  <si>
    <t>Lucas</t>
  </si>
  <si>
    <t>Lyon</t>
  </si>
  <si>
    <t>Madison</t>
  </si>
  <si>
    <t>Mahaska</t>
  </si>
  <si>
    <t>Marion</t>
  </si>
  <si>
    <t>Marshall</t>
  </si>
  <si>
    <t>Mills</t>
  </si>
  <si>
    <t>OBrien</t>
  </si>
  <si>
    <t>Osceola</t>
  </si>
  <si>
    <t>Page</t>
  </si>
  <si>
    <t>Mix Proportions</t>
  </si>
  <si>
    <t>Mineral Filler (Type 1 Portland Cement)</t>
  </si>
  <si>
    <t>Location Description</t>
  </si>
  <si>
    <t>Letting Date</t>
  </si>
  <si>
    <t>Mix Designer Name</t>
  </si>
  <si>
    <t>Mix Design Number</t>
  </si>
  <si>
    <t>Mix No. :</t>
  </si>
  <si>
    <t>%</t>
  </si>
  <si>
    <t>Performance Testing</t>
  </si>
  <si>
    <t>Type 1 Portland Cement</t>
  </si>
  <si>
    <t>Other</t>
  </si>
  <si>
    <t>Lime</t>
  </si>
  <si>
    <t>Mix</t>
  </si>
  <si>
    <t>Bid Item</t>
  </si>
  <si>
    <t>% Overrun</t>
  </si>
  <si>
    <t>Yield Check (For Information Only)</t>
  </si>
  <si>
    <t>Emulsion Source and Grade:</t>
  </si>
  <si>
    <t>lb/sy</t>
  </si>
  <si>
    <t>lb Emulsion/SY</t>
  </si>
  <si>
    <t>% of Aggregate</t>
  </si>
  <si>
    <t>Application Rate (lb/SY)</t>
  </si>
  <si>
    <t>Highway Division - Office of Construction and Materials</t>
  </si>
  <si>
    <t>Aggregate Friction on Plans</t>
  </si>
  <si>
    <t>A Freeze (Max)</t>
  </si>
  <si>
    <t>Abrasion (Max)</t>
  </si>
  <si>
    <t>Alumina (Max)</t>
  </si>
  <si>
    <t>Sand Equivalence (Min)</t>
  </si>
  <si>
    <t>2320-0000002 AGG - MICROSURFACING, FRICTION L-2</t>
  </si>
  <si>
    <t>2320-0000004 AGG - MICROSURFACING, FRICTION L-4</t>
  </si>
  <si>
    <t>2320-0000005 AGG - MICROSURFACING, NO SPCL FRIC REQ</t>
  </si>
  <si>
    <t>Bid Item:</t>
  </si>
  <si>
    <t>Route:</t>
  </si>
  <si>
    <t>CQS-1H</t>
  </si>
  <si>
    <t>Wet Cohesion @ 30 (lb-in)</t>
  </si>
  <si>
    <t>Wet Cohesion @ 60 (lb-in)</t>
  </si>
  <si>
    <t>ISSA TB-144</t>
  </si>
  <si>
    <t>SCHILDBERG CONSTRUCTION CO</t>
  </si>
  <si>
    <t>A01004</t>
  </si>
  <si>
    <t>A01006</t>
  </si>
  <si>
    <t>HOWE</t>
  </si>
  <si>
    <t>A01099</t>
  </si>
  <si>
    <t>BUILDERS CHOICE AGGREGATES</t>
  </si>
  <si>
    <t>OAKLAND SAND PLANT</t>
  </si>
  <si>
    <t>A01502</t>
  </si>
  <si>
    <t>A02502</t>
  </si>
  <si>
    <t>BRUENING ROCK PRODUCTS INC</t>
  </si>
  <si>
    <t>A03004</t>
  </si>
  <si>
    <t>LANGE</t>
  </si>
  <si>
    <t>A03006</t>
  </si>
  <si>
    <t>MORKEN</t>
  </si>
  <si>
    <t>A03010</t>
  </si>
  <si>
    <t>RUDE</t>
  </si>
  <si>
    <t>A03012</t>
  </si>
  <si>
    <t>TROENDAL</t>
  </si>
  <si>
    <t>HAMMEL-BOONIES</t>
  </si>
  <si>
    <t>A03016</t>
  </si>
  <si>
    <t>CARLSON</t>
  </si>
  <si>
    <t>1B-8</t>
  </si>
  <si>
    <t>A03018</t>
  </si>
  <si>
    <t>SWENSON</t>
  </si>
  <si>
    <t>A03020</t>
  </si>
  <si>
    <t>A03024</t>
  </si>
  <si>
    <t>BRAZEL</t>
  </si>
  <si>
    <t>A03026</t>
  </si>
  <si>
    <t>BYRNES</t>
  </si>
  <si>
    <t>A03028</t>
  </si>
  <si>
    <t>WELPER-JOHNSON</t>
  </si>
  <si>
    <t>A03030</t>
  </si>
  <si>
    <t>ROVERUD CONST CO INC</t>
  </si>
  <si>
    <t>WILD</t>
  </si>
  <si>
    <t>A03032</t>
  </si>
  <si>
    <t>UNKNOWN</t>
  </si>
  <si>
    <t>MOONEY</t>
  </si>
  <si>
    <t>A03034</t>
  </si>
  <si>
    <t>RIEHM CONSTRUCTION CO INC</t>
  </si>
  <si>
    <t>WILDE</t>
  </si>
  <si>
    <t>A03036</t>
  </si>
  <si>
    <t>BARD MATERIALS</t>
  </si>
  <si>
    <t>A03044</t>
  </si>
  <si>
    <t>HAMMELL</t>
  </si>
  <si>
    <t>A03046</t>
  </si>
  <si>
    <t>MOHS</t>
  </si>
  <si>
    <t>FULL FACE</t>
  </si>
  <si>
    <t>A03054</t>
  </si>
  <si>
    <t>WEST RIDGE</t>
  </si>
  <si>
    <t>A03056</t>
  </si>
  <si>
    <t>WAUKON</t>
  </si>
  <si>
    <t>A03058</t>
  </si>
  <si>
    <t>ELON</t>
  </si>
  <si>
    <t>A03060</t>
  </si>
  <si>
    <t>HANOVER</t>
  </si>
  <si>
    <t>A03062</t>
  </si>
  <si>
    <t>BRESNAHAN</t>
  </si>
  <si>
    <t>A03064</t>
  </si>
  <si>
    <t>RAINBOW QUARRY LLC</t>
  </si>
  <si>
    <t>RAINBOW</t>
  </si>
  <si>
    <t>ELSBERN</t>
  </si>
  <si>
    <t>A03068</t>
  </si>
  <si>
    <t>A03070</t>
  </si>
  <si>
    <t>WILTGEN CONSTRUCTION CO</t>
  </si>
  <si>
    <t>BULMAN</t>
  </si>
  <si>
    <t>A03072</t>
  </si>
  <si>
    <t>STRONG ROCK &amp; GRAVEL</t>
  </si>
  <si>
    <t>STRONG</t>
  </si>
  <si>
    <t>A03074</t>
  </si>
  <si>
    <t>RON WEYMILLER</t>
  </si>
  <si>
    <t>WW</t>
  </si>
  <si>
    <t>A03504</t>
  </si>
  <si>
    <t>NEW ALBIN</t>
  </si>
  <si>
    <t>A03508</t>
  </si>
  <si>
    <t>A03510</t>
  </si>
  <si>
    <t>KNIFE RIVER MIDWEST, LLC</t>
  </si>
  <si>
    <t>LONNING</t>
  </si>
  <si>
    <t>A03514</t>
  </si>
  <si>
    <t>SCHLUZE</t>
  </si>
  <si>
    <t>A03516</t>
  </si>
  <si>
    <t>A03520</t>
  </si>
  <si>
    <t>IVERSON 2</t>
  </si>
  <si>
    <t>A04002</t>
  </si>
  <si>
    <t>Carter-Waters Corp</t>
  </si>
  <si>
    <t>LIGHTWEIGHT</t>
  </si>
  <si>
    <t>A04004</t>
  </si>
  <si>
    <t>MARTIN #3</t>
  </si>
  <si>
    <t>A04006</t>
  </si>
  <si>
    <t>Mott Quarries Inc</t>
  </si>
  <si>
    <t>VANDERLINDEN-CONFIDENCE</t>
  </si>
  <si>
    <t>A04008</t>
  </si>
  <si>
    <t>FARNSWORTH</t>
  </si>
  <si>
    <t>A04010</t>
  </si>
  <si>
    <t>MCCLURY</t>
  </si>
  <si>
    <t>A04012</t>
  </si>
  <si>
    <t>CENTERVILLE #2</t>
  </si>
  <si>
    <t>A04014</t>
  </si>
  <si>
    <t>SWAN</t>
  </si>
  <si>
    <t>WALNUT CITY</t>
  </si>
  <si>
    <t>A04020</t>
  </si>
  <si>
    <t>CANTERA AGGREGATES</t>
  </si>
  <si>
    <t>PLANO</t>
  </si>
  <si>
    <t>A04022</t>
  </si>
  <si>
    <t>CONFIDENCE</t>
  </si>
  <si>
    <t>A04502</t>
  </si>
  <si>
    <t>CINCINNATI</t>
  </si>
  <si>
    <t>A05504</t>
  </si>
  <si>
    <t>BRAYTON</t>
  </si>
  <si>
    <t>A06002</t>
  </si>
  <si>
    <t>A06004</t>
  </si>
  <si>
    <t>GARRISON A</t>
  </si>
  <si>
    <t>A06008</t>
  </si>
  <si>
    <t>BALLHEIM</t>
  </si>
  <si>
    <t>A06010</t>
  </si>
  <si>
    <t>A06016</t>
  </si>
  <si>
    <t>COOTS</t>
  </si>
  <si>
    <t>A06018</t>
  </si>
  <si>
    <t>PORK CHOP-EAST</t>
  </si>
  <si>
    <t>A06020</t>
  </si>
  <si>
    <t>PORK CHOP-WEST</t>
  </si>
  <si>
    <t>A06022</t>
  </si>
  <si>
    <t>LONG</t>
  </si>
  <si>
    <t>1C</t>
  </si>
  <si>
    <t>COOTS SAND/VINTON</t>
  </si>
  <si>
    <t>A06508</t>
  </si>
  <si>
    <t>BRIGHT SAND</t>
  </si>
  <si>
    <t>A07002</t>
  </si>
  <si>
    <t>RAYMOND-PINTS</t>
  </si>
  <si>
    <t>1A</t>
  </si>
  <si>
    <t>A07006</t>
  </si>
  <si>
    <t>YOKUM</t>
  </si>
  <si>
    <t>A07010</t>
  </si>
  <si>
    <t>FOX</t>
  </si>
  <si>
    <t>A07012</t>
  </si>
  <si>
    <t>FRANTA</t>
  </si>
  <si>
    <t>A07014</t>
  </si>
  <si>
    <t>PAUL NIEMANN CONST CO</t>
  </si>
  <si>
    <t>GLORY</t>
  </si>
  <si>
    <t>BED 1</t>
  </si>
  <si>
    <t>A07016</t>
  </si>
  <si>
    <t>AHLES</t>
  </si>
  <si>
    <t>A07022</t>
  </si>
  <si>
    <t>MESSERLY</t>
  </si>
  <si>
    <t>A07502</t>
  </si>
  <si>
    <t>ASSINK</t>
  </si>
  <si>
    <t>21-26</t>
  </si>
  <si>
    <t>A07510</t>
  </si>
  <si>
    <t>BAGENSTOS S&amp;G</t>
  </si>
  <si>
    <t>BAGENSTOS &amp; SON</t>
  </si>
  <si>
    <t>A07514</t>
  </si>
  <si>
    <t>DOBBS</t>
  </si>
  <si>
    <t>6-28</t>
  </si>
  <si>
    <t>A07516</t>
  </si>
  <si>
    <t>CRAFT</t>
  </si>
  <si>
    <t>6-TOP 2' BED 27</t>
  </si>
  <si>
    <t>A08502</t>
  </si>
  <si>
    <t>AHRENS</t>
  </si>
  <si>
    <t>A08516</t>
  </si>
  <si>
    <t>STURTZ</t>
  </si>
  <si>
    <t>A08518</t>
  </si>
  <si>
    <t>GAST</t>
  </si>
  <si>
    <t>A08520</t>
  </si>
  <si>
    <t>LAUBE</t>
  </si>
  <si>
    <t>A08524</t>
  </si>
  <si>
    <t>JENKINS-STURTZ</t>
  </si>
  <si>
    <t>9-12</t>
  </si>
  <si>
    <t>A09004</t>
  </si>
  <si>
    <t>DENVER-FOELSKE</t>
  </si>
  <si>
    <t>2A ON DOWN</t>
  </si>
  <si>
    <t>A09008</t>
  </si>
  <si>
    <t>DENVER #2</t>
  </si>
  <si>
    <t>A09502</t>
  </si>
  <si>
    <t>TRIPOLI</t>
  </si>
  <si>
    <t>A09506</t>
  </si>
  <si>
    <t>HARMS</t>
  </si>
  <si>
    <t>PLAINFIELD/ADAMS</t>
  </si>
  <si>
    <t>18-27</t>
  </si>
  <si>
    <t>A10006</t>
  </si>
  <si>
    <t>LEVENDUSKY</t>
  </si>
  <si>
    <t>1-23</t>
  </si>
  <si>
    <t>MILLER-INDEPENDENCE</t>
  </si>
  <si>
    <t>17-23</t>
  </si>
  <si>
    <t>A10018</t>
  </si>
  <si>
    <t>EAST AURORA</t>
  </si>
  <si>
    <t>A10020</t>
  </si>
  <si>
    <t>O'Brian</t>
  </si>
  <si>
    <t>ARCHIE MILLER</t>
  </si>
  <si>
    <t>11-21</t>
  </si>
  <si>
    <t>top 30' of 9</t>
  </si>
  <si>
    <t>A10034</t>
  </si>
  <si>
    <t>A10036</t>
  </si>
  <si>
    <t>KILER</t>
  </si>
  <si>
    <t>A10038</t>
  </si>
  <si>
    <t>WIDGER</t>
  </si>
  <si>
    <t>A10040</t>
  </si>
  <si>
    <t>ZUPKE-OELWEIN</t>
  </si>
  <si>
    <t>A10042</t>
  </si>
  <si>
    <t>BRANDON I-380</t>
  </si>
  <si>
    <t>A10044</t>
  </si>
  <si>
    <t>PARKER</t>
  </si>
  <si>
    <t>A10502</t>
  </si>
  <si>
    <t>MARTIN MARIETTA AGGREGATES</t>
  </si>
  <si>
    <t>COOK</t>
  </si>
  <si>
    <t>MANATTS INC</t>
  </si>
  <si>
    <t>1B-5,2-5</t>
  </si>
  <si>
    <t>A10508</t>
  </si>
  <si>
    <t>BURNS</t>
  </si>
  <si>
    <t>3-10</t>
  </si>
  <si>
    <t>A10512</t>
  </si>
  <si>
    <t>3-12,3-13</t>
  </si>
  <si>
    <t>A10522</t>
  </si>
  <si>
    <t>NIEMANN-DECKER</t>
  </si>
  <si>
    <t>A10524</t>
  </si>
  <si>
    <t>CRAWFORD</t>
  </si>
  <si>
    <t>A11502</t>
  </si>
  <si>
    <t>ROHLIN CONST CO INC</t>
  </si>
  <si>
    <t>A11504</t>
  </si>
  <si>
    <t>RAILROAD</t>
  </si>
  <si>
    <t>A11506</t>
  </si>
  <si>
    <t>LINN GROVE</t>
  </si>
  <si>
    <t>A11508</t>
  </si>
  <si>
    <t>WETHERALL CONST CO</t>
  </si>
  <si>
    <t>NEWELL</t>
  </si>
  <si>
    <t>A11510</t>
  </si>
  <si>
    <t>REDINGS GRAVEL &amp;  EXCAVATING CO</t>
  </si>
  <si>
    <t>OATMAN</t>
  </si>
  <si>
    <t>A11520</t>
  </si>
  <si>
    <t>WETHERELL SAND &amp; GRAVEL</t>
  </si>
  <si>
    <t>WETHERELL</t>
  </si>
  <si>
    <t>A12002</t>
  </si>
  <si>
    <t>GREENE LIMESTONE CO</t>
  </si>
  <si>
    <t>BRUNS</t>
  </si>
  <si>
    <t>A12006</t>
  </si>
  <si>
    <t>WITTE</t>
  </si>
  <si>
    <t>A12010</t>
  </si>
  <si>
    <t>CLARKSVILLE-ENGLE</t>
  </si>
  <si>
    <t>A12012</t>
  </si>
  <si>
    <t>A12014</t>
  </si>
  <si>
    <t>OLTMANN</t>
  </si>
  <si>
    <t>A12016</t>
  </si>
  <si>
    <t>WIEGMANN-BRISTOW</t>
  </si>
  <si>
    <t>A12018</t>
  </si>
  <si>
    <t>NEYMEYER</t>
  </si>
  <si>
    <t>A12020</t>
  </si>
  <si>
    <t>BRUNS #2</t>
  </si>
  <si>
    <t>A12504</t>
  </si>
  <si>
    <t>SHELL ROCK PRODUCTS</t>
  </si>
  <si>
    <t>A12506</t>
  </si>
  <si>
    <t>SCHROEDER CONC &amp; CONST</t>
  </si>
  <si>
    <t>GREENE</t>
  </si>
  <si>
    <t>A12510</t>
  </si>
  <si>
    <t>HURDS</t>
  </si>
  <si>
    <t>4-9</t>
  </si>
  <si>
    <t>A12512</t>
  </si>
  <si>
    <t>A12522</t>
  </si>
  <si>
    <t>HOBSON</t>
  </si>
  <si>
    <t>KRUSE</t>
  </si>
  <si>
    <t>TIEFENTHALER AG-LIME INC</t>
  </si>
  <si>
    <t>MOHR SAND, GRAVEL, &amp; CONST LLC</t>
  </si>
  <si>
    <t>MOHR</t>
  </si>
  <si>
    <t>A13508</t>
  </si>
  <si>
    <t>PACKER</t>
  </si>
  <si>
    <t>A13510</t>
  </si>
  <si>
    <t>A14502</t>
  </si>
  <si>
    <t>W T MCCLUE</t>
  </si>
  <si>
    <t>A14504</t>
  </si>
  <si>
    <t>REINHART</t>
  </si>
  <si>
    <t>A14505</t>
  </si>
  <si>
    <t>LANESBORO #4</t>
  </si>
  <si>
    <t>A14506</t>
  </si>
  <si>
    <t>POUND</t>
  </si>
  <si>
    <t>A14508</t>
  </si>
  <si>
    <t>CARROLL S&amp;G</t>
  </si>
  <si>
    <t>CARROLL</t>
  </si>
  <si>
    <t>A14512</t>
  </si>
  <si>
    <t>A15002</t>
  </si>
  <si>
    <t>ATLANTIC</t>
  </si>
  <si>
    <t>A15004</t>
  </si>
  <si>
    <t>A15010</t>
  </si>
  <si>
    <t>ATLANTIC SOUTH</t>
  </si>
  <si>
    <t>A15012</t>
  </si>
  <si>
    <t>HANSEN</t>
  </si>
  <si>
    <t>A15502</t>
  </si>
  <si>
    <t>LYMAN</t>
  </si>
  <si>
    <t>A15504</t>
  </si>
  <si>
    <t>A15506</t>
  </si>
  <si>
    <t>A15508</t>
  </si>
  <si>
    <t>VALLEY</t>
  </si>
  <si>
    <t>1-6 + QRY FLR</t>
  </si>
  <si>
    <t>A16002</t>
  </si>
  <si>
    <t>A16008</t>
  </si>
  <si>
    <t>LIME CITY</t>
  </si>
  <si>
    <t>A16014</t>
  </si>
  <si>
    <t>TOWNSEND</t>
  </si>
  <si>
    <t>A16016</t>
  </si>
  <si>
    <t>GAUL</t>
  </si>
  <si>
    <t>A16018</t>
  </si>
  <si>
    <t>LOWDEN-MASSILLON</t>
  </si>
  <si>
    <t>A16020</t>
  </si>
  <si>
    <t>ATALISSA</t>
  </si>
  <si>
    <t>A16024</t>
  </si>
  <si>
    <t>THOMSEN QUARRY</t>
  </si>
  <si>
    <t>A16026</t>
  </si>
  <si>
    <t>PEDEN #2</t>
  </si>
  <si>
    <t>A16504</t>
  </si>
  <si>
    <t>A17002</t>
  </si>
  <si>
    <t>A17004</t>
  </si>
  <si>
    <t>QUIMBY</t>
  </si>
  <si>
    <t>A17016</t>
  </si>
  <si>
    <t>ROCK FALLS</t>
  </si>
  <si>
    <t>A17018</t>
  </si>
  <si>
    <t>LEHIGH</t>
  </si>
  <si>
    <t>A17022</t>
  </si>
  <si>
    <t>NORTH IA SAND &amp; GRAVEL INC</t>
  </si>
  <si>
    <t>HOLCIM</t>
  </si>
  <si>
    <t>HEARTLAND ASPHALT INC</t>
  </si>
  <si>
    <t>A17502</t>
  </si>
  <si>
    <t>A17504</t>
  </si>
  <si>
    <t>CLEAR LAKE</t>
  </si>
  <si>
    <t>A17508</t>
  </si>
  <si>
    <t>WELP &amp; MCCARTEN</t>
  </si>
  <si>
    <t>SWALDALE</t>
  </si>
  <si>
    <t>A17510</t>
  </si>
  <si>
    <t>SHERRIFF</t>
  </si>
  <si>
    <t>A17516</t>
  </si>
  <si>
    <t>RIPPEN</t>
  </si>
  <si>
    <t>A18502</t>
  </si>
  <si>
    <t>TOWN</t>
  </si>
  <si>
    <t>A18504</t>
  </si>
  <si>
    <t>CHEROKEE SOUTH #1</t>
  </si>
  <si>
    <t>1-20</t>
  </si>
  <si>
    <t>A18508</t>
  </si>
  <si>
    <t>SHEA</t>
  </si>
  <si>
    <t>4-16</t>
  </si>
  <si>
    <t>A18510</t>
  </si>
  <si>
    <t>PAUL MEYLOR</t>
  </si>
  <si>
    <t>A18512</t>
  </si>
  <si>
    <t>FABER &amp; SON CONST CO</t>
  </si>
  <si>
    <t>KILLIAM</t>
  </si>
  <si>
    <t>L G EVERIST INC</t>
  </si>
  <si>
    <t>A18516</t>
  </si>
  <si>
    <t>WASHTA #1</t>
  </si>
  <si>
    <t>A18518</t>
  </si>
  <si>
    <t>A18520</t>
  </si>
  <si>
    <t>QUIMBY-EAST</t>
  </si>
  <si>
    <t>1-TOP 1/2 BED 10</t>
  </si>
  <si>
    <t>A18522</t>
  </si>
  <si>
    <t>S&amp;N SAND CO</t>
  </si>
  <si>
    <t>GALVA</t>
  </si>
  <si>
    <t>A18524</t>
  </si>
  <si>
    <t>WALKER S&amp;G</t>
  </si>
  <si>
    <t>SOUTH OF CHEROKEE</t>
  </si>
  <si>
    <t>9-16</t>
  </si>
  <si>
    <t>WASHTA</t>
  </si>
  <si>
    <t>A18532</t>
  </si>
  <si>
    <t>HODGMAN &amp; SONS INC</t>
  </si>
  <si>
    <t>WALKER</t>
  </si>
  <si>
    <t>A19002</t>
  </si>
  <si>
    <t>TRACY</t>
  </si>
  <si>
    <t>A19004</t>
  </si>
  <si>
    <t>DEERFIELD-MAHONEY</t>
  </si>
  <si>
    <t>A19502</t>
  </si>
  <si>
    <t>STULL</t>
  </si>
  <si>
    <t>BLAZEK CORPORATION</t>
  </si>
  <si>
    <t>A19510</t>
  </si>
  <si>
    <t>RIVER BEND ENTERPRISES</t>
  </si>
  <si>
    <t>ROSONKE</t>
  </si>
  <si>
    <t>BUCKY'S</t>
  </si>
  <si>
    <t>A21502</t>
  </si>
  <si>
    <t>CONCRETE SAND &amp; MATERIALS CO</t>
  </si>
  <si>
    <t>STOLLEY</t>
  </si>
  <si>
    <t>A21504</t>
  </si>
  <si>
    <t>HUMMEL S&amp;G</t>
  </si>
  <si>
    <t>ECKLEY</t>
  </si>
  <si>
    <t>DAVES SAND AND GRAVEL INC</t>
  </si>
  <si>
    <t>A21508</t>
  </si>
  <si>
    <t>SCHARNBURG</t>
  </si>
  <si>
    <t>A21510</t>
  </si>
  <si>
    <t>NORGAARD S&amp;G</t>
  </si>
  <si>
    <t>DICKENS</t>
  </si>
  <si>
    <t>A21512</t>
  </si>
  <si>
    <t>SPENCER</t>
  </si>
  <si>
    <t>A21514</t>
  </si>
  <si>
    <t>CORNELL</t>
  </si>
  <si>
    <t>SIEH SAND &amp; GRAVEL</t>
  </si>
  <si>
    <t>A21520</t>
  </si>
  <si>
    <t>A21524</t>
  </si>
  <si>
    <t>NEWQUIST</t>
  </si>
  <si>
    <t>A21538</t>
  </si>
  <si>
    <t>NSG, LLC</t>
  </si>
  <si>
    <t>NORGAARD SAND &amp; GRAVEL</t>
  </si>
  <si>
    <t>A21540</t>
  </si>
  <si>
    <t>BD CONSTRUCTION SERVICES LLC</t>
  </si>
  <si>
    <t>DELOSS</t>
  </si>
  <si>
    <t>A22006</t>
  </si>
  <si>
    <t>MARQUETTE</t>
  </si>
  <si>
    <t>A22010</t>
  </si>
  <si>
    <t>OSTERDOCK</t>
  </si>
  <si>
    <t>ARGENTINE</t>
  </si>
  <si>
    <t>A22016</t>
  </si>
  <si>
    <t>GISLESON</t>
  </si>
  <si>
    <t>CJ MOYNA &amp; SONS INC</t>
  </si>
  <si>
    <t>A22020</t>
  </si>
  <si>
    <t>MUELLER</t>
  </si>
  <si>
    <t>A22022</t>
  </si>
  <si>
    <t>MIELKES QUARRY</t>
  </si>
  <si>
    <t>MIELKE QUARRY</t>
  </si>
  <si>
    <t>A22026</t>
  </si>
  <si>
    <t>DOERRING-LUANA</t>
  </si>
  <si>
    <t>A22028</t>
  </si>
  <si>
    <t>1-4B</t>
  </si>
  <si>
    <t>A22030</t>
  </si>
  <si>
    <t>EBERHARDT</t>
  </si>
  <si>
    <t>A22034</t>
  </si>
  <si>
    <t>A22036</t>
  </si>
  <si>
    <t>COSTIGAN</t>
  </si>
  <si>
    <t>MORAREND</t>
  </si>
  <si>
    <t>A22044</t>
  </si>
  <si>
    <t>BOGE</t>
  </si>
  <si>
    <t>A22046</t>
  </si>
  <si>
    <t>JOY SPRINGS-BURRACK</t>
  </si>
  <si>
    <t>A22048</t>
  </si>
  <si>
    <t>TUCKER</t>
  </si>
  <si>
    <t>A22050</t>
  </si>
  <si>
    <t>MADLOM</t>
  </si>
  <si>
    <t>A22052</t>
  </si>
  <si>
    <t>A22054</t>
  </si>
  <si>
    <t>MEISGIER</t>
  </si>
  <si>
    <t>A22056</t>
  </si>
  <si>
    <t>DNR/CITY</t>
  </si>
  <si>
    <t>MCGREGOR</t>
  </si>
  <si>
    <t>A22058</t>
  </si>
  <si>
    <t>ST. OLAF</t>
  </si>
  <si>
    <t>A22064</t>
  </si>
  <si>
    <t>ROAD CUT-MARQUETTE</t>
  </si>
  <si>
    <t>A22066</t>
  </si>
  <si>
    <t>RIVER CITY STONE INC</t>
  </si>
  <si>
    <t>BERNHARD/GIARD</t>
  </si>
  <si>
    <t>PATTISON SAND COMPANY LLC</t>
  </si>
  <si>
    <t>10C</t>
  </si>
  <si>
    <t>4-10B</t>
  </si>
  <si>
    <t>A22076</t>
  </si>
  <si>
    <t>LARSON</t>
  </si>
  <si>
    <t>A22078</t>
  </si>
  <si>
    <t>LINK</t>
  </si>
  <si>
    <t>8-10B</t>
  </si>
  <si>
    <t>A22080</t>
  </si>
  <si>
    <t>HILINE</t>
  </si>
  <si>
    <t>A22082</t>
  </si>
  <si>
    <t>REIERSON</t>
  </si>
  <si>
    <t>A22084</t>
  </si>
  <si>
    <t>A22086</t>
  </si>
  <si>
    <t>WILLIE</t>
  </si>
  <si>
    <t>A22088</t>
  </si>
  <si>
    <t>KEPPLER</t>
  </si>
  <si>
    <t>A22092</t>
  </si>
  <si>
    <t>A22094</t>
  </si>
  <si>
    <t>BACKES</t>
  </si>
  <si>
    <t>A22502</t>
  </si>
  <si>
    <t>Unknown</t>
  </si>
  <si>
    <t>SILICASAND</t>
  </si>
  <si>
    <t>A22504</t>
  </si>
  <si>
    <t>ESSMAN ISLAND</t>
  </si>
  <si>
    <t>9-15</t>
  </si>
  <si>
    <t>A22506</t>
  </si>
  <si>
    <t>WACKER</t>
  </si>
  <si>
    <t>A22508</t>
  </si>
  <si>
    <t>PETSCHE</t>
  </si>
  <si>
    <t>KUHLMAN CONSTRUCTION CO</t>
  </si>
  <si>
    <t>A22516</t>
  </si>
  <si>
    <t>EDGEWOOD</t>
  </si>
  <si>
    <t>PRESTON READY MIX CORP</t>
  </si>
  <si>
    <t>A23008</t>
  </si>
  <si>
    <t>CLARK</t>
  </si>
  <si>
    <t>A23014</t>
  </si>
  <si>
    <t>TORONTO</t>
  </si>
  <si>
    <t>A23018</t>
  </si>
  <si>
    <t>KINGS</t>
  </si>
  <si>
    <t>A23020</t>
  </si>
  <si>
    <t>MANIKOWSKI QUARRY CO</t>
  </si>
  <si>
    <t>MANIKOWSKI</t>
  </si>
  <si>
    <t>A23022</t>
  </si>
  <si>
    <t>BARBER</t>
  </si>
  <si>
    <t>A23024</t>
  </si>
  <si>
    <t>MURRAY</t>
  </si>
  <si>
    <t>A23028</t>
  </si>
  <si>
    <t>DELMAR</t>
  </si>
  <si>
    <t>A23030</t>
  </si>
  <si>
    <t>EDEN VALLEY</t>
  </si>
  <si>
    <t>A23032</t>
  </si>
  <si>
    <t>ANDERSON SAND AND GRAVEL CO</t>
  </si>
  <si>
    <t>A23034</t>
  </si>
  <si>
    <t>TRANSTAR</t>
  </si>
  <si>
    <t>A23512</t>
  </si>
  <si>
    <t>DETERMANN</t>
  </si>
  <si>
    <t>DETERMAN</t>
  </si>
  <si>
    <t>A24502</t>
  </si>
  <si>
    <t>DELOIT</t>
  </si>
  <si>
    <t>A24504</t>
  </si>
  <si>
    <t>CLARKE CONST</t>
  </si>
  <si>
    <t>MEYER</t>
  </si>
  <si>
    <t>A24506</t>
  </si>
  <si>
    <t>BUILDERS S&amp;G</t>
  </si>
  <si>
    <t>HANIGAN</t>
  </si>
  <si>
    <t>A24508</t>
  </si>
  <si>
    <t>WESCOTT</t>
  </si>
  <si>
    <t>A24510</t>
  </si>
  <si>
    <t>DENISON</t>
  </si>
  <si>
    <t>A24514</t>
  </si>
  <si>
    <t>NATURAL MATERIALS</t>
  </si>
  <si>
    <t>A25002</t>
  </si>
  <si>
    <t>BEAR CREEK</t>
  </si>
  <si>
    <t>A25004</t>
  </si>
  <si>
    <t>I-80</t>
  </si>
  <si>
    <t>A25502</t>
  </si>
  <si>
    <t>MESSERSCHMIDT</t>
  </si>
  <si>
    <t>A25504</t>
  </si>
  <si>
    <t>Booneville Gravel Co</t>
  </si>
  <si>
    <t>A25506</t>
  </si>
  <si>
    <t>A25508</t>
  </si>
  <si>
    <t>DUDLEY</t>
  </si>
  <si>
    <t>A25509</t>
  </si>
  <si>
    <t>A25512</t>
  </si>
  <si>
    <t>VAN METER</t>
  </si>
  <si>
    <t>A25520</t>
  </si>
  <si>
    <t>LEGACY MATERIALS</t>
  </si>
  <si>
    <t>A25522</t>
  </si>
  <si>
    <t>BOONEVILLE WEST</t>
  </si>
  <si>
    <t>A26002</t>
  </si>
  <si>
    <t>HOOTMAN</t>
  </si>
  <si>
    <t>DOUDS STONE LLC</t>
  </si>
  <si>
    <t>A27004</t>
  </si>
  <si>
    <t>DEKALB</t>
  </si>
  <si>
    <t>A27006</t>
  </si>
  <si>
    <t>DECATUR</t>
  </si>
  <si>
    <t>A27010</t>
  </si>
  <si>
    <t>ELKCHAPEL</t>
  </si>
  <si>
    <t>A27012</t>
  </si>
  <si>
    <t>DAVIS CITY</t>
  </si>
  <si>
    <t>A27014</t>
  </si>
  <si>
    <t>REILLY CONSTRUCTION CO</t>
  </si>
  <si>
    <t>REILLY #1</t>
  </si>
  <si>
    <t>A27504</t>
  </si>
  <si>
    <t>DECATURCITY</t>
  </si>
  <si>
    <t>A27506</t>
  </si>
  <si>
    <t>WOODWARD</t>
  </si>
  <si>
    <t>A27508</t>
  </si>
  <si>
    <t>ROBEX INCORPORATED</t>
  </si>
  <si>
    <t>LORD'S SOURCE</t>
  </si>
  <si>
    <t>20A</t>
  </si>
  <si>
    <t>A28002</t>
  </si>
  <si>
    <t>SEDGEWICK #2</t>
  </si>
  <si>
    <t>A28006</t>
  </si>
  <si>
    <t>SEDGEWICK #1</t>
  </si>
  <si>
    <t>A28010</t>
  </si>
  <si>
    <t>TIBBOTT</t>
  </si>
  <si>
    <t>BAHL</t>
  </si>
  <si>
    <t>A28018</t>
  </si>
  <si>
    <t>A28022</t>
  </si>
  <si>
    <t>FORRESTVILLE</t>
  </si>
  <si>
    <t>A28024</t>
  </si>
  <si>
    <t>WULFEKUHLE</t>
  </si>
  <si>
    <t>A28026</t>
  </si>
  <si>
    <t>SCHULTE</t>
  </si>
  <si>
    <t>A28028</t>
  </si>
  <si>
    <t>DYERSVILLE</t>
  </si>
  <si>
    <t>HOPKINTON</t>
  </si>
  <si>
    <t>A28032</t>
  </si>
  <si>
    <t>SCHNITTJER-DELHI</t>
  </si>
  <si>
    <t>A28034</t>
  </si>
  <si>
    <t>GOEDKIN</t>
  </si>
  <si>
    <t>A28036</t>
  </si>
  <si>
    <t>LANNING</t>
  </si>
  <si>
    <t>EDGEWOOD EAST</t>
  </si>
  <si>
    <t>A28046</t>
  </si>
  <si>
    <t>PINS</t>
  </si>
  <si>
    <t>A28048</t>
  </si>
  <si>
    <t>CENTER MATERIALS CORP</t>
  </si>
  <si>
    <t>KERHLI</t>
  </si>
  <si>
    <t>A28050</t>
  </si>
  <si>
    <t>BUCK CREEK</t>
  </si>
  <si>
    <t>A28054</t>
  </si>
  <si>
    <t>WINCH</t>
  </si>
  <si>
    <t>A28056</t>
  </si>
  <si>
    <t>THORPE</t>
  </si>
  <si>
    <t>ROSSOW/MANCHESTER</t>
  </si>
  <si>
    <t>A28502</t>
  </si>
  <si>
    <t>SEDGEWICK</t>
  </si>
  <si>
    <t>A28506</t>
  </si>
  <si>
    <t>A28508</t>
  </si>
  <si>
    <t>ARNOLD</t>
  </si>
  <si>
    <t>A28512</t>
  </si>
  <si>
    <t>HOTH</t>
  </si>
  <si>
    <t>A28514</t>
  </si>
  <si>
    <t>FERGESEN</t>
  </si>
  <si>
    <t>A28516</t>
  </si>
  <si>
    <t>HARD SCRABBLE</t>
  </si>
  <si>
    <t>A28518</t>
  </si>
  <si>
    <t>GOERDT</t>
  </si>
  <si>
    <t>A28522</t>
  </si>
  <si>
    <t>3-8</t>
  </si>
  <si>
    <t>A28526</t>
  </si>
  <si>
    <t>HAWK</t>
  </si>
  <si>
    <t>4B -6</t>
  </si>
  <si>
    <t>A28528</t>
  </si>
  <si>
    <t>CAR 6</t>
  </si>
  <si>
    <t>A28530</t>
  </si>
  <si>
    <t>SUMMERS PIT</t>
  </si>
  <si>
    <t>YARMOUTH</t>
  </si>
  <si>
    <t>A29004</t>
  </si>
  <si>
    <t>HEINHOLD</t>
  </si>
  <si>
    <t>A29006</t>
  </si>
  <si>
    <t>SULLIVAN SLOUGH</t>
  </si>
  <si>
    <t>CESSFORD CONST CO- SE DIV</t>
  </si>
  <si>
    <t>A29010</t>
  </si>
  <si>
    <t>MCLAUGHLIN</t>
  </si>
  <si>
    <t>A29504</t>
  </si>
  <si>
    <t>SHIPLEY CONTRACTING</t>
  </si>
  <si>
    <t>SHIPLEY</t>
  </si>
  <si>
    <t>A30502</t>
  </si>
  <si>
    <t>Concrete Sand &amp; Materials Co</t>
  </si>
  <si>
    <t>A30506</t>
  </si>
  <si>
    <t>Hummel S&amp;G</t>
  </si>
  <si>
    <t>FOSTORIA/LOST</t>
  </si>
  <si>
    <t>A30510</t>
  </si>
  <si>
    <t>WEDEKING PIT &amp; PLANT INC.</t>
  </si>
  <si>
    <t>WEDEKING</t>
  </si>
  <si>
    <t>2-12</t>
  </si>
  <si>
    <t>DICKINSON COUNTY</t>
  </si>
  <si>
    <t>5-11</t>
  </si>
  <si>
    <t>MILFORD/LEITH</t>
  </si>
  <si>
    <t>A30520</t>
  </si>
  <si>
    <t>MILFORD/DERNER</t>
  </si>
  <si>
    <t>2B -6</t>
  </si>
  <si>
    <t>COHRS/DERNER</t>
  </si>
  <si>
    <t>MONEY PIT LLC</t>
  </si>
  <si>
    <t>DYERSVILLE EAST</t>
  </si>
  <si>
    <t>KLEIN-RICKARDSVILLE</t>
  </si>
  <si>
    <t>A31012</t>
  </si>
  <si>
    <t>MAR-JO HILLS</t>
  </si>
  <si>
    <t>A31016</t>
  </si>
  <si>
    <t>MATTLOCH</t>
  </si>
  <si>
    <t>A31022</t>
  </si>
  <si>
    <t>SIMPSON FURNACE-ASBURY</t>
  </si>
  <si>
    <t>ARENSDORF</t>
  </si>
  <si>
    <t>A31032</t>
  </si>
  <si>
    <t>CASCADE-REITER</t>
  </si>
  <si>
    <t>A31034</t>
  </si>
  <si>
    <t>HERMSEN</t>
  </si>
  <si>
    <t>A31036</t>
  </si>
  <si>
    <t>BALLTOWN</t>
  </si>
  <si>
    <t>A31038</t>
  </si>
  <si>
    <t>HARTBECKE</t>
  </si>
  <si>
    <t>S1C-S1D</t>
  </si>
  <si>
    <t>A31044</t>
  </si>
  <si>
    <t>GASSMAN</t>
  </si>
  <si>
    <t>A31054</t>
  </si>
  <si>
    <t>MERRITT</t>
  </si>
  <si>
    <t>bed 6- top 3' of 8</t>
  </si>
  <si>
    <t>A31058</t>
  </si>
  <si>
    <t>HOLY CROSS</t>
  </si>
  <si>
    <t>CASCADE EAST</t>
  </si>
  <si>
    <t>G1</t>
  </si>
  <si>
    <t>A31062</t>
  </si>
  <si>
    <t>G2-G3</t>
  </si>
  <si>
    <t>G2-G4</t>
  </si>
  <si>
    <t>A31068</t>
  </si>
  <si>
    <t>DYERSVILLE-MAIERS</t>
  </si>
  <si>
    <t>O1A</t>
  </si>
  <si>
    <t>A31070</t>
  </si>
  <si>
    <t>GREEN VALLEY</t>
  </si>
  <si>
    <t>A31502</t>
  </si>
  <si>
    <t>Aggregate Materials-Flynn</t>
  </si>
  <si>
    <t>NINE MILE ISLAND</t>
  </si>
  <si>
    <t>SAUSER</t>
  </si>
  <si>
    <t>A31506</t>
  </si>
  <si>
    <t>MOLO SAND &amp; GRAVEL CO</t>
  </si>
  <si>
    <t>A31508</t>
  </si>
  <si>
    <t>MOLO NORTH</t>
  </si>
  <si>
    <t>A31510</t>
  </si>
  <si>
    <t>FILLMORE-MCCABE</t>
  </si>
  <si>
    <t>A31518</t>
  </si>
  <si>
    <t>MAIERS</t>
  </si>
  <si>
    <t>A32504</t>
  </si>
  <si>
    <t>TWITO</t>
  </si>
  <si>
    <t>A32508</t>
  </si>
  <si>
    <t>VOETMAN</t>
  </si>
  <si>
    <t>A32510</t>
  </si>
  <si>
    <t>ARMSTRONG</t>
  </si>
  <si>
    <t>A32512</t>
  </si>
  <si>
    <t>ENGLAND</t>
  </si>
  <si>
    <t>A32514</t>
  </si>
  <si>
    <t>BOGGESS CONST CO</t>
  </si>
  <si>
    <t>WALLINGFORD</t>
  </si>
  <si>
    <t>A32516</t>
  </si>
  <si>
    <t>A32518</t>
  </si>
  <si>
    <t>EGELAND</t>
  </si>
  <si>
    <t>A32520</t>
  </si>
  <si>
    <t>YOUNG</t>
  </si>
  <si>
    <t>A32526</t>
  </si>
  <si>
    <t>DAVID YOUNG</t>
  </si>
  <si>
    <t>A32528</t>
  </si>
  <si>
    <t>ESTHERVILLE ROCK &amp; GRAVEL CO</t>
  </si>
  <si>
    <t>ESTHERVILLE WEST</t>
  </si>
  <si>
    <t>ESTHERVILLE/WHITE</t>
  </si>
  <si>
    <t>A32532</t>
  </si>
  <si>
    <t>HARRIS PROPERTY</t>
  </si>
  <si>
    <t>16-21</t>
  </si>
  <si>
    <t>A32536</t>
  </si>
  <si>
    <t>DALE YOUNG</t>
  </si>
  <si>
    <t>18-19</t>
  </si>
  <si>
    <t>20-21</t>
  </si>
  <si>
    <t>A32548</t>
  </si>
  <si>
    <t>KNOPIK SAND &amp; GRAVEL INC</t>
  </si>
  <si>
    <t>LILLAND</t>
  </si>
  <si>
    <t>A33004</t>
  </si>
  <si>
    <t>HOUG</t>
  </si>
  <si>
    <t>A33006</t>
  </si>
  <si>
    <t>MARYVILLE</t>
  </si>
  <si>
    <t>A33008</t>
  </si>
  <si>
    <t>UPPER OR LOWER LEDGE</t>
  </si>
  <si>
    <t>A33010</t>
  </si>
  <si>
    <t>VOSHELL</t>
  </si>
  <si>
    <t>A33012</t>
  </si>
  <si>
    <t>A33014</t>
  </si>
  <si>
    <t>TEMPLETON</t>
  </si>
  <si>
    <t>A33016</t>
  </si>
  <si>
    <t>MAYNARD</t>
  </si>
  <si>
    <t>A33020</t>
  </si>
  <si>
    <t>A33022</t>
  </si>
  <si>
    <t>A33030</t>
  </si>
  <si>
    <t>SCHWEMMAN-ST LUCAS</t>
  </si>
  <si>
    <t>A33034</t>
  </si>
  <si>
    <t>MCDONOUGH</t>
  </si>
  <si>
    <t>A33040</t>
  </si>
  <si>
    <t>SINNOTT</t>
  </si>
  <si>
    <t>A33042</t>
  </si>
  <si>
    <t>LEHMAN</t>
  </si>
  <si>
    <t>A33044</t>
  </si>
  <si>
    <t>FAYETTE 93</t>
  </si>
  <si>
    <t>A33046</t>
  </si>
  <si>
    <t>A33048</t>
  </si>
  <si>
    <t>MEDBERRY</t>
  </si>
  <si>
    <t>A33502</t>
  </si>
  <si>
    <t>CLERMONT</t>
  </si>
  <si>
    <t>A33504</t>
  </si>
  <si>
    <t>REISNOR</t>
  </si>
  <si>
    <t>A33514</t>
  </si>
  <si>
    <t>A33516</t>
  </si>
  <si>
    <t>LEVICON</t>
  </si>
  <si>
    <t>MAXSON</t>
  </si>
  <si>
    <t>A34006</t>
  </si>
  <si>
    <t>JOHLAS</t>
  </si>
  <si>
    <t>A34012</t>
  </si>
  <si>
    <t>A34014</t>
  </si>
  <si>
    <t>HANNMANN</t>
  </si>
  <si>
    <t>A34016</t>
  </si>
  <si>
    <t>WORKMAN PROPERTY</t>
  </si>
  <si>
    <t>Bruening Rock Products Inc</t>
  </si>
  <si>
    <t>A34020</t>
  </si>
  <si>
    <t xml:space="preserve">Bruening Rock Products Inc </t>
  </si>
  <si>
    <t>A34504</t>
  </si>
  <si>
    <t>A34508</t>
  </si>
  <si>
    <t>A34512</t>
  </si>
  <si>
    <t>CARLSON MATERIALS CO</t>
  </si>
  <si>
    <t>CEDAR ACRE RESORT</t>
  </si>
  <si>
    <t>Foothill</t>
  </si>
  <si>
    <t>Rottinghaus</t>
  </si>
  <si>
    <t>A35008</t>
  </si>
  <si>
    <t>PHILLIPS</t>
  </si>
  <si>
    <t>A35012</t>
  </si>
  <si>
    <t>HEITLAND</t>
  </si>
  <si>
    <t>A35014</t>
  </si>
  <si>
    <t>L. MOORE PROPERTY</t>
  </si>
  <si>
    <t>A35016</t>
  </si>
  <si>
    <t>AYRES</t>
  </si>
  <si>
    <t>A35504</t>
  </si>
  <si>
    <t>PITSOR</t>
  </si>
  <si>
    <t>A35506</t>
  </si>
  <si>
    <t>MARKHAM</t>
  </si>
  <si>
    <t>A35508</t>
  </si>
  <si>
    <t>STUCK</t>
  </si>
  <si>
    <t>A35510</t>
  </si>
  <si>
    <t>HEITLAND BROS CONST</t>
  </si>
  <si>
    <t>A35512</t>
  </si>
  <si>
    <t>ANDERSON-POPEJOY</t>
  </si>
  <si>
    <t>TOP 5.5' BED 25E</t>
  </si>
  <si>
    <t>MCDOWELL SAND</t>
  </si>
  <si>
    <t>A35524</t>
  </si>
  <si>
    <t>JEST POND</t>
  </si>
  <si>
    <t>A36502</t>
  </si>
  <si>
    <t>PAYNE JCT.</t>
  </si>
  <si>
    <t>20C</t>
  </si>
  <si>
    <t>A37502</t>
  </si>
  <si>
    <t>BEAZOR</t>
  </si>
  <si>
    <t>25C</t>
  </si>
  <si>
    <t>A37506</t>
  </si>
  <si>
    <t>F&amp;D Const Co</t>
  </si>
  <si>
    <t>FINCH</t>
  </si>
  <si>
    <t>A37508</t>
  </si>
  <si>
    <t>A37510</t>
  </si>
  <si>
    <t>A37512</t>
  </si>
  <si>
    <t>no name ????</t>
  </si>
  <si>
    <t>A37516</t>
  </si>
  <si>
    <t>GREENE COUNTY REDI MIX</t>
  </si>
  <si>
    <t>SHADE TREE</t>
  </si>
  <si>
    <t>A37518</t>
  </si>
  <si>
    <t>BECKER GRAVEL CO INC</t>
  </si>
  <si>
    <t>P&amp;M</t>
  </si>
  <si>
    <t>CENTRAL IOWA READY MIX dba GREEN COUNTY MATERIALS</t>
  </si>
  <si>
    <t>GREEN COUNTY MATERIALS</t>
  </si>
  <si>
    <t>Jefferson-Clarke</t>
  </si>
  <si>
    <t>2B-3B</t>
  </si>
  <si>
    <t>A37532</t>
  </si>
  <si>
    <t>MEARS</t>
  </si>
  <si>
    <t>A38002</t>
  </si>
  <si>
    <t>REIKEN</t>
  </si>
  <si>
    <t>A38502</t>
  </si>
  <si>
    <t>HOLLAND</t>
  </si>
  <si>
    <t>MEESTER</t>
  </si>
  <si>
    <t>A39504</t>
  </si>
  <si>
    <t>A39506</t>
  </si>
  <si>
    <t>BUTTLER CONST CO</t>
  </si>
  <si>
    <t>BAYARD</t>
  </si>
  <si>
    <t>WILLOW CREEK SAND</t>
  </si>
  <si>
    <t>A40002</t>
  </si>
  <si>
    <t>MOBERLY MINE</t>
  </si>
  <si>
    <t>A40004</t>
  </si>
  <si>
    <t>COUNTY LINE</t>
  </si>
  <si>
    <t>GRANDGEORGE</t>
  </si>
  <si>
    <t>A40502</t>
  </si>
  <si>
    <t>LUPPES</t>
  </si>
  <si>
    <t>A40504</t>
  </si>
  <si>
    <t>AHART</t>
  </si>
  <si>
    <t>A40506</t>
  </si>
  <si>
    <t>FORRESTER</t>
  </si>
  <si>
    <t>A40508</t>
  </si>
  <si>
    <t>GRAND GEORGE</t>
  </si>
  <si>
    <t>A40510</t>
  </si>
  <si>
    <t>MORTVEDT</t>
  </si>
  <si>
    <t>A41004</t>
  </si>
  <si>
    <t>GARNER SOUTH</t>
  </si>
  <si>
    <t>A41006</t>
  </si>
  <si>
    <t>RUBER-GARNER</t>
  </si>
  <si>
    <t>A41502</t>
  </si>
  <si>
    <t>MEZVINSKI</t>
  </si>
  <si>
    <t>A41508</t>
  </si>
  <si>
    <t>KIRSHBAUM</t>
  </si>
  <si>
    <t>A41510</t>
  </si>
  <si>
    <t>NUCKOLL'S CONCRETE</t>
  </si>
  <si>
    <t>BRITT</t>
  </si>
  <si>
    <t>A41512</t>
  </si>
  <si>
    <t>WINNEBAGO COUNTY</t>
  </si>
  <si>
    <t>CRYSTAL LAKE</t>
  </si>
  <si>
    <t>A41514</t>
  </si>
  <si>
    <t>LA HARV CONST CO INC</t>
  </si>
  <si>
    <t>TORKELSON</t>
  </si>
  <si>
    <t>A41516</t>
  </si>
  <si>
    <t>LAHARV</t>
  </si>
  <si>
    <t>TOP LEDGES-N</t>
  </si>
  <si>
    <t>GEHRKE QUARRIES INC</t>
  </si>
  <si>
    <t>A42006</t>
  </si>
  <si>
    <t>RIEKENA</t>
  </si>
  <si>
    <t>A42008</t>
  </si>
  <si>
    <t>HACKNEY</t>
  </si>
  <si>
    <t>WELDON BROS CONST CO</t>
  </si>
  <si>
    <t>A42504</t>
  </si>
  <si>
    <t>A42506</t>
  </si>
  <si>
    <t>SEIVERT</t>
  </si>
  <si>
    <t>A42508</t>
  </si>
  <si>
    <t>MCCORMICK</t>
  </si>
  <si>
    <t>A42510</t>
  </si>
  <si>
    <t>JANNSEN</t>
  </si>
  <si>
    <t>CTI READY MIX</t>
  </si>
  <si>
    <t>HARDIN COUNTY AGGREGATES</t>
  </si>
  <si>
    <t>A42514</t>
  </si>
  <si>
    <t>NERHING</t>
  </si>
  <si>
    <t>A42516</t>
  </si>
  <si>
    <t>A42518</t>
  </si>
  <si>
    <t>A42520</t>
  </si>
  <si>
    <t>A42522</t>
  </si>
  <si>
    <t>OBER</t>
  </si>
  <si>
    <t>A42526</t>
  </si>
  <si>
    <t>MEIER</t>
  </si>
  <si>
    <t>A42530</t>
  </si>
  <si>
    <t>BLOME</t>
  </si>
  <si>
    <t>A42532</t>
  </si>
  <si>
    <t>H &amp; M FARMS</t>
  </si>
  <si>
    <t>A43502</t>
  </si>
  <si>
    <t>CLARK LS CO</t>
  </si>
  <si>
    <t>WOODBINE</t>
  </si>
  <si>
    <t>A43504</t>
  </si>
  <si>
    <t>PISGAH</t>
  </si>
  <si>
    <t>A43506</t>
  </si>
  <si>
    <t>SCHEMMER LS INC</t>
  </si>
  <si>
    <t>A43508</t>
  </si>
  <si>
    <t>WOODBINE-BARRY</t>
  </si>
  <si>
    <t>A43510</t>
  </si>
  <si>
    <t>A43514</t>
  </si>
  <si>
    <t>A44002</t>
  </si>
  <si>
    <t>KINNEY</t>
  </si>
  <si>
    <t>A44004</t>
  </si>
  <si>
    <t>MT PLEASANT NORTH</t>
  </si>
  <si>
    <t>MT PLEASANT</t>
  </si>
  <si>
    <t>A44506</t>
  </si>
  <si>
    <t>COPPOCK SAND</t>
  </si>
  <si>
    <t>A45002</t>
  </si>
  <si>
    <t>A45004</t>
  </si>
  <si>
    <t>STINGER</t>
  </si>
  <si>
    <t>25-27</t>
  </si>
  <si>
    <t>7-14</t>
  </si>
  <si>
    <t>A45012</t>
  </si>
  <si>
    <t>SOUHRADA</t>
  </si>
  <si>
    <t>FALK L R- CONSTRUCTION CO</t>
  </si>
  <si>
    <t>O'DONNEL</t>
  </si>
  <si>
    <t>A45016</t>
  </si>
  <si>
    <t>DAVIS CORNERS</t>
  </si>
  <si>
    <t>A45018</t>
  </si>
  <si>
    <t>LE ROY</t>
  </si>
  <si>
    <t>A45020</t>
  </si>
  <si>
    <t>RIECKS</t>
  </si>
  <si>
    <t>A45022</t>
  </si>
  <si>
    <t>MAUER</t>
  </si>
  <si>
    <t>A45024</t>
  </si>
  <si>
    <t>MAPLE LEAF</t>
  </si>
  <si>
    <t>A45026</t>
  </si>
  <si>
    <t>BRUENING BROTHERS #1</t>
  </si>
  <si>
    <t>A45028</t>
  </si>
  <si>
    <t>A45030</t>
  </si>
  <si>
    <t>DIEKEN-TANK</t>
  </si>
  <si>
    <t>A45032</t>
  </si>
  <si>
    <t>KITCHEN</t>
  </si>
  <si>
    <t>A45034</t>
  </si>
  <si>
    <t>HOOVER</t>
  </si>
  <si>
    <t>A45506</t>
  </si>
  <si>
    <t>CHESTER</t>
  </si>
  <si>
    <t>A45510</t>
  </si>
  <si>
    <t>FORT DODGE</t>
  </si>
  <si>
    <t>A45512</t>
  </si>
  <si>
    <t>CANNON</t>
  </si>
  <si>
    <t>A45514</t>
  </si>
  <si>
    <t>EASTLAND</t>
  </si>
  <si>
    <t>A45520</t>
  </si>
  <si>
    <t>A46002</t>
  </si>
  <si>
    <t>KAMPEN-NORTHRUP</t>
  </si>
  <si>
    <t>A46008</t>
  </si>
  <si>
    <t>HODGES-WEST</t>
  </si>
  <si>
    <t>A46010</t>
  </si>
  <si>
    <t>HODGES-EAST</t>
  </si>
  <si>
    <t>A46012</t>
  </si>
  <si>
    <t>Midwest Limestone</t>
  </si>
  <si>
    <t>RUTLAND</t>
  </si>
  <si>
    <t>A46016</t>
  </si>
  <si>
    <t>A46018</t>
  </si>
  <si>
    <t>MARTIN MARIETTA AGGERGATES</t>
  </si>
  <si>
    <t>MOORE EAST</t>
  </si>
  <si>
    <t>A46502</t>
  </si>
  <si>
    <t>BRADGATE</t>
  </si>
  <si>
    <t>2-4B</t>
  </si>
  <si>
    <t>A46504</t>
  </si>
  <si>
    <t>A46506</t>
  </si>
  <si>
    <t>HUMBOLDT CONCRETE PROD</t>
  </si>
  <si>
    <t>ZEIDLER</t>
  </si>
  <si>
    <t>A46508</t>
  </si>
  <si>
    <t>A46510</t>
  </si>
  <si>
    <t>HOLGRAM</t>
  </si>
  <si>
    <t>3-9</t>
  </si>
  <si>
    <t>A46514</t>
  </si>
  <si>
    <t>WEST RIVER ACRES</t>
  </si>
  <si>
    <t>A46520</t>
  </si>
  <si>
    <t>NORTH BRADGATE</t>
  </si>
  <si>
    <t>MARENGO READY MIX INC</t>
  </si>
  <si>
    <t>A48504</t>
  </si>
  <si>
    <t>GHUEREN</t>
  </si>
  <si>
    <t>3B</t>
  </si>
  <si>
    <t>DISTERHOFT</t>
  </si>
  <si>
    <t>BELLEVUE SAND &amp; GRAVEL CO</t>
  </si>
  <si>
    <t>A49006</t>
  </si>
  <si>
    <t>BECKLEY</t>
  </si>
  <si>
    <t>A49014</t>
  </si>
  <si>
    <t>MAQUOKETA WEST</t>
  </si>
  <si>
    <t>PRESTON R/M</t>
  </si>
  <si>
    <t>A49026</t>
  </si>
  <si>
    <t>MILES</t>
  </si>
  <si>
    <t>A49028</t>
  </si>
  <si>
    <t>FULTON</t>
  </si>
  <si>
    <t>A49032</t>
  </si>
  <si>
    <t>OTTER CREEK-GLAHN</t>
  </si>
  <si>
    <t>A49034</t>
  </si>
  <si>
    <t>KILBURG</t>
  </si>
  <si>
    <t>A49036</t>
  </si>
  <si>
    <t>ST DONATUS</t>
  </si>
  <si>
    <t>A49042</t>
  </si>
  <si>
    <t>A49044</t>
  </si>
  <si>
    <t>FRANK</t>
  </si>
  <si>
    <t>A49046</t>
  </si>
  <si>
    <t>ROWAN</t>
  </si>
  <si>
    <t>A49048</t>
  </si>
  <si>
    <t>DRURY</t>
  </si>
  <si>
    <t>A49050</t>
  </si>
  <si>
    <t>MARSHALL</t>
  </si>
  <si>
    <t>A49052</t>
  </si>
  <si>
    <t>STILLMUNKES</t>
  </si>
  <si>
    <t>A49054</t>
  </si>
  <si>
    <t>Duane Kunde</t>
  </si>
  <si>
    <t>KUNDE</t>
  </si>
  <si>
    <t>A49058</t>
  </si>
  <si>
    <t>61 ROAD CUT</t>
  </si>
  <si>
    <t>A49060</t>
  </si>
  <si>
    <t>A49062</t>
  </si>
  <si>
    <t>A49064</t>
  </si>
  <si>
    <t>VEACH</t>
  </si>
  <si>
    <t>A49066</t>
  </si>
  <si>
    <t>MOREHEAD</t>
  </si>
  <si>
    <t>A49068</t>
  </si>
  <si>
    <t>A49502</t>
  </si>
  <si>
    <t>KUETER</t>
  </si>
  <si>
    <t>A49508</t>
  </si>
  <si>
    <t>TRENKAMP</t>
  </si>
  <si>
    <t>A49512</t>
  </si>
  <si>
    <t>ROCKDALE</t>
  </si>
  <si>
    <t>A49514</t>
  </si>
  <si>
    <t>Block Co</t>
  </si>
  <si>
    <t>A49518</t>
  </si>
  <si>
    <t>A49522</t>
  </si>
  <si>
    <t>Century Ready Mix</t>
  </si>
  <si>
    <t>EWING</t>
  </si>
  <si>
    <t>AGGREGATE MATERIALS COMPANY</t>
  </si>
  <si>
    <t>A49534</t>
  </si>
  <si>
    <t>MARBURGER</t>
  </si>
  <si>
    <t>A49538</t>
  </si>
  <si>
    <t>MAQUOKETA SAND</t>
  </si>
  <si>
    <t>A51002</t>
  </si>
  <si>
    <t>A51004</t>
  </si>
  <si>
    <t>CEDAR CREEK</t>
  </si>
  <si>
    <t>WINN CORP SAND &amp; GRAVEL</t>
  </si>
  <si>
    <t>A52002</t>
  </si>
  <si>
    <t>FOUR CO.</t>
  </si>
  <si>
    <t>RIVER PRODUCTS CO INC</t>
  </si>
  <si>
    <t>A52008</t>
  </si>
  <si>
    <t>ERNST</t>
  </si>
  <si>
    <t>A52010</t>
  </si>
  <si>
    <t>DINGLEBERRY</t>
  </si>
  <si>
    <t>S&amp;G MATERIALS</t>
  </si>
  <si>
    <t>A52504</t>
  </si>
  <si>
    <t>Center Materials Corp</t>
  </si>
  <si>
    <t>CENTER MATERIALS PIT</t>
  </si>
  <si>
    <t>A52512</t>
  </si>
  <si>
    <t>RIVERSIDE SAND</t>
  </si>
  <si>
    <t>A53008</t>
  </si>
  <si>
    <t>KULA</t>
  </si>
  <si>
    <t>A53020</t>
  </si>
  <si>
    <t>CANTON</t>
  </si>
  <si>
    <t>A53022</t>
  </si>
  <si>
    <t>MAQUOKETA RIVER</t>
  </si>
  <si>
    <t>A53026</t>
  </si>
  <si>
    <t>ROGERS CONCRETE CONSTRUCTION, INC.</t>
  </si>
  <si>
    <t>A53028</t>
  </si>
  <si>
    <t>D&amp;S</t>
  </si>
  <si>
    <t>A53030</t>
  </si>
  <si>
    <t>WYOMING NORTH</t>
  </si>
  <si>
    <t>A53504</t>
  </si>
  <si>
    <t>Dyersville Ready Mix</t>
  </si>
  <si>
    <t>CLEMONS</t>
  </si>
  <si>
    <t>1-5C</t>
  </si>
  <si>
    <t>A53512</t>
  </si>
  <si>
    <t>Hintz Burt</t>
  </si>
  <si>
    <t>HINTZ</t>
  </si>
  <si>
    <t>5A-5C</t>
  </si>
  <si>
    <t>A53516</t>
  </si>
  <si>
    <t>OXFORD MILLS</t>
  </si>
  <si>
    <t>A53518</t>
  </si>
  <si>
    <t>BURDA-OXFORD JCT.</t>
  </si>
  <si>
    <t>1-10C</t>
  </si>
  <si>
    <t>A53520</t>
  </si>
  <si>
    <t>Jensen Ready Mix</t>
  </si>
  <si>
    <t>1-TOP 4' BED 5</t>
  </si>
  <si>
    <t>A53524</t>
  </si>
  <si>
    <t>FOLKERS</t>
  </si>
  <si>
    <t>ANAMOSA-WOOD'S</t>
  </si>
  <si>
    <t>A54006</t>
  </si>
  <si>
    <t>DELTA</t>
  </si>
  <si>
    <t>LYLE MINE</t>
  </si>
  <si>
    <t>A55502</t>
  </si>
  <si>
    <t>A55504</t>
  </si>
  <si>
    <t>Dole Const</t>
  </si>
  <si>
    <t>DOLE</t>
  </si>
  <si>
    <t>A55510</t>
  </si>
  <si>
    <t>W HODGMAN &amp; SONS, INC</t>
  </si>
  <si>
    <t>SENECA</t>
  </si>
  <si>
    <t>A55512</t>
  </si>
  <si>
    <t>SOUTH ALGONA</t>
  </si>
  <si>
    <t>A55514</t>
  </si>
  <si>
    <t>KUBICEK</t>
  </si>
  <si>
    <t>A55516</t>
  </si>
  <si>
    <t>ROGERS-SOLBERG</t>
  </si>
  <si>
    <t>REDINGS GRAVEL &amp; EXCAVATING CO</t>
  </si>
  <si>
    <t>A55520</t>
  </si>
  <si>
    <t>Giese Const Co</t>
  </si>
  <si>
    <t>CONN</t>
  </si>
  <si>
    <t>A55522</t>
  </si>
  <si>
    <t>CONN(DORWEILLER)</t>
  </si>
  <si>
    <t>A55524</t>
  </si>
  <si>
    <t>DORSEY</t>
  </si>
  <si>
    <t>A55526</t>
  </si>
  <si>
    <t>Hansen Const Co</t>
  </si>
  <si>
    <t>WITHAM</t>
  </si>
  <si>
    <t>A55528</t>
  </si>
  <si>
    <t>ROETHLER</t>
  </si>
  <si>
    <t>A55530</t>
  </si>
  <si>
    <t>ERPELDING</t>
  </si>
  <si>
    <t>A55532</t>
  </si>
  <si>
    <t>PESICKA</t>
  </si>
  <si>
    <t>A55534</t>
  </si>
  <si>
    <t>MCGUIRE</t>
  </si>
  <si>
    <t>A55536</t>
  </si>
  <si>
    <t>BREESE</t>
  </si>
  <si>
    <t>A55538</t>
  </si>
  <si>
    <t>FORTNEY</t>
  </si>
  <si>
    <t>A55540</t>
  </si>
  <si>
    <t>HANSEN CONST CO</t>
  </si>
  <si>
    <t>JOHANNSON</t>
  </si>
  <si>
    <t>A55542</t>
  </si>
  <si>
    <t>MEYER PIT</t>
  </si>
  <si>
    <t>A55544</t>
  </si>
  <si>
    <t>SNYDER</t>
  </si>
  <si>
    <t>A55546</t>
  </si>
  <si>
    <t>WELLENDORF</t>
  </si>
  <si>
    <t>18-25</t>
  </si>
  <si>
    <t>A56004</t>
  </si>
  <si>
    <t>FRANKLIN</t>
  </si>
  <si>
    <t>A56010</t>
  </si>
  <si>
    <t>SCHROEDER</t>
  </si>
  <si>
    <t>A56012</t>
  </si>
  <si>
    <t>5-16</t>
  </si>
  <si>
    <t>A56014</t>
  </si>
  <si>
    <t>A56018</t>
  </si>
  <si>
    <t>OMG CESSFORD AUGUSTA</t>
  </si>
  <si>
    <t>A56020</t>
  </si>
  <si>
    <t>PNB PROCESSORS LLC</t>
  </si>
  <si>
    <t>PNB PROCESSORS AUGUSTA</t>
  </si>
  <si>
    <t>A56022</t>
  </si>
  <si>
    <t>VINCENNES SAND PIT QUARRY</t>
  </si>
  <si>
    <t>A56502</t>
  </si>
  <si>
    <t>ST FRANCISVILLE</t>
  </si>
  <si>
    <t>FT MADISON</t>
  </si>
  <si>
    <t>LEE COUNTY S &amp; G</t>
  </si>
  <si>
    <t>5A-7</t>
  </si>
  <si>
    <t>A57010</t>
  </si>
  <si>
    <t>A57012</t>
  </si>
  <si>
    <t>MORGAN CREEK</t>
  </si>
  <si>
    <t>A57020</t>
  </si>
  <si>
    <t>LISBON</t>
  </si>
  <si>
    <t>A57024</t>
  </si>
  <si>
    <t>A57026</t>
  </si>
  <si>
    <t>CEDAR RAPIDS SOUTH</t>
  </si>
  <si>
    <t>A57032</t>
  </si>
  <si>
    <t>BOWSER SOUTH</t>
  </si>
  <si>
    <t>A57504</t>
  </si>
  <si>
    <t>PARK</t>
  </si>
  <si>
    <t>1-13</t>
  </si>
  <si>
    <t>A57510</t>
  </si>
  <si>
    <t>Freese</t>
  </si>
  <si>
    <t>FREESE</t>
  </si>
  <si>
    <t>A57512</t>
  </si>
  <si>
    <t>KINGS CONST CO</t>
  </si>
  <si>
    <t>A57514</t>
  </si>
  <si>
    <t>BAIRD</t>
  </si>
  <si>
    <t>A57516</t>
  </si>
  <si>
    <t>CEDAR RAPIDS SAND</t>
  </si>
  <si>
    <t>A57518</t>
  </si>
  <si>
    <t>SCHULTZ</t>
  </si>
  <si>
    <t>A57536</t>
  </si>
  <si>
    <t>POWER PLANT</t>
  </si>
  <si>
    <t>COLUMBUS JCT.</t>
  </si>
  <si>
    <t>A58004</t>
  </si>
  <si>
    <t>MORNING SUN</t>
  </si>
  <si>
    <t>A58502</t>
  </si>
  <si>
    <t>MCKEAN</t>
  </si>
  <si>
    <t>FREDONIA A(INLAND) &amp; FREDONIA B(RIVER)</t>
  </si>
  <si>
    <t>PETTENGILL CONC &amp; GRAVEL INC</t>
  </si>
  <si>
    <t>A60506</t>
  </si>
  <si>
    <t>ROCK VALLEY</t>
  </si>
  <si>
    <t>A60508</t>
  </si>
  <si>
    <t>DIETER PIT</t>
  </si>
  <si>
    <t>DIETER</t>
  </si>
  <si>
    <t>A60512</t>
  </si>
  <si>
    <t>JOE'S READY MIX INC</t>
  </si>
  <si>
    <t>LITTLE ROCK</t>
  </si>
  <si>
    <t>A60514</t>
  </si>
  <si>
    <t>DOON</t>
  </si>
  <si>
    <t>A60516</t>
  </si>
  <si>
    <t>VALLEY SAND &amp; GRAVEL</t>
  </si>
  <si>
    <t>STENSLAND</t>
  </si>
  <si>
    <t>A60520</t>
  </si>
  <si>
    <t>HOGAN</t>
  </si>
  <si>
    <t>WINTER</t>
  </si>
  <si>
    <t>A60522</t>
  </si>
  <si>
    <t>HYMANS CONST CO</t>
  </si>
  <si>
    <t>A60524</t>
  </si>
  <si>
    <t>A60526</t>
  </si>
  <si>
    <t>A60528</t>
  </si>
  <si>
    <t>RUDD</t>
  </si>
  <si>
    <t>A60532</t>
  </si>
  <si>
    <t>LEMS</t>
  </si>
  <si>
    <t>A60536</t>
  </si>
  <si>
    <t>VAN ENGEN</t>
  </si>
  <si>
    <t>A60538</t>
  </si>
  <si>
    <t>HARMSON</t>
  </si>
  <si>
    <t>KRUSE PAVING INC</t>
  </si>
  <si>
    <t>O'CONNER</t>
  </si>
  <si>
    <t>A61004</t>
  </si>
  <si>
    <t>NORTH RIVER</t>
  </si>
  <si>
    <t>A61006</t>
  </si>
  <si>
    <t>92 QUARRY</t>
  </si>
  <si>
    <t>A61008</t>
  </si>
  <si>
    <t>EYERLY</t>
  </si>
  <si>
    <t>A61010</t>
  </si>
  <si>
    <t>EARLHAM</t>
  </si>
  <si>
    <t>EAST WINTERSET</t>
  </si>
  <si>
    <t>A61014</t>
  </si>
  <si>
    <t>A61016</t>
  </si>
  <si>
    <t>PERU QUARRY</t>
  </si>
  <si>
    <t>PERU</t>
  </si>
  <si>
    <t>A61018</t>
  </si>
  <si>
    <t>PAMMEL</t>
  </si>
  <si>
    <t>A61020</t>
  </si>
  <si>
    <t>A61022</t>
  </si>
  <si>
    <t>GARDNER</t>
  </si>
  <si>
    <t>EARLHAM-MASON</t>
  </si>
  <si>
    <t>A61028</t>
  </si>
  <si>
    <t>GRIMES ASPHALT &amp; PAVING</t>
  </si>
  <si>
    <t>A61030</t>
  </si>
  <si>
    <t>WINTERSET SOUTH</t>
  </si>
  <si>
    <t>EARLHAM-THRAILKILL</t>
  </si>
  <si>
    <t>A61038</t>
  </si>
  <si>
    <t>PITZER</t>
  </si>
  <si>
    <t>10-13</t>
  </si>
  <si>
    <t>A62002</t>
  </si>
  <si>
    <t>GERRY CONST CO</t>
  </si>
  <si>
    <t>GROENENDYKE</t>
  </si>
  <si>
    <t>11B-TOP 13' OF 13</t>
  </si>
  <si>
    <t>A62004</t>
  </si>
  <si>
    <t>SOUTHRIVER LS</t>
  </si>
  <si>
    <t>LEIGHTON</t>
  </si>
  <si>
    <t>A62006</t>
  </si>
  <si>
    <t>GEERY CONST CO</t>
  </si>
  <si>
    <t>GEERY</t>
  </si>
  <si>
    <t>A62008</t>
  </si>
  <si>
    <t>GIVEN #2</t>
  </si>
  <si>
    <t>A63004</t>
  </si>
  <si>
    <t>HESS &amp; SON</t>
  </si>
  <si>
    <t>MELCHER FIELD</t>
  </si>
  <si>
    <t>A63006</t>
  </si>
  <si>
    <t>MARION COUNTY LS</t>
  </si>
  <si>
    <t>SHERLOCK</t>
  </si>
  <si>
    <t>A63008</t>
  </si>
  <si>
    <t>DINGEMAN</t>
  </si>
  <si>
    <t>PELLA CONSTRUCTION CO., LTD</t>
  </si>
  <si>
    <t>A63504</t>
  </si>
  <si>
    <t>GROOTVELD</t>
  </si>
  <si>
    <t>A63506</t>
  </si>
  <si>
    <t>KAMMERICK</t>
  </si>
  <si>
    <t>A63508</t>
  </si>
  <si>
    <t>OLD HARVEY</t>
  </si>
  <si>
    <t>A64003</t>
  </si>
  <si>
    <t>FERGUSON 2</t>
  </si>
  <si>
    <t>A64504</t>
  </si>
  <si>
    <t>BROMLEY-CLEMONS</t>
  </si>
  <si>
    <t>A64508</t>
  </si>
  <si>
    <t>NEW MARSHALLTOWN</t>
  </si>
  <si>
    <t>A65002</t>
  </si>
  <si>
    <t>FOLSOM-GLENWOOD</t>
  </si>
  <si>
    <t>A65004</t>
  </si>
  <si>
    <t>MALVERN</t>
  </si>
  <si>
    <t>A65006</t>
  </si>
  <si>
    <t>A65502</t>
  </si>
  <si>
    <t>AMES CONSTRUCTION</t>
  </si>
  <si>
    <t>PPG BORROW</t>
  </si>
  <si>
    <t>A66004</t>
  </si>
  <si>
    <t>MOSSVILLE</t>
  </si>
  <si>
    <t>A66006</t>
  </si>
  <si>
    <t>A66008</t>
  </si>
  <si>
    <t>OSAGE-CEDAR</t>
  </si>
  <si>
    <t>A66010</t>
  </si>
  <si>
    <t>NORTH DICKSON</t>
  </si>
  <si>
    <t>A66011</t>
  </si>
  <si>
    <t>SOUTH DICKSON</t>
  </si>
  <si>
    <t>1,3</t>
  </si>
  <si>
    <t>A66012</t>
  </si>
  <si>
    <t>WRAGE</t>
  </si>
  <si>
    <t>A66014</t>
  </si>
  <si>
    <t>STAFF</t>
  </si>
  <si>
    <t>10-11</t>
  </si>
  <si>
    <t>A66018</t>
  </si>
  <si>
    <t>DYNES</t>
  </si>
  <si>
    <t>A66020</t>
  </si>
  <si>
    <t>ASPEL</t>
  </si>
  <si>
    <t>A66022</t>
  </si>
  <si>
    <t>WAGNER</t>
  </si>
  <si>
    <t>A66024</t>
  </si>
  <si>
    <t>GRUNDEL</t>
  </si>
  <si>
    <t>A66026</t>
  </si>
  <si>
    <t>KOSTER</t>
  </si>
  <si>
    <t>A66028</t>
  </si>
  <si>
    <t>ULLAND BROTHERS INC</t>
  </si>
  <si>
    <t>WINTERS</t>
  </si>
  <si>
    <t>A66506</t>
  </si>
  <si>
    <t>GOODALE</t>
  </si>
  <si>
    <t>A66508</t>
  </si>
  <si>
    <t>DICKSON</t>
  </si>
  <si>
    <t>A66520</t>
  </si>
  <si>
    <t>A67504</t>
  </si>
  <si>
    <t>CASTANA</t>
  </si>
  <si>
    <t>A67506</t>
  </si>
  <si>
    <t>HARGRAVE</t>
  </si>
  <si>
    <t>A67508</t>
  </si>
  <si>
    <t>MIDWEST PAVING CO</t>
  </si>
  <si>
    <t>ONAWA</t>
  </si>
  <si>
    <t>A68002</t>
  </si>
  <si>
    <t>EDDYVILLE-NORTH</t>
  </si>
  <si>
    <t>A68004</t>
  </si>
  <si>
    <t>EDDYVILLE-SOUTH</t>
  </si>
  <si>
    <t>25B-E &amp; 3’ BED 26</t>
  </si>
  <si>
    <t>A69004</t>
  </si>
  <si>
    <t>NEW GRANT</t>
  </si>
  <si>
    <t>A69006</t>
  </si>
  <si>
    <t>CRUSHED AGGREGATE PRODUCTS LLC</t>
  </si>
  <si>
    <t>RED OAK</t>
  </si>
  <si>
    <t>A69502</t>
  </si>
  <si>
    <t>WESTERN ENGINEERING COMPANY</t>
  </si>
  <si>
    <t>25B-E &amp; 3' BED 26</t>
  </si>
  <si>
    <t>A69506</t>
  </si>
  <si>
    <t>VILLISCA</t>
  </si>
  <si>
    <t>A69508</t>
  </si>
  <si>
    <t>A70004</t>
  </si>
  <si>
    <t>HINKHOUSE</t>
  </si>
  <si>
    <t>HARSCO CORP/HECKETT DIV</t>
  </si>
  <si>
    <t>A70502</t>
  </si>
  <si>
    <t>FLATER</t>
  </si>
  <si>
    <t>CEMSTONE PRODUCTS COMPANY</t>
  </si>
  <si>
    <t>HAHN READY MIX</t>
  </si>
  <si>
    <t>A70510</t>
  </si>
  <si>
    <t>NORTHERN GRAVEL CO</t>
  </si>
  <si>
    <t>NORTHERN</t>
  </si>
  <si>
    <t>A71502</t>
  </si>
  <si>
    <t>FABER</t>
  </si>
  <si>
    <t>A71508</t>
  </si>
  <si>
    <t>SHELDON</t>
  </si>
  <si>
    <t>A71510</t>
  </si>
  <si>
    <t>A71512</t>
  </si>
  <si>
    <t>SANBORN</t>
  </si>
  <si>
    <t>A71514</t>
  </si>
  <si>
    <t>PAULLINA</t>
  </si>
  <si>
    <t>A71516</t>
  </si>
  <si>
    <t>A71518</t>
  </si>
  <si>
    <t>A71520</t>
  </si>
  <si>
    <t>PRIMGHAR</t>
  </si>
  <si>
    <t>A71522</t>
  </si>
  <si>
    <t>A71524</t>
  </si>
  <si>
    <t>FLOYD RIVER S&amp;G INC</t>
  </si>
  <si>
    <t>RITTER</t>
  </si>
  <si>
    <t>A71526</t>
  </si>
  <si>
    <t>O'BRIEN COUNTY</t>
  </si>
  <si>
    <t>SHELDON/KLEINWALTERINK</t>
  </si>
  <si>
    <t>A72502</t>
  </si>
  <si>
    <t>NORTHWEST R/M CONCRETE INC</t>
  </si>
  <si>
    <t>A72508</t>
  </si>
  <si>
    <t>THOMAS</t>
  </si>
  <si>
    <t>A72510</t>
  </si>
  <si>
    <t>A72512</t>
  </si>
  <si>
    <t>A72514</t>
  </si>
  <si>
    <t>A72516</t>
  </si>
  <si>
    <t>A72518</t>
  </si>
  <si>
    <t>VASS</t>
  </si>
  <si>
    <t>OCHEYEDAN NORTH</t>
  </si>
  <si>
    <t>HIGMAN SAND &amp; GRAVEL INC</t>
  </si>
  <si>
    <t>A72526</t>
  </si>
  <si>
    <t>OCHEYEDAN SOUTH</t>
  </si>
  <si>
    <t>BOYD</t>
  </si>
  <si>
    <t>OCHEYEDAN/PEDLEY</t>
  </si>
  <si>
    <t>HARTWIG</t>
  </si>
  <si>
    <t>A72538</t>
  </si>
  <si>
    <t>MONEY PIT #1</t>
  </si>
  <si>
    <t>A73002</t>
  </si>
  <si>
    <t>BRADDYVILLE</t>
  </si>
  <si>
    <t>A73502</t>
  </si>
  <si>
    <t>ESSEX</t>
  </si>
  <si>
    <t>A73504</t>
  </si>
  <si>
    <t>SHENANDOAH</t>
  </si>
  <si>
    <t>A73506</t>
  </si>
  <si>
    <t>JACK STANLEY</t>
  </si>
  <si>
    <t>A74504</t>
  </si>
  <si>
    <t>DORWEILLER</t>
  </si>
  <si>
    <t>A74506</t>
  </si>
  <si>
    <t>WEST BEND</t>
  </si>
  <si>
    <t>A74508</t>
  </si>
  <si>
    <t>A74509</t>
  </si>
  <si>
    <t>HOFFERT S&amp;G</t>
  </si>
  <si>
    <t>EMMETSBURG</t>
  </si>
  <si>
    <t>A74510</t>
  </si>
  <si>
    <t>ZINNEL</t>
  </si>
  <si>
    <t>A74512</t>
  </si>
  <si>
    <t>KAY</t>
  </si>
  <si>
    <t>A75504</t>
  </si>
  <si>
    <t>CORWIN</t>
  </si>
  <si>
    <t>A75506</t>
  </si>
  <si>
    <t>REMSEN</t>
  </si>
  <si>
    <t>4-18</t>
  </si>
  <si>
    <t>A75508</t>
  </si>
  <si>
    <t>ASPEN</t>
  </si>
  <si>
    <t>A75510</t>
  </si>
  <si>
    <t>KINGSLEY</t>
  </si>
  <si>
    <t>A75512</t>
  </si>
  <si>
    <t>17-20</t>
  </si>
  <si>
    <t>A75522</t>
  </si>
  <si>
    <t>THOMS</t>
  </si>
  <si>
    <t>A76502</t>
  </si>
  <si>
    <t>PALMER</t>
  </si>
  <si>
    <t>A76504</t>
  </si>
  <si>
    <t>HAVELOCK</t>
  </si>
  <si>
    <t>A76506</t>
  </si>
  <si>
    <t>EGLE</t>
  </si>
  <si>
    <t>A76508</t>
  </si>
  <si>
    <t>A76510</t>
  </si>
  <si>
    <t>ZEAMAN</t>
  </si>
  <si>
    <t>A76516</t>
  </si>
  <si>
    <t>JANSSEN</t>
  </si>
  <si>
    <t>A76518</t>
  </si>
  <si>
    <t>BANWART</t>
  </si>
  <si>
    <t>A77502</t>
  </si>
  <si>
    <t>JOHNSTON</t>
  </si>
  <si>
    <t>A77506</t>
  </si>
  <si>
    <t>Kenyon Const Co</t>
  </si>
  <si>
    <t>SE 22ND</t>
  </si>
  <si>
    <t>A77508</t>
  </si>
  <si>
    <t>EDM #1-WHITE</t>
  </si>
  <si>
    <t>A77510</t>
  </si>
  <si>
    <t>A77512</t>
  </si>
  <si>
    <t>A77514</t>
  </si>
  <si>
    <t>A77516</t>
  </si>
  <si>
    <t>Peters Const Co</t>
  </si>
  <si>
    <t>GOOCH-AVON</t>
  </si>
  <si>
    <t>A77518</t>
  </si>
  <si>
    <t>ARMY POST ROAD</t>
  </si>
  <si>
    <t>A77520</t>
  </si>
  <si>
    <t>A77524</t>
  </si>
  <si>
    <t>UNIVERSITY PLANT</t>
  </si>
  <si>
    <t>A77526</t>
  </si>
  <si>
    <t>ARMY POST EAST</t>
  </si>
  <si>
    <t>NORTH DES MOINES WHITE</t>
  </si>
  <si>
    <t>LOUNSBURY LANDSCAPING</t>
  </si>
  <si>
    <t>1B -3</t>
  </si>
  <si>
    <t>1B-5B</t>
  </si>
  <si>
    <t>A77536</t>
  </si>
  <si>
    <t>SAYLORCREEK SAND COMPANY</t>
  </si>
  <si>
    <t>SAYLORCREEK SAND</t>
  </si>
  <si>
    <t>A77538</t>
  </si>
  <si>
    <t>NORTH DES MOINES HOVELAND</t>
  </si>
  <si>
    <t>1A -1D</t>
  </si>
  <si>
    <t>A77540</t>
  </si>
  <si>
    <t>P-HILL EAST</t>
  </si>
  <si>
    <t>1A-1E</t>
  </si>
  <si>
    <t>A78004</t>
  </si>
  <si>
    <t>SILVER CITY</t>
  </si>
  <si>
    <t>MACEDONIA</t>
  </si>
  <si>
    <t>A78008</t>
  </si>
  <si>
    <t>K&amp;S</t>
  </si>
  <si>
    <t>A78010</t>
  </si>
  <si>
    <t>NO MACEDONIA</t>
  </si>
  <si>
    <t>A78502</t>
  </si>
  <si>
    <t>AVOCA</t>
  </si>
  <si>
    <t>A78508</t>
  </si>
  <si>
    <t>HIVELY</t>
  </si>
  <si>
    <t>A79502</t>
  </si>
  <si>
    <t>GILBRAETH</t>
  </si>
  <si>
    <t>A81510</t>
  </si>
  <si>
    <t>MAUER CONST CO</t>
  </si>
  <si>
    <t>A81512</t>
  </si>
  <si>
    <t>WILSON</t>
  </si>
  <si>
    <t>A81516</t>
  </si>
  <si>
    <t>A81518</t>
  </si>
  <si>
    <t>WALL LAKE-CLARK</t>
  </si>
  <si>
    <t>A81526</t>
  </si>
  <si>
    <t>BETTIN</t>
  </si>
  <si>
    <t>ULMER-MEISTER</t>
  </si>
  <si>
    <t>A81548</t>
  </si>
  <si>
    <t>A81550</t>
  </si>
  <si>
    <t>MOHR SAND, GRAVEL &amp; CONSTRUCTION LLC</t>
  </si>
  <si>
    <t>HOSTENG-HAGGE</t>
  </si>
  <si>
    <t>MCCAUSLAND(MC39)</t>
  </si>
  <si>
    <t>NEW LIBERTY(MC41)</t>
  </si>
  <si>
    <t>LECLAIRE(MC38)</t>
  </si>
  <si>
    <t>LINWOOD MINING &amp; MINERALS CORP</t>
  </si>
  <si>
    <t>A82010</t>
  </si>
  <si>
    <t>LINWOOD FORTY-SIX MINE</t>
  </si>
  <si>
    <t>MCCAUSLAND(MC43)</t>
  </si>
  <si>
    <t>A82504</t>
  </si>
  <si>
    <t>KOESTER</t>
  </si>
  <si>
    <t>A83502</t>
  </si>
  <si>
    <t>CORLEY</t>
  </si>
  <si>
    <t>A83504</t>
  </si>
  <si>
    <t>HARLAN</t>
  </si>
  <si>
    <t>A84504</t>
  </si>
  <si>
    <t>VANDERESCH</t>
  </si>
  <si>
    <t>A84508</t>
  </si>
  <si>
    <t>SIOUX CENTER</t>
  </si>
  <si>
    <t>A84511</t>
  </si>
  <si>
    <t>HAWARDEN</t>
  </si>
  <si>
    <t>A84512</t>
  </si>
  <si>
    <t>A84514</t>
  </si>
  <si>
    <t>BOYDEN</t>
  </si>
  <si>
    <t>A84516</t>
  </si>
  <si>
    <t>SIOUX COUNTY</t>
  </si>
  <si>
    <t>42-47</t>
  </si>
  <si>
    <t>ROCK VALLEY GRAVEL CO</t>
  </si>
  <si>
    <t>Cleveringa Excavating LLC</t>
  </si>
  <si>
    <t>A84536</t>
  </si>
  <si>
    <t>VANBEEK</t>
  </si>
  <si>
    <t>A84538</t>
  </si>
  <si>
    <t>VAN'T HUL</t>
  </si>
  <si>
    <t>A85002</t>
  </si>
  <si>
    <t>COOKS</t>
  </si>
  <si>
    <t>A85004</t>
  </si>
  <si>
    <t>ROBERSON</t>
  </si>
  <si>
    <t>CEDAR FORK</t>
  </si>
  <si>
    <t>A85502</t>
  </si>
  <si>
    <t>CHRISTENSEN</t>
  </si>
  <si>
    <t>LOWER 4' BED 8</t>
  </si>
  <si>
    <t>A85504</t>
  </si>
  <si>
    <t>5-9A</t>
  </si>
  <si>
    <t>A85506</t>
  </si>
  <si>
    <t>BROCK</t>
  </si>
  <si>
    <t>A85508</t>
  </si>
  <si>
    <t>SOPERS MILL</t>
  </si>
  <si>
    <t>A85512</t>
  </si>
  <si>
    <t>INROADS PAVING &amp; MATERIALS LLC</t>
  </si>
  <si>
    <t>INROADS AMES SAND</t>
  </si>
  <si>
    <t>23</t>
  </si>
  <si>
    <t>A86504</t>
  </si>
  <si>
    <t>A86506</t>
  </si>
  <si>
    <t>CLUTIER</t>
  </si>
  <si>
    <t>A86508</t>
  </si>
  <si>
    <t>MCCOY</t>
  </si>
  <si>
    <t>TAMA CO.</t>
  </si>
  <si>
    <t>A87002</t>
  </si>
  <si>
    <t>BEDFORD</t>
  </si>
  <si>
    <t>A87004</t>
  </si>
  <si>
    <t>102 QUARRY</t>
  </si>
  <si>
    <t>A88502</t>
  </si>
  <si>
    <t>PETERS CONST CO</t>
  </si>
  <si>
    <t>AFTON-LACENA</t>
  </si>
  <si>
    <t>A88504</t>
  </si>
  <si>
    <t>A89004</t>
  </si>
  <si>
    <t>SELMA-NEDROW</t>
  </si>
  <si>
    <t>24</t>
  </si>
  <si>
    <t>A89010</t>
  </si>
  <si>
    <t>BONAPARTE-DAWSON</t>
  </si>
  <si>
    <t>A89012</t>
  </si>
  <si>
    <t>CRANE</t>
  </si>
  <si>
    <t>A89502</t>
  </si>
  <si>
    <t>FARMINGTON</t>
  </si>
  <si>
    <t>A89503</t>
  </si>
  <si>
    <t>A90002</t>
  </si>
  <si>
    <t>MINERAL SPRING STONE</t>
  </si>
  <si>
    <t>VAN GENDEREN</t>
  </si>
  <si>
    <t>GEO TECH MATERIALS</t>
  </si>
  <si>
    <t>Stevenson</t>
  </si>
  <si>
    <t>A90510</t>
  </si>
  <si>
    <t>CHILLICOTHE</t>
  </si>
  <si>
    <t>A91502</t>
  </si>
  <si>
    <t>CARLISLE S&amp;G</t>
  </si>
  <si>
    <t>CARLISLE</t>
  </si>
  <si>
    <t>A92004</t>
  </si>
  <si>
    <t>GRACE HILL</t>
  </si>
  <si>
    <t>A92008</t>
  </si>
  <si>
    <t>PEPPER-KEOTA FIELD</t>
  </si>
  <si>
    <t>A92010</t>
  </si>
  <si>
    <t>A92012</t>
  </si>
  <si>
    <t>YOUNG AMERICA</t>
  </si>
  <si>
    <t>A93002</t>
  </si>
  <si>
    <t>PROMISE CITY</t>
  </si>
  <si>
    <t>A93004</t>
  </si>
  <si>
    <t>DEVORE</t>
  </si>
  <si>
    <t>A94004</t>
  </si>
  <si>
    <t>MITCHELL</t>
  </si>
  <si>
    <t>2A</t>
  </si>
  <si>
    <t>A94006</t>
  </si>
  <si>
    <t>A94504</t>
  </si>
  <si>
    <t>WESTRUM NOEL</t>
  </si>
  <si>
    <t>ILES</t>
  </si>
  <si>
    <t>A94506</t>
  </si>
  <si>
    <t>GILPIN</t>
  </si>
  <si>
    <t>A94508</t>
  </si>
  <si>
    <t>AUTOMATED ASPHALT</t>
  </si>
  <si>
    <t>A94510</t>
  </si>
  <si>
    <t>SAND</t>
  </si>
  <si>
    <t>A94512</t>
  </si>
  <si>
    <t>TOBIN</t>
  </si>
  <si>
    <t>A94514</t>
  </si>
  <si>
    <t>HUDSON-OTHO</t>
  </si>
  <si>
    <t>A94516</t>
  </si>
  <si>
    <t>REEF</t>
  </si>
  <si>
    <t>A94518</t>
  </si>
  <si>
    <t>SPILKA</t>
  </si>
  <si>
    <t>A94520</t>
  </si>
  <si>
    <t>WREDE</t>
  </si>
  <si>
    <t>A94524</t>
  </si>
  <si>
    <t>A94532</t>
  </si>
  <si>
    <t>REIGELSBERGER</t>
  </si>
  <si>
    <t>A95502</t>
  </si>
  <si>
    <t>OTIS</t>
  </si>
  <si>
    <t>A95504</t>
  </si>
  <si>
    <t>AMBROSON</t>
  </si>
  <si>
    <t>A95506</t>
  </si>
  <si>
    <t>FOREST CITY</t>
  </si>
  <si>
    <t>A96003</t>
  </si>
  <si>
    <t>A96005</t>
  </si>
  <si>
    <t>MCGEE</t>
  </si>
  <si>
    <t>A96006</t>
  </si>
  <si>
    <t>BOLSON</t>
  </si>
  <si>
    <t>A96007</t>
  </si>
  <si>
    <t>JACKSON</t>
  </si>
  <si>
    <t>A96008</t>
  </si>
  <si>
    <t>WELKEN</t>
  </si>
  <si>
    <t>A96009</t>
  </si>
  <si>
    <t>DRACKLEY</t>
  </si>
  <si>
    <t>A96010</t>
  </si>
  <si>
    <t>A96011</t>
  </si>
  <si>
    <t>A96012</t>
  </si>
  <si>
    <t>STEINLAGE</t>
  </si>
  <si>
    <t>A96013</t>
  </si>
  <si>
    <t>A96014</t>
  </si>
  <si>
    <t>FESTINA</t>
  </si>
  <si>
    <t>A96015</t>
  </si>
  <si>
    <t>MARTIN</t>
  </si>
  <si>
    <t>A96018</t>
  </si>
  <si>
    <t>SEXTON</t>
  </si>
  <si>
    <t>A96019</t>
  </si>
  <si>
    <t>ENGELHARDT</t>
  </si>
  <si>
    <t>A96020</t>
  </si>
  <si>
    <t>BENTLEY</t>
  </si>
  <si>
    <t>A96021</t>
  </si>
  <si>
    <t>QUANDAHL</t>
  </si>
  <si>
    <t>13-TOP 4' BED 17</t>
  </si>
  <si>
    <t>A96024</t>
  </si>
  <si>
    <t>SHOP</t>
  </si>
  <si>
    <t>BED 17 BTM 21'</t>
  </si>
  <si>
    <t>A96026</t>
  </si>
  <si>
    <t>HUEY</t>
  </si>
  <si>
    <t>A96028</t>
  </si>
  <si>
    <t>WEPLER</t>
  </si>
  <si>
    <t>19-26</t>
  </si>
  <si>
    <t>A96030</t>
  </si>
  <si>
    <t>ASK</t>
  </si>
  <si>
    <t>27-29</t>
  </si>
  <si>
    <t>A96032</t>
  </si>
  <si>
    <t>BRUVOLD</t>
  </si>
  <si>
    <t>A96034</t>
  </si>
  <si>
    <t>30-33</t>
  </si>
  <si>
    <t>A96036</t>
  </si>
  <si>
    <t>PILGRIM</t>
  </si>
  <si>
    <t>A96038</t>
  </si>
  <si>
    <t>NORDNESS</t>
  </si>
  <si>
    <t>A96040</t>
  </si>
  <si>
    <t>LOCUST</t>
  </si>
  <si>
    <t>A96042</t>
  </si>
  <si>
    <t>A96044</t>
  </si>
  <si>
    <t>BORSETH</t>
  </si>
  <si>
    <t>9-18</t>
  </si>
  <si>
    <t>A96046</t>
  </si>
  <si>
    <t>SERSLAND-SMORSTAD</t>
  </si>
  <si>
    <t>9</t>
  </si>
  <si>
    <t>A96048</t>
  </si>
  <si>
    <t>LOVE #1</t>
  </si>
  <si>
    <t>13-22</t>
  </si>
  <si>
    <t>ESTREM</t>
  </si>
  <si>
    <t>A96054</t>
  </si>
  <si>
    <t>HORSESHOE BEND</t>
  </si>
  <si>
    <t>A96056</t>
  </si>
  <si>
    <t>PROTIVIN</t>
  </si>
  <si>
    <t>A96058</t>
  </si>
  <si>
    <t>BROGHAMMER</t>
  </si>
  <si>
    <t>A96062</t>
  </si>
  <si>
    <t>HOLT HAUS</t>
  </si>
  <si>
    <t>A96066</t>
  </si>
  <si>
    <t>KROSHUS</t>
  </si>
  <si>
    <t>A96068</t>
  </si>
  <si>
    <t>HOLKESVIK</t>
  </si>
  <si>
    <t>A96070</t>
  </si>
  <si>
    <t>KUHN</t>
  </si>
  <si>
    <t>A96072</t>
  </si>
  <si>
    <t>MCKENNA NORTH</t>
  </si>
  <si>
    <t>A96074</t>
  </si>
  <si>
    <t>OSSIAN</t>
  </si>
  <si>
    <t>A96076</t>
  </si>
  <si>
    <t>PRASKA</t>
  </si>
  <si>
    <t>A96078</t>
  </si>
  <si>
    <t>A96080</t>
  </si>
  <si>
    <t>A96082</t>
  </si>
  <si>
    <t>CROW</t>
  </si>
  <si>
    <t>A96084</t>
  </si>
  <si>
    <t>A96086</t>
  </si>
  <si>
    <t>A96088</t>
  </si>
  <si>
    <t>FORT ATKINSON</t>
  </si>
  <si>
    <t>A96092</t>
  </si>
  <si>
    <t>HANSON</t>
  </si>
  <si>
    <t>A96094</t>
  </si>
  <si>
    <t>CAROLAN</t>
  </si>
  <si>
    <t>A96096</t>
  </si>
  <si>
    <t>DRTINA PROSPECT</t>
  </si>
  <si>
    <t>A96098</t>
  </si>
  <si>
    <t>CASTERTON</t>
  </si>
  <si>
    <t>A96504</t>
  </si>
  <si>
    <t>NORSKI RUN</t>
  </si>
  <si>
    <t>A96508</t>
  </si>
  <si>
    <t>A96510</t>
  </si>
  <si>
    <t>A96512</t>
  </si>
  <si>
    <t>VOBR PROPERTY</t>
  </si>
  <si>
    <t>A96514</t>
  </si>
  <si>
    <t>A96516</t>
  </si>
  <si>
    <t>LENSING</t>
  </si>
  <si>
    <t>A96518</t>
  </si>
  <si>
    <t>ANDREA</t>
  </si>
  <si>
    <t>1-27</t>
  </si>
  <si>
    <t>A96524</t>
  </si>
  <si>
    <t>RAMSTEAD PROP</t>
  </si>
  <si>
    <t>12-14</t>
  </si>
  <si>
    <t>A97506</t>
  </si>
  <si>
    <t>MOVILLE</t>
  </si>
  <si>
    <t>A97508</t>
  </si>
  <si>
    <t>CORRECTIONVILLE #2</t>
  </si>
  <si>
    <t>A97512</t>
  </si>
  <si>
    <t>6-21</t>
  </si>
  <si>
    <t>A97522</t>
  </si>
  <si>
    <t>A97524</t>
  </si>
  <si>
    <t>0C</t>
  </si>
  <si>
    <t>FLEWELLING SAND &amp; GRAVEL</t>
  </si>
  <si>
    <t>A97536</t>
  </si>
  <si>
    <t>K &amp; L CONSTRUCTION</t>
  </si>
  <si>
    <t>ALEXSON</t>
  </si>
  <si>
    <t>A97538</t>
  </si>
  <si>
    <t>ANTHON-WRIGHT</t>
  </si>
  <si>
    <t>A98004</t>
  </si>
  <si>
    <t>KUENNEN</t>
  </si>
  <si>
    <t>A98006</t>
  </si>
  <si>
    <t>NORTHWOOD</t>
  </si>
  <si>
    <t>A98008</t>
  </si>
  <si>
    <t>RANDALL</t>
  </si>
  <si>
    <t>A98012</t>
  </si>
  <si>
    <t>A98018</t>
  </si>
  <si>
    <t>FALKSTONE LLC</t>
  </si>
  <si>
    <t>TRENHAILE</t>
  </si>
  <si>
    <t>A98505</t>
  </si>
  <si>
    <t>BRAKKE</t>
  </si>
  <si>
    <t>A98506</t>
  </si>
  <si>
    <t>KNUTSON</t>
  </si>
  <si>
    <t>A98508</t>
  </si>
  <si>
    <t>HANLONTOWN</t>
  </si>
  <si>
    <t>A98510</t>
  </si>
  <si>
    <t>MORETZ</t>
  </si>
  <si>
    <t>A98512</t>
  </si>
  <si>
    <t>RYG</t>
  </si>
  <si>
    <t>A98514</t>
  </si>
  <si>
    <t>MEDLANG</t>
  </si>
  <si>
    <t>A98516</t>
  </si>
  <si>
    <t>BANG</t>
  </si>
  <si>
    <t>A99004</t>
  </si>
  <si>
    <t>LESHER</t>
  </si>
  <si>
    <t>15-16</t>
  </si>
  <si>
    <t>WRIGHT MATERIALS CO</t>
  </si>
  <si>
    <t>A99504</t>
  </si>
  <si>
    <t>BJORSON-AMOSSON</t>
  </si>
  <si>
    <t>A99506</t>
  </si>
  <si>
    <t>A99508</t>
  </si>
  <si>
    <t>DENGER</t>
  </si>
  <si>
    <t>A99512</t>
  </si>
  <si>
    <t>JACOBSON</t>
  </si>
  <si>
    <t>A99516</t>
  </si>
  <si>
    <t>GIESE CONST CO</t>
  </si>
  <si>
    <t>MCALPINE</t>
  </si>
  <si>
    <t>A99522</t>
  </si>
  <si>
    <t>LOUX</t>
  </si>
  <si>
    <t>A99524</t>
  </si>
  <si>
    <t>STECHER</t>
  </si>
  <si>
    <t>BIGGSVILLE</t>
  </si>
  <si>
    <t>AIL004</t>
  </si>
  <si>
    <t>MCCARTHY</t>
  </si>
  <si>
    <t>MIDWAY(MC45)</t>
  </si>
  <si>
    <t>AIL008</t>
  </si>
  <si>
    <t>MCMAHON(MC08)</t>
  </si>
  <si>
    <t>ALLIED(MC30)</t>
  </si>
  <si>
    <t>Material Services</t>
  </si>
  <si>
    <t>SE OF OTTAWA-LIGHTWEIGHT</t>
  </si>
  <si>
    <t>DALLAS CITY</t>
  </si>
  <si>
    <t>CLEVELAND(MC31)</t>
  </si>
  <si>
    <t>AIL018</t>
  </si>
  <si>
    <t>MEDUSA AGGREGATES</t>
  </si>
  <si>
    <t>KANKAKEE</t>
  </si>
  <si>
    <t>GRAY QUARRIES INC</t>
  </si>
  <si>
    <t>AIL022</t>
  </si>
  <si>
    <t>Central LS CO INC</t>
  </si>
  <si>
    <t>CENTRAL QUARRY</t>
  </si>
  <si>
    <t>AIL024</t>
  </si>
  <si>
    <t>Builders S&amp;G</t>
  </si>
  <si>
    <t>CORDOVA</t>
  </si>
  <si>
    <t>AIL026</t>
  </si>
  <si>
    <t>Rein Schultz &amp; Dahl</t>
  </si>
  <si>
    <t>EMERSON</t>
  </si>
  <si>
    <t>TURNBAUGH-MT CARROLL</t>
  </si>
  <si>
    <t>AIL030</t>
  </si>
  <si>
    <t>HUIZENGA</t>
  </si>
  <si>
    <t>AIL032</t>
  </si>
  <si>
    <t>Galena Stone Co</t>
  </si>
  <si>
    <t>EUSTICE</t>
  </si>
  <si>
    <t>AIL034</t>
  </si>
  <si>
    <t>VIRTUE</t>
  </si>
  <si>
    <t>AIL036</t>
  </si>
  <si>
    <t>Harsco Corp/Heckett Div</t>
  </si>
  <si>
    <t>STERLING</t>
  </si>
  <si>
    <t>AIL038</t>
  </si>
  <si>
    <t>ROTH</t>
  </si>
  <si>
    <t>AIL040</t>
  </si>
  <si>
    <t>MONMOUTH</t>
  </si>
  <si>
    <t>AIL042</t>
  </si>
  <si>
    <t>MILL CREEK MINING</t>
  </si>
  <si>
    <t>SAVANNA</t>
  </si>
  <si>
    <t>AIL044</t>
  </si>
  <si>
    <t>NORTHWEST ILLINOIS CONSTRUCTION LLC</t>
  </si>
  <si>
    <t>GAP GROVE</t>
  </si>
  <si>
    <t>AIL046</t>
  </si>
  <si>
    <t>BLUFF CITY MINERALS LLC</t>
  </si>
  <si>
    <t>BLUFF CITY MINERALS</t>
  </si>
  <si>
    <t>AIL048</t>
  </si>
  <si>
    <t>ALBANY(MC@511)</t>
  </si>
  <si>
    <t>BIG ISLAND(MC51)</t>
  </si>
  <si>
    <t>AIL506</t>
  </si>
  <si>
    <t>ILLINOIS-WISCONSIN S&amp;G</t>
  </si>
  <si>
    <t>SOUTH BELOIT</t>
  </si>
  <si>
    <t>BARSTOW(MC52)</t>
  </si>
  <si>
    <t>AIL512</t>
  </si>
  <si>
    <t>DUBUQUE S&amp;G CO</t>
  </si>
  <si>
    <t>COYLE</t>
  </si>
  <si>
    <t>Midwest S&amp;G</t>
  </si>
  <si>
    <t>HENRY PIT</t>
  </si>
  <si>
    <t>BUILDERS SAND &amp; CEMENT CO</t>
  </si>
  <si>
    <t>CORDOVA(MC14@508)</t>
  </si>
  <si>
    <t>CORDOVA INLAND(MC17)</t>
  </si>
  <si>
    <t>AIL524</t>
  </si>
  <si>
    <t>CJ MATERIALS INC</t>
  </si>
  <si>
    <t>LYNDON</t>
  </si>
  <si>
    <t>AIL526</t>
  </si>
  <si>
    <t>BLUFF CITY SAND</t>
  </si>
  <si>
    <t>AKS002</t>
  </si>
  <si>
    <t>Bingham Sand &amp; Gravel</t>
  </si>
  <si>
    <t>BAXTER SPRINGS</t>
  </si>
  <si>
    <t>AKS504</t>
  </si>
  <si>
    <t>HOLLIDAY SAND &amp; GRAVEL CO</t>
  </si>
  <si>
    <t>FRISBIE- PLANT #3</t>
  </si>
  <si>
    <t>AKS506</t>
  </si>
  <si>
    <t>AKS508</t>
  </si>
  <si>
    <t>SILVER LAKE SAND PLANT</t>
  </si>
  <si>
    <t>AMN002</t>
  </si>
  <si>
    <t>Hector Const Co</t>
  </si>
  <si>
    <t>POOL HILL</t>
  </si>
  <si>
    <t>OTTERNESS</t>
  </si>
  <si>
    <t>QUARTZITE</t>
  </si>
  <si>
    <t>ST CLOUD-GRANITE</t>
  </si>
  <si>
    <t>AMN012</t>
  </si>
  <si>
    <t>BIG SPRINGS</t>
  </si>
  <si>
    <t>AMN016</t>
  </si>
  <si>
    <t>EITZEN</t>
  </si>
  <si>
    <t>AMN018</t>
  </si>
  <si>
    <t>GRAND MEADOW</t>
  </si>
  <si>
    <t>AMN020</t>
  </si>
  <si>
    <t>Ed Bunne</t>
  </si>
  <si>
    <t>LEROY</t>
  </si>
  <si>
    <t>AMN022</t>
  </si>
  <si>
    <t>UNDERPASS</t>
  </si>
  <si>
    <t>YELLOW MEDICINE</t>
  </si>
  <si>
    <t>BIG STONE</t>
  </si>
  <si>
    <t>AMN028</t>
  </si>
  <si>
    <t>Mathy Const Co Inc</t>
  </si>
  <si>
    <t>HAMMOND</t>
  </si>
  <si>
    <t>15B-15C</t>
  </si>
  <si>
    <t>GENGLER</t>
  </si>
  <si>
    <t>COTTONWOOD</t>
  </si>
  <si>
    <t>ENGRAV</t>
  </si>
  <si>
    <t>AMN036</t>
  </si>
  <si>
    <t>MATHY CONST CO INC</t>
  </si>
  <si>
    <t>GOLDBERG</t>
  </si>
  <si>
    <t>AMN038</t>
  </si>
  <si>
    <t>RIFLE HILL</t>
  </si>
  <si>
    <t>AMN040</t>
  </si>
  <si>
    <t>SIOUX ROCK PRODUCTS</t>
  </si>
  <si>
    <t>HODGMAN-JEFFERS</t>
  </si>
  <si>
    <t>SCOTT</t>
  </si>
  <si>
    <t>BIESANZ</t>
  </si>
  <si>
    <t>43 QUARRY</t>
  </si>
  <si>
    <t>RED ROCK</t>
  </si>
  <si>
    <t>AMN050</t>
  </si>
  <si>
    <t>JASPER STONE</t>
  </si>
  <si>
    <t>AMN052</t>
  </si>
  <si>
    <t>ABNET</t>
  </si>
  <si>
    <t>AMN054</t>
  </si>
  <si>
    <t>HARDROCK AGGERGATE</t>
  </si>
  <si>
    <t>HARDROCK</t>
  </si>
  <si>
    <t>AMN502</t>
  </si>
  <si>
    <t>LUVERNE</t>
  </si>
  <si>
    <t>BED 20A TOP 4'</t>
  </si>
  <si>
    <t>AMN506</t>
  </si>
  <si>
    <t>LUTTCHENS</t>
  </si>
  <si>
    <t>AMN510</t>
  </si>
  <si>
    <t>Willett</t>
  </si>
  <si>
    <t>WILLET</t>
  </si>
  <si>
    <t>AMN512</t>
  </si>
  <si>
    <t>MAUDLIN</t>
  </si>
  <si>
    <t>AMN514</t>
  </si>
  <si>
    <t>NICHELSON</t>
  </si>
  <si>
    <t>AMN520</t>
  </si>
  <si>
    <t>BUNNE &amp; RANNELL</t>
  </si>
  <si>
    <t>PRAIRIE ISLAND #3</t>
  </si>
  <si>
    <t>TOP 4' BED 20A</t>
  </si>
  <si>
    <t>HASTINGS #2</t>
  </si>
  <si>
    <t>Northwestern Aggregates</t>
  </si>
  <si>
    <t>LAKEVILLE</t>
  </si>
  <si>
    <t>15 A-C</t>
  </si>
  <si>
    <t>POPE</t>
  </si>
  <si>
    <t>15 B-C</t>
  </si>
  <si>
    <t>AMN530</t>
  </si>
  <si>
    <t>APPLE VALLEY</t>
  </si>
  <si>
    <t>AMN534</t>
  </si>
  <si>
    <t>SMERUD</t>
  </si>
  <si>
    <t>ELK RIVER</t>
  </si>
  <si>
    <t>SHADE</t>
  </si>
  <si>
    <t>AMN542</t>
  </si>
  <si>
    <t>Randy Kramer Excavating</t>
  </si>
  <si>
    <t>KIMBALL</t>
  </si>
  <si>
    <t>87-95</t>
  </si>
  <si>
    <t>WALLNER</t>
  </si>
  <si>
    <t>HENDERSON</t>
  </si>
  <si>
    <t>SACHS</t>
  </si>
  <si>
    <t>AMN552</t>
  </si>
  <si>
    <t>EUREKA SAND AND GRAVEL INC</t>
  </si>
  <si>
    <t>WINDMILL</t>
  </si>
  <si>
    <t>AMN554</t>
  </si>
  <si>
    <t>ANNANDALE ROCK PRODUCTS</t>
  </si>
  <si>
    <t>ANNENDALE</t>
  </si>
  <si>
    <t>AMN558</t>
  </si>
  <si>
    <t>ST CROIX</t>
  </si>
  <si>
    <t>AMN560</t>
  </si>
  <si>
    <t>ROSEMOUNT</t>
  </si>
  <si>
    <t>AMN562</t>
  </si>
  <si>
    <t>NORTHERN CON-AGG, LLP</t>
  </si>
  <si>
    <t>AMN564</t>
  </si>
  <si>
    <t>MIDWEST ASPHALT CORPORATION</t>
  </si>
  <si>
    <t>HASTINGS-MAR FARMS</t>
  </si>
  <si>
    <t>AMN566</t>
  </si>
  <si>
    <t>BARTON SAND &amp; GRAVEL CO</t>
  </si>
  <si>
    <t>AMN568</t>
  </si>
  <si>
    <t>EMPIRE</t>
  </si>
  <si>
    <t>AMN570</t>
  </si>
  <si>
    <t>WINONA AGGREGATE</t>
  </si>
  <si>
    <t>AMN572</t>
  </si>
  <si>
    <t>GROUND ZERO SERVICES</t>
  </si>
  <si>
    <t>KUESTER #3</t>
  </si>
  <si>
    <t>AMN574</t>
  </si>
  <si>
    <t>HENNING AGGREGATE</t>
  </si>
  <si>
    <t>LINDEMANN SOUTH</t>
  </si>
  <si>
    <t>AMN576</t>
  </si>
  <si>
    <t>TILSTRA</t>
  </si>
  <si>
    <t>0-7</t>
  </si>
  <si>
    <t>KAHOKA</t>
  </si>
  <si>
    <t>AMO004</t>
  </si>
  <si>
    <t>NORRIS QUARRIES LLC</t>
  </si>
  <si>
    <t>MERCER</t>
  </si>
  <si>
    <t>AMO006</t>
  </si>
  <si>
    <t>TURNER PROP</t>
  </si>
  <si>
    <t>AMO008</t>
  </si>
  <si>
    <t>ALLENDALE-LAMB</t>
  </si>
  <si>
    <t>AMO010</t>
  </si>
  <si>
    <t>ALLENDALE-KING</t>
  </si>
  <si>
    <t>DR. JEFFERIES</t>
  </si>
  <si>
    <t>AMO014</t>
  </si>
  <si>
    <t>EXPANDED SHALE,NEW MARKET MO.</t>
  </si>
  <si>
    <t>AMO016</t>
  </si>
  <si>
    <t>BETHANY</t>
  </si>
  <si>
    <t>ROUTE C</t>
  </si>
  <si>
    <t>AMO020</t>
  </si>
  <si>
    <t>SWAN LAND IMPROVEMENT OF MO LLC</t>
  </si>
  <si>
    <t>RIDGEWAY</t>
  </si>
  <si>
    <t>AMO022</t>
  </si>
  <si>
    <t>IRON MOUNTAIN TRAPROCK CO</t>
  </si>
  <si>
    <t>IRON MT</t>
  </si>
  <si>
    <t>CENTRAL STONE CO#1</t>
  </si>
  <si>
    <t>HUNTINGTON</t>
  </si>
  <si>
    <t>AMO026</t>
  </si>
  <si>
    <t>Missouri Portable Stone</t>
  </si>
  <si>
    <t>WARRENTON</t>
  </si>
  <si>
    <t>AMO027</t>
  </si>
  <si>
    <t>St Joe Lead</t>
  </si>
  <si>
    <t>PEA RIDGE MINE</t>
  </si>
  <si>
    <t>AMO028</t>
  </si>
  <si>
    <t>Plattin Mtrls Co</t>
  </si>
  <si>
    <t>PLATTIN</t>
  </si>
  <si>
    <t>8-31</t>
  </si>
  <si>
    <t>EDINA</t>
  </si>
  <si>
    <t>8-32</t>
  </si>
  <si>
    <t>GRAHAM</t>
  </si>
  <si>
    <t>AMO034</t>
  </si>
  <si>
    <t>SAVERTON</t>
  </si>
  <si>
    <t>AMO036</t>
  </si>
  <si>
    <t>MOBERLY STONE CO</t>
  </si>
  <si>
    <t>MOBERLY</t>
  </si>
  <si>
    <t>AMO038</t>
  </si>
  <si>
    <t>GREENSBURG</t>
  </si>
  <si>
    <t>AMO040</t>
  </si>
  <si>
    <t>S&amp;A CONSTRUCTION LTD</t>
  </si>
  <si>
    <t>SOUTH ALLENDALE</t>
  </si>
  <si>
    <t>AMO042</t>
  </si>
  <si>
    <t>TRAGER LIMESTONE CO</t>
  </si>
  <si>
    <t>GALLATIN</t>
  </si>
  <si>
    <t>AMO044</t>
  </si>
  <si>
    <t>NEW LONDON</t>
  </si>
  <si>
    <t>ERVINE CREEK</t>
  </si>
  <si>
    <t>AMO048</t>
  </si>
  <si>
    <t>BREIT</t>
  </si>
  <si>
    <t>PRINCETON</t>
  </si>
  <si>
    <t>AMO054</t>
  </si>
  <si>
    <t>BUTLER HILL</t>
  </si>
  <si>
    <t>AMO056</t>
  </si>
  <si>
    <t>TRENTON</t>
  </si>
  <si>
    <t>AMO058</t>
  </si>
  <si>
    <t>TRAP ROCK &amp; GRANITE QUARRIES LLC</t>
  </si>
  <si>
    <t>PIT #3</t>
  </si>
  <si>
    <t>AMO060</t>
  </si>
  <si>
    <t>MARTIN MARIETTA - KC DISTRICT</t>
  </si>
  <si>
    <t>RANDOLPH MINE</t>
  </si>
  <si>
    <t>WAYLAND</t>
  </si>
  <si>
    <t>AMO504</t>
  </si>
  <si>
    <t>ALBANY</t>
  </si>
  <si>
    <t>AMO506</t>
  </si>
  <si>
    <t>MILBURN CO</t>
  </si>
  <si>
    <t>GALLITIN</t>
  </si>
  <si>
    <t>AMO508</t>
  </si>
  <si>
    <t>LIVESAY</t>
  </si>
  <si>
    <t>AMO510</t>
  </si>
  <si>
    <t>TURNER QUARRIES</t>
  </si>
  <si>
    <t>CLEARMONT</t>
  </si>
  <si>
    <t>AMO512</t>
  </si>
  <si>
    <t>QUINN</t>
  </si>
  <si>
    <t>AMO514</t>
  </si>
  <si>
    <t>MISSOURI GRAVEL CO</t>
  </si>
  <si>
    <t>LA GRANGE</t>
  </si>
  <si>
    <t>STONER SAND</t>
  </si>
  <si>
    <t>MOUNT MORIAH</t>
  </si>
  <si>
    <t>TAYLOR</t>
  </si>
  <si>
    <t>Pierce Sand</t>
  </si>
  <si>
    <t>STANBERRY</t>
  </si>
  <si>
    <t>GUILFORD</t>
  </si>
  <si>
    <t>AMO524</t>
  </si>
  <si>
    <t>CS61 LAGRANGE S&amp;G</t>
  </si>
  <si>
    <t>WEEPING WATER MINE</t>
  </si>
  <si>
    <t>5B-7</t>
  </si>
  <si>
    <t>ANE006</t>
  </si>
  <si>
    <t>Hopper Bros Quarries Ltd</t>
  </si>
  <si>
    <t>NEWAKA</t>
  </si>
  <si>
    <t>ANE008</t>
  </si>
  <si>
    <t>WALDO</t>
  </si>
  <si>
    <t>FT CALHOUN</t>
  </si>
  <si>
    <t>ANE012</t>
  </si>
  <si>
    <t>SPRINGFIELD</t>
  </si>
  <si>
    <t>LYMAN-RICHEY SAND &amp; GRAVEL</t>
  </si>
  <si>
    <t>CULLOM  #5</t>
  </si>
  <si>
    <t>WATERLOO #40</t>
  </si>
  <si>
    <t>ANE506</t>
  </si>
  <si>
    <t>Hartford S&amp;G</t>
  </si>
  <si>
    <t>ANE508</t>
  </si>
  <si>
    <t>VALLEY #11</t>
  </si>
  <si>
    <t>ANE510</t>
  </si>
  <si>
    <t>ANE512</t>
  </si>
  <si>
    <t>WATERLOO #14</t>
  </si>
  <si>
    <t>OREAPOLIS #8</t>
  </si>
  <si>
    <t>ANE516</t>
  </si>
  <si>
    <t>ELLIOTT</t>
  </si>
  <si>
    <t>ANE518</t>
  </si>
  <si>
    <t>RICHFIELD</t>
  </si>
  <si>
    <t>ANE520</t>
  </si>
  <si>
    <t>Western S&amp;G</t>
  </si>
  <si>
    <t>ASHLAND</t>
  </si>
  <si>
    <t>ANE522</t>
  </si>
  <si>
    <t>LAPLATTE</t>
  </si>
  <si>
    <t>ANE524</t>
  </si>
  <si>
    <t>Hobbs S&amp;G</t>
  </si>
  <si>
    <t>ANE526</t>
  </si>
  <si>
    <t>FREMONT</t>
  </si>
  <si>
    <t>ANE528</t>
  </si>
  <si>
    <t>A &amp; V Enterprises</t>
  </si>
  <si>
    <t>SOUTH OMAHA</t>
  </si>
  <si>
    <t>ANE530</t>
  </si>
  <si>
    <t>SOUTH BEND</t>
  </si>
  <si>
    <t>ANE532</t>
  </si>
  <si>
    <t>ABEL SPUR</t>
  </si>
  <si>
    <t>MALLARD SAND &amp; GRAVEL</t>
  </si>
  <si>
    <t>SPRINGFIELD #3</t>
  </si>
  <si>
    <t>ANE536</t>
  </si>
  <si>
    <t>GRETNA</t>
  </si>
  <si>
    <t>HANK STALP GRAVEL CO</t>
  </si>
  <si>
    <t>WEST POINT</t>
  </si>
  <si>
    <t>ANE540</t>
  </si>
  <si>
    <t>All Spec S&amp;G</t>
  </si>
  <si>
    <t>ALL SPEC S&amp;G</t>
  </si>
  <si>
    <t>PLANT #47</t>
  </si>
  <si>
    <t>KEREFORD</t>
  </si>
  <si>
    <t>PLANT #77</t>
  </si>
  <si>
    <t>WEST CENTER SAND</t>
  </si>
  <si>
    <t>PLANT #50</t>
  </si>
  <si>
    <t>PLANT #7</t>
  </si>
  <si>
    <t>CULLOM #3</t>
  </si>
  <si>
    <t>ANE562</t>
  </si>
  <si>
    <t>PLANT #51</t>
  </si>
  <si>
    <t>ANE564</t>
  </si>
  <si>
    <t>NORTH VALLEY SAND</t>
  </si>
  <si>
    <t>ANE566</t>
  </si>
  <si>
    <t>PLANT #52</t>
  </si>
  <si>
    <t>ANE568</t>
  </si>
  <si>
    <t>DELL RAPIDS</t>
  </si>
  <si>
    <t>28</t>
  </si>
  <si>
    <t>EAST SIOUX</t>
  </si>
  <si>
    <t>SPENCER QUARRIES</t>
  </si>
  <si>
    <t>11-15</t>
  </si>
  <si>
    <t>DELL RAPIDS WEST</t>
  </si>
  <si>
    <t>BOYER SAND &amp; ROCK INC</t>
  </si>
  <si>
    <t>BOYER</t>
  </si>
  <si>
    <t>7-8A</t>
  </si>
  <si>
    <t>ASD504</t>
  </si>
  <si>
    <t>Midwest Paving Co</t>
  </si>
  <si>
    <t>ASD506</t>
  </si>
  <si>
    <t>ASD512</t>
  </si>
  <si>
    <t>ROWENA</t>
  </si>
  <si>
    <t>HUDSON</t>
  </si>
  <si>
    <t>VOLIN</t>
  </si>
  <si>
    <t>MYRL &amp; ROYS PAVING INC</t>
  </si>
  <si>
    <t>MCVAY</t>
  </si>
  <si>
    <t>BOYER NORTH</t>
  </si>
  <si>
    <t>BROOKINGS</t>
  </si>
  <si>
    <t>SPINK</t>
  </si>
  <si>
    <t>CORSON</t>
  </si>
  <si>
    <t>ASD528</t>
  </si>
  <si>
    <t>AWI002</t>
  </si>
  <si>
    <t>BRYAN DRESSER TRAP ROCK</t>
  </si>
  <si>
    <t>DRESSER WI-TRAPROCK</t>
  </si>
  <si>
    <t>ROCK SPRINGS</t>
  </si>
  <si>
    <t>AWI006</t>
  </si>
  <si>
    <t>KIELER KOWALSKI</t>
  </si>
  <si>
    <t>TENNYSON</t>
  </si>
  <si>
    <t>AWI008</t>
  </si>
  <si>
    <t>QUALITY STONE INC</t>
  </si>
  <si>
    <t>WETZEL</t>
  </si>
  <si>
    <t>AWI010</t>
  </si>
  <si>
    <t>ED KRAEMER &amp; SONS INC</t>
  </si>
  <si>
    <t>RICHARDS</t>
  </si>
  <si>
    <t>AWI012</t>
  </si>
  <si>
    <t>SCARPELLI MATERIALS</t>
  </si>
  <si>
    <t>WATERLOO QUARTZITE</t>
  </si>
  <si>
    <t>AWI014</t>
  </si>
  <si>
    <t>AWI016</t>
  </si>
  <si>
    <t>FUNK</t>
  </si>
  <si>
    <t>AWI018</t>
  </si>
  <si>
    <t>AWI020</t>
  </si>
  <si>
    <t>MEDARY</t>
  </si>
  <si>
    <t>KINGS BLUFF</t>
  </si>
  <si>
    <t>AWI024</t>
  </si>
  <si>
    <t>HANLEY,</t>
  </si>
  <si>
    <t>AWI026</t>
  </si>
  <si>
    <t>LYMANSKI</t>
  </si>
  <si>
    <t>AWI028</t>
  </si>
  <si>
    <t>BJOIN</t>
  </si>
  <si>
    <t>AWI030</t>
  </si>
  <si>
    <t>HAVERLAND</t>
  </si>
  <si>
    <t>AWI032</t>
  </si>
  <si>
    <t>WINGRA STONE CO</t>
  </si>
  <si>
    <t>KAPEC</t>
  </si>
  <si>
    <t>AWI034</t>
  </si>
  <si>
    <t>HOUSEHOLDER</t>
  </si>
  <si>
    <t>AWI036</t>
  </si>
  <si>
    <t>TORK</t>
  </si>
  <si>
    <t>ROCKY MOUNTAIN ENTERPRISES</t>
  </si>
  <si>
    <t>ATHENS</t>
  </si>
  <si>
    <t>MERRILLAN</t>
  </si>
  <si>
    <t>PRAIRIE SAND &amp; GRAVEL</t>
  </si>
  <si>
    <t>SLAMA</t>
  </si>
  <si>
    <t>COUNTY MATERIALS CORPORATION</t>
  </si>
  <si>
    <t>AWI048</t>
  </si>
  <si>
    <t>PRAIRIE DU CHIEN</t>
  </si>
  <si>
    <t>VOGT</t>
  </si>
  <si>
    <t>KRAMER</t>
  </si>
  <si>
    <t>KRUG</t>
  </si>
  <si>
    <t>Holst Excavating</t>
  </si>
  <si>
    <t>HAGER CITY</t>
  </si>
  <si>
    <t>AWI516</t>
  </si>
  <si>
    <t>SCHEER</t>
  </si>
  <si>
    <t>RIB FALLS PLANT</t>
  </si>
  <si>
    <t>HAEF</t>
  </si>
  <si>
    <t>AWI526</t>
  </si>
  <si>
    <t>Haas &amp; Sons</t>
  </si>
  <si>
    <t>MILAS</t>
  </si>
  <si>
    <t>AWI528</t>
  </si>
  <si>
    <t>AWI530</t>
  </si>
  <si>
    <t>TOWNLINE</t>
  </si>
  <si>
    <t>1A -3</t>
  </si>
  <si>
    <t>25D-25E</t>
  </si>
  <si>
    <t>27A-27B</t>
  </si>
  <si>
    <t>16</t>
  </si>
  <si>
    <t>1-19</t>
  </si>
  <si>
    <t>2-32</t>
  </si>
  <si>
    <t>47</t>
  </si>
  <si>
    <t>47, 49-50</t>
  </si>
  <si>
    <t>49-50</t>
  </si>
  <si>
    <t>8-20</t>
  </si>
  <si>
    <t>20B</t>
  </si>
  <si>
    <t>5-13</t>
  </si>
  <si>
    <t>18-23</t>
  </si>
  <si>
    <t>2-20</t>
  </si>
  <si>
    <t>22-28</t>
  </si>
  <si>
    <t>29-36</t>
  </si>
  <si>
    <t>5A-8B</t>
  </si>
  <si>
    <t>6A-7</t>
  </si>
  <si>
    <t>15-23</t>
  </si>
  <si>
    <t>21-29</t>
  </si>
  <si>
    <t>5-14</t>
  </si>
  <si>
    <t>4-11B</t>
  </si>
  <si>
    <t>8-11B</t>
  </si>
  <si>
    <t>2-5B</t>
  </si>
  <si>
    <t>2A1</t>
  </si>
  <si>
    <t>2A1-2A2</t>
  </si>
  <si>
    <t>2A2</t>
  </si>
  <si>
    <t>2B1-3</t>
  </si>
  <si>
    <t>2B1-7</t>
  </si>
  <si>
    <t>5,6,7,8</t>
  </si>
  <si>
    <t>2nd ledge</t>
  </si>
  <si>
    <t>ENTIRE LEDGE</t>
  </si>
  <si>
    <t>25C-25D</t>
  </si>
  <si>
    <t>CAPTAIN CREEK</t>
  </si>
  <si>
    <t>9-10B</t>
  </si>
  <si>
    <t>1-TOP 5' BED 4</t>
  </si>
  <si>
    <t>1-2B</t>
  </si>
  <si>
    <t>3-8A</t>
  </si>
  <si>
    <t>IOWA DOT MICROSURFACING MIXTURE DESIGN 2.05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</si>
</sst>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(&quot;$&quot;* #,##0.00_);_(&quot;$&quot;* \(#,##0.00\);_(&quot;$&quot;* &quot;-&quot;??_);_(@_)"/>
    <numFmt numFmtId="164" formatCode="0.0%"/>
    <numFmt numFmtId="165" formatCode="0.000000000000000%"/>
    <numFmt numFmtId="166" formatCode="0.0"/>
    <numFmt numFmtId="167" formatCode="0.000"/>
    <numFmt numFmtId="168" formatCode=";;;"/>
    <numFmt numFmtId="169" formatCode="0.0000"/>
    <numFmt numFmtId="170" formatCode="mm/dd/yy"/>
  </numFmts>
  <fonts count="6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0"/>
      <name val="Arial"/>
      <family val="2"/>
    </font>
    <font>
      <sz val="18"/>
      <name val="Arial"/>
      <family val="2"/>
    </font>
    <font>
      <sz val="10"/>
      <color theme="1"/>
      <name val="Arial"/>
      <family val="2"/>
    </font>
    <font>
      <sz val="10"/>
      <color rgb="FFCCFFCC"/>
      <name val="Arial"/>
      <family val="2"/>
    </font>
    <font>
      <sz val="10"/>
      <color rgb="FFFF0000"/>
      <name val="Arial"/>
      <family val="2"/>
    </font>
    <font>
      <sz val="12"/>
      <color indexed="8"/>
      <name val="Arial MT"/>
    </font>
    <font>
      <b/>
      <sz val="10"/>
      <name val="Arial"/>
      <family val="2"/>
    </font>
    <font>
      <b/>
      <sz val="9"/>
      <name val="Arial"/>
      <family val="2"/>
    </font>
    <font>
      <sz val="10"/>
      <color theme="1"/>
      <name val="Arial MT"/>
    </font>
    <font>
      <b/>
      <vertAlign val="subscript"/>
      <sz val="10"/>
      <name val="Arial"/>
      <family val="2"/>
    </font>
    <font>
      <b/>
      <sz val="10"/>
      <color theme="1"/>
      <name val="Arial"/>
      <family val="2"/>
    </font>
    <font>
      <u/>
      <sz val="10"/>
      <color indexed="12"/>
      <name val="Arial"/>
      <family val="2"/>
    </font>
    <font>
      <sz val="11"/>
      <color theme="1"/>
      <name val="Arial"/>
      <family val="2"/>
    </font>
    <font>
      <sz val="12"/>
      <name val="Arial"/>
      <family val="2"/>
    </font>
    <font>
      <sz val="12"/>
      <name val="Arial MT"/>
    </font>
    <font>
      <sz val="12"/>
      <color rgb="FFCCFFCC"/>
      <name val="Arial MT"/>
    </font>
    <font>
      <sz val="12"/>
      <name val="Times New Roman"/>
      <family val="1"/>
    </font>
    <font>
      <sz val="12"/>
      <color theme="1"/>
      <name val="Arial MT"/>
    </font>
    <font>
      <sz val="14"/>
      <color indexed="8"/>
      <name val="Times New Roman"/>
      <family val="1"/>
    </font>
    <font>
      <b/>
      <sz val="13"/>
      <color indexed="8"/>
      <name val="Arial"/>
      <family val="2"/>
    </font>
    <font>
      <sz val="11"/>
      <color indexed="8"/>
      <name val="Arial"/>
      <family val="2"/>
    </font>
    <font>
      <sz val="12"/>
      <color theme="1"/>
      <name val="Arial"/>
      <family val="2"/>
    </font>
    <font>
      <b/>
      <sz val="12"/>
      <color indexed="8"/>
      <name val="Arial"/>
      <family val="2"/>
    </font>
    <font>
      <sz val="9"/>
      <color theme="1"/>
      <name val="Arial MT"/>
    </font>
    <font>
      <sz val="10"/>
      <name val="Times New Roman"/>
      <family val="1"/>
    </font>
    <font>
      <sz val="8"/>
      <name val="Times New Roman"/>
      <family val="1"/>
    </font>
    <font>
      <b/>
      <sz val="15"/>
      <name val="Times New Roman"/>
      <family val="1"/>
    </font>
    <font>
      <sz val="12"/>
      <color theme="1"/>
      <name val="Times New Roman"/>
      <family val="1"/>
    </font>
    <font>
      <sz val="11"/>
      <name val="Times New Roman"/>
      <family val="1"/>
    </font>
    <font>
      <b/>
      <sz val="8"/>
      <color indexed="10"/>
      <name val="Times New Roman"/>
      <family val="1"/>
    </font>
    <font>
      <sz val="11"/>
      <color theme="1"/>
      <name val="Times New Roman"/>
      <family val="1"/>
    </font>
    <font>
      <sz val="10"/>
      <color indexed="10"/>
      <name val="Arial"/>
      <family val="2"/>
    </font>
    <font>
      <sz val="10"/>
      <color indexed="10"/>
      <name val="Times New Roman"/>
      <family val="1"/>
    </font>
    <font>
      <u/>
      <sz val="12"/>
      <name val="Times New Roman"/>
      <family val="1"/>
    </font>
    <font>
      <b/>
      <sz val="11"/>
      <color theme="1"/>
      <name val="Arial"/>
      <family val="2"/>
    </font>
    <font>
      <sz val="10"/>
      <color rgb="FFFF0000"/>
      <name val="Times New Roman"/>
      <family val="1"/>
    </font>
    <font>
      <sz val="11"/>
      <color indexed="10"/>
      <name val="Times New Roman"/>
      <family val="1"/>
    </font>
    <font>
      <u/>
      <sz val="12"/>
      <color theme="1"/>
      <name val="Times New Roman"/>
      <family val="1"/>
    </font>
    <font>
      <b/>
      <sz val="12"/>
      <color theme="1"/>
      <name val="Arial MT"/>
    </font>
    <font>
      <sz val="8"/>
      <color theme="1"/>
      <name val="Arial MT"/>
    </font>
    <font>
      <sz val="11"/>
      <color theme="1"/>
      <name val="Arial MT"/>
    </font>
    <font>
      <b/>
      <sz val="11"/>
      <color theme="1"/>
      <name val="Arial MT"/>
    </font>
    <font>
      <u/>
      <sz val="10"/>
      <color theme="1"/>
      <name val="Arial"/>
      <family val="2"/>
    </font>
    <font>
      <b/>
      <sz val="10"/>
      <color theme="1"/>
      <name val="Arial MT"/>
    </font>
    <font>
      <sz val="11"/>
      <color theme="1"/>
      <name val="Calibri"/>
      <family val="2"/>
    </font>
    <font>
      <sz val="12.65"/>
      <color theme="1"/>
      <name val="Calibri"/>
      <family val="2"/>
    </font>
    <font>
      <sz val="12"/>
      <color indexed="8"/>
      <name val="Times New Roman"/>
      <family val="1"/>
    </font>
    <font>
      <b/>
      <sz val="11"/>
      <color indexed="8"/>
      <name val="Arial"/>
      <family val="2"/>
    </font>
    <font>
      <sz val="11"/>
      <name val="Arial"/>
      <family val="2"/>
    </font>
    <font>
      <b/>
      <sz val="12"/>
      <color theme="1"/>
      <name val="Times New Roman"/>
      <family val="1"/>
    </font>
    <font>
      <sz val="12"/>
      <color rgb="FFFF0000"/>
      <name val="Times New Roman"/>
      <family val="1"/>
    </font>
    <font>
      <sz val="9"/>
      <name val="Arial"/>
      <family val="2"/>
    </font>
    <font>
      <b/>
      <sz val="11"/>
      <color theme="1"/>
      <name val="Times New Roman"/>
      <family val="1"/>
    </font>
    <font>
      <sz val="10"/>
      <color rgb="FF000000"/>
      <name val="Arial Unicode MS"/>
      <family val="2"/>
    </font>
    <font>
      <sz val="8"/>
      <color theme="1"/>
      <name val="Arial"/>
      <family val="2"/>
    </font>
    <font>
      <sz val="11"/>
      <color rgb="FF000000"/>
      <name val="Calibri"/>
      <family val="2"/>
    </font>
  </fonts>
  <fills count="1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indexed="9"/>
      </patternFill>
    </fill>
    <fill>
      <patternFill patternType="solid">
        <fgColor indexed="4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C000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 style="double">
        <color auto="1"/>
      </top>
      <bottom style="thin">
        <color theme="1"/>
      </bottom>
      <diagonal/>
    </border>
    <border>
      <left/>
      <right style="double">
        <color auto="1"/>
      </right>
      <top style="double">
        <color auto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double">
        <color auto="1"/>
      </bottom>
      <diagonal/>
    </border>
    <border>
      <left/>
      <right style="double">
        <color auto="1"/>
      </right>
      <top style="thin">
        <color indexed="8"/>
      </top>
      <bottom style="double">
        <color auto="1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 style="double">
        <color auto="1"/>
      </right>
      <top/>
      <bottom style="thin">
        <color indexed="8"/>
      </bottom>
      <diagonal/>
    </border>
    <border>
      <left/>
      <right style="double">
        <color auto="1"/>
      </right>
      <top style="thin">
        <color theme="1"/>
      </top>
      <bottom/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/>
      <top style="hair">
        <color auto="1"/>
      </top>
      <bottom/>
      <diagonal/>
    </border>
    <border>
      <left/>
      <right/>
      <top/>
      <bottom style="hair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3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9" fillId="8" borderId="0"/>
    <xf numFmtId="0" fontId="9" fillId="8" borderId="0"/>
    <xf numFmtId="0" fontId="15" fillId="0" borderId="0" applyNumberFormat="0" applyFill="0" applyBorder="0" applyAlignment="0" applyProtection="0">
      <alignment vertical="top"/>
      <protection locked="0"/>
    </xf>
    <xf numFmtId="44" fontId="4" fillId="0" borderId="0" applyFont="0" applyFill="0" applyBorder="0" applyAlignment="0" applyProtection="0"/>
    <xf numFmtId="0" fontId="17" fillId="0" borderId="0"/>
    <xf numFmtId="0" fontId="1" fillId="0" borderId="0"/>
    <xf numFmtId="0" fontId="9" fillId="8" borderId="0"/>
    <xf numFmtId="0" fontId="9" fillId="8" borderId="0"/>
    <xf numFmtId="0" fontId="9" fillId="8" borderId="0"/>
  </cellStyleXfs>
  <cellXfs count="493">
    <xf numFmtId="0" fontId="0" fillId="0" borderId="0" xfId="0"/>
    <xf numFmtId="164" fontId="0" fillId="0" borderId="0" xfId="1" applyNumberFormat="1" applyFont="1"/>
    <xf numFmtId="0" fontId="0" fillId="2" borderId="0" xfId="0" applyFill="1"/>
    <xf numFmtId="9" fontId="0" fillId="0" borderId="0" xfId="0" applyNumberFormat="1"/>
    <xf numFmtId="164" fontId="0" fillId="0" borderId="0" xfId="0" applyNumberFormat="1"/>
    <xf numFmtId="0" fontId="0" fillId="3" borderId="0" xfId="0" applyFill="1"/>
    <xf numFmtId="164" fontId="0" fillId="0" borderId="0" xfId="1" applyNumberFormat="1" applyFont="1" applyAlignment="1">
      <alignment horizontal="left"/>
    </xf>
    <xf numFmtId="164" fontId="0" fillId="3" borderId="0" xfId="1" applyNumberFormat="1" applyFont="1" applyFill="1" applyAlignment="1">
      <alignment horizontal="left"/>
    </xf>
    <xf numFmtId="165" fontId="0" fillId="0" borderId="0" xfId="0" applyNumberFormat="1"/>
    <xf numFmtId="4" fontId="0" fillId="2" borderId="0" xfId="0" applyNumberFormat="1" applyFill="1"/>
    <xf numFmtId="4" fontId="0" fillId="0" borderId="0" xfId="0" applyNumberFormat="1"/>
    <xf numFmtId="44" fontId="0" fillId="0" borderId="0" xfId="2" applyFont="1"/>
    <xf numFmtId="0" fontId="0" fillId="0" borderId="0" xfId="0" applyAlignment="1">
      <alignment horizontal="right"/>
    </xf>
    <xf numFmtId="0" fontId="0" fillId="0" borderId="1" xfId="0" applyBorder="1"/>
    <xf numFmtId="0" fontId="2" fillId="0" borderId="1" xfId="0" applyFont="1" applyBorder="1"/>
    <xf numFmtId="44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9" fontId="0" fillId="0" borderId="1" xfId="0" applyNumberFormat="1" applyBorder="1" applyAlignment="1">
      <alignment horizontal="center"/>
    </xf>
    <xf numFmtId="166" fontId="0" fillId="0" borderId="1" xfId="0" applyNumberFormat="1" applyBorder="1" applyAlignment="1">
      <alignment horizontal="center"/>
    </xf>
    <xf numFmtId="0" fontId="0" fillId="0" borderId="1" xfId="0" applyFill="1" applyBorder="1" applyAlignment="1">
      <alignment horizontal="center"/>
    </xf>
    <xf numFmtId="166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166" fontId="0" fillId="0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4" borderId="0" xfId="0" applyFill="1"/>
    <xf numFmtId="0" fontId="0" fillId="2" borderId="1" xfId="0" applyFill="1" applyBorder="1" applyAlignment="1">
      <alignment horizontal="center"/>
    </xf>
    <xf numFmtId="0" fontId="0" fillId="5" borderId="0" xfId="0" applyFill="1" applyAlignment="1">
      <alignment horizontal="center"/>
    </xf>
    <xf numFmtId="4" fontId="0" fillId="5" borderId="0" xfId="0" applyNumberFormat="1" applyFill="1"/>
    <xf numFmtId="164" fontId="0" fillId="0" borderId="1" xfId="1" applyNumberFormat="1" applyFont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4" fillId="6" borderId="0" xfId="3" applyFill="1" applyProtection="1"/>
    <xf numFmtId="0" fontId="9" fillId="6" borderId="0" xfId="5" applyNumberFormat="1" applyFill="1" applyProtection="1"/>
    <xf numFmtId="0" fontId="6" fillId="6" borderId="0" xfId="3" applyFont="1" applyFill="1" applyProtection="1"/>
    <xf numFmtId="0" fontId="4" fillId="7" borderId="0" xfId="3" applyFont="1" applyFill="1" applyProtection="1"/>
    <xf numFmtId="0" fontId="9" fillId="6" borderId="0" xfId="5" applyNumberFormat="1" applyFill="1" applyAlignment="1" applyProtection="1">
      <alignment horizontal="centerContinuous"/>
    </xf>
    <xf numFmtId="0" fontId="18" fillId="7" borderId="0" xfId="5" applyNumberFormat="1" applyFont="1" applyFill="1" applyAlignment="1" applyProtection="1">
      <alignment horizontal="centerContinuous"/>
    </xf>
    <xf numFmtId="0" fontId="6" fillId="7" borderId="0" xfId="3" applyFont="1" applyFill="1" applyProtection="1"/>
    <xf numFmtId="0" fontId="4" fillId="0" borderId="0" xfId="3" applyFont="1" applyFill="1" applyProtection="1"/>
    <xf numFmtId="0" fontId="6" fillId="0" borderId="0" xfId="3" applyFont="1" applyFill="1" applyProtection="1"/>
    <xf numFmtId="0" fontId="20" fillId="0" borderId="0" xfId="11" applyNumberFormat="1" applyFont="1" applyFill="1" applyProtection="1">
      <protection hidden="1"/>
    </xf>
    <xf numFmtId="0" fontId="28" fillId="0" borderId="0" xfId="10" applyNumberFormat="1" applyFont="1" applyFill="1" applyAlignment="1" applyProtection="1">
      <alignment horizontal="left"/>
      <protection hidden="1"/>
    </xf>
    <xf numFmtId="0" fontId="29" fillId="0" borderId="0" xfId="11" applyNumberFormat="1" applyFont="1" applyFill="1" applyAlignment="1" applyProtection="1">
      <alignment horizontal="left"/>
      <protection hidden="1"/>
    </xf>
    <xf numFmtId="0" fontId="20" fillId="0" borderId="0" xfId="11" applyNumberFormat="1" applyFont="1" applyFill="1" applyAlignment="1" applyProtection="1">
      <alignment horizontal="centerContinuous"/>
      <protection hidden="1"/>
    </xf>
    <xf numFmtId="0" fontId="30" fillId="0" borderId="0" xfId="11" applyNumberFormat="1" applyFont="1" applyFill="1" applyAlignment="1" applyProtection="1">
      <alignment horizontal="centerContinuous" vertical="center"/>
      <protection hidden="1"/>
    </xf>
    <xf numFmtId="0" fontId="20" fillId="0" borderId="0" xfId="11" applyNumberFormat="1" applyFont="1" applyFill="1" applyAlignment="1" applyProtection="1">
      <alignment horizontal="centerContinuous" vertical="center"/>
      <protection hidden="1"/>
    </xf>
    <xf numFmtId="0" fontId="20" fillId="0" borderId="0" xfId="11" applyNumberFormat="1" applyFont="1" applyFill="1" applyAlignment="1" applyProtection="1">
      <alignment horizontal="center"/>
      <protection hidden="1"/>
    </xf>
    <xf numFmtId="0" fontId="4" fillId="0" borderId="0" xfId="3"/>
    <xf numFmtId="0" fontId="31" fillId="0" borderId="0" xfId="11" applyNumberFormat="1" applyFont="1" applyFill="1" applyAlignment="1" applyProtection="1">
      <alignment horizontal="centerContinuous"/>
      <protection hidden="1"/>
    </xf>
    <xf numFmtId="0" fontId="25" fillId="0" borderId="0" xfId="11" applyNumberFormat="1" applyFont="1" applyFill="1" applyProtection="1">
      <protection hidden="1"/>
    </xf>
    <xf numFmtId="0" fontId="32" fillId="0" borderId="0" xfId="11" applyNumberFormat="1" applyFont="1" applyFill="1" applyAlignment="1" applyProtection="1">
      <alignment horizontal="centerContinuous" vertical="center"/>
      <protection hidden="1"/>
    </xf>
    <xf numFmtId="0" fontId="25" fillId="0" borderId="0" xfId="11" applyNumberFormat="1" applyFont="1" applyFill="1" applyAlignment="1" applyProtection="1">
      <alignment vertical="center"/>
      <protection hidden="1"/>
    </xf>
    <xf numFmtId="0" fontId="20" fillId="0" borderId="0" xfId="11" applyNumberFormat="1" applyFont="1" applyFill="1" applyAlignment="1" applyProtection="1">
      <alignment horizontal="right" vertical="center"/>
      <protection hidden="1"/>
    </xf>
    <xf numFmtId="0" fontId="20" fillId="0" borderId="0" xfId="11" applyNumberFormat="1" applyFont="1" applyFill="1" applyAlignment="1" applyProtection="1">
      <alignment vertical="center"/>
      <protection hidden="1"/>
    </xf>
    <xf numFmtId="0" fontId="32" fillId="0" borderId="0" xfId="11" applyNumberFormat="1" applyFont="1" applyFill="1" applyAlignment="1" applyProtection="1">
      <alignment horizontal="center" vertical="center"/>
    </xf>
    <xf numFmtId="0" fontId="20" fillId="0" borderId="17" xfId="11" applyNumberFormat="1" applyFont="1" applyFill="1" applyBorder="1" applyAlignment="1" applyProtection="1">
      <alignment horizontal="centerContinuous"/>
    </xf>
    <xf numFmtId="0" fontId="4" fillId="0" borderId="17" xfId="3" applyFont="1" applyFill="1" applyBorder="1" applyAlignment="1" applyProtection="1">
      <alignment horizontal="centerContinuous"/>
    </xf>
    <xf numFmtId="0" fontId="20" fillId="0" borderId="17" xfId="11" applyNumberFormat="1" applyFont="1" applyFill="1" applyBorder="1" applyAlignment="1" applyProtection="1">
      <alignment horizontal="center"/>
    </xf>
    <xf numFmtId="0" fontId="20" fillId="0" borderId="17" xfId="11" applyNumberFormat="1" applyFont="1" applyFill="1" applyBorder="1" applyAlignment="1" applyProtection="1">
      <alignment horizontal="center" vertical="center"/>
    </xf>
    <xf numFmtId="0" fontId="31" fillId="0" borderId="17" xfId="11" applyNumberFormat="1" applyFont="1" applyFill="1" applyBorder="1" applyAlignment="1" applyProtection="1">
      <alignment horizontal="center"/>
    </xf>
    <xf numFmtId="49" fontId="20" fillId="0" borderId="0" xfId="11" applyNumberFormat="1" applyFont="1" applyFill="1" applyBorder="1" applyAlignment="1" applyProtection="1">
      <alignment horizontal="centerContinuous" vertical="center"/>
    </xf>
    <xf numFmtId="0" fontId="20" fillId="0" borderId="0" xfId="11" applyNumberFormat="1" applyFont="1" applyFill="1" applyBorder="1" applyAlignment="1" applyProtection="1">
      <alignment horizontal="center" vertical="center"/>
    </xf>
    <xf numFmtId="1" fontId="20" fillId="0" borderId="0" xfId="11" applyNumberFormat="1" applyFont="1" applyFill="1" applyBorder="1" applyAlignment="1" applyProtection="1">
      <alignment horizontal="center"/>
    </xf>
    <xf numFmtId="167" fontId="20" fillId="0" borderId="0" xfId="11" applyNumberFormat="1" applyFont="1" applyFill="1" applyBorder="1" applyAlignment="1" applyProtection="1">
      <alignment horizontal="center"/>
    </xf>
    <xf numFmtId="2" fontId="20" fillId="0" borderId="0" xfId="11" applyNumberFormat="1" applyFont="1" applyFill="1" applyBorder="1" applyAlignment="1" applyProtection="1">
      <alignment horizontal="center"/>
    </xf>
    <xf numFmtId="166" fontId="31" fillId="0" borderId="0" xfId="10" applyNumberFormat="1" applyFont="1" applyFill="1" applyBorder="1" applyAlignment="1" applyProtection="1">
      <alignment horizontal="center"/>
    </xf>
    <xf numFmtId="0" fontId="8" fillId="0" borderId="0" xfId="3" applyFont="1" applyFill="1" applyProtection="1"/>
    <xf numFmtId="49" fontId="20" fillId="0" borderId="23" xfId="11" applyNumberFormat="1" applyFont="1" applyFill="1" applyBorder="1" applyAlignment="1" applyProtection="1">
      <alignment horizontal="centerContinuous" vertical="center"/>
    </xf>
    <xf numFmtId="0" fontId="4" fillId="0" borderId="23" xfId="3" applyFont="1" applyFill="1" applyBorder="1" applyAlignment="1" applyProtection="1">
      <alignment horizontal="centerContinuous"/>
    </xf>
    <xf numFmtId="164" fontId="20" fillId="0" borderId="2" xfId="11" applyNumberFormat="1" applyFont="1" applyFill="1" applyBorder="1" applyAlignment="1" applyProtection="1">
      <alignment horizontal="center" vertical="center"/>
    </xf>
    <xf numFmtId="0" fontId="20" fillId="0" borderId="23" xfId="11" applyNumberFormat="1" applyFont="1" applyFill="1" applyBorder="1" applyAlignment="1" applyProtection="1">
      <alignment horizontal="center" vertical="center"/>
    </xf>
    <xf numFmtId="0" fontId="20" fillId="0" borderId="2" xfId="11" applyNumberFormat="1" applyFont="1" applyFill="1" applyBorder="1" applyAlignment="1" applyProtection="1">
      <alignment horizontal="left" vertical="center"/>
    </xf>
    <xf numFmtId="1" fontId="20" fillId="0" borderId="23" xfId="11" applyNumberFormat="1" applyFont="1" applyFill="1" applyBorder="1" applyAlignment="1" applyProtection="1">
      <alignment horizontal="center"/>
    </xf>
    <xf numFmtId="167" fontId="20" fillId="0" borderId="23" xfId="11" applyNumberFormat="1" applyFont="1" applyFill="1" applyBorder="1" applyAlignment="1" applyProtection="1">
      <alignment horizontal="center"/>
    </xf>
    <xf numFmtId="2" fontId="20" fillId="0" borderId="23" xfId="11" applyNumberFormat="1" applyFont="1" applyFill="1" applyBorder="1" applyAlignment="1" applyProtection="1">
      <alignment horizontal="center"/>
    </xf>
    <xf numFmtId="166" fontId="31" fillId="0" borderId="23" xfId="10" applyNumberFormat="1" applyFont="1" applyFill="1" applyBorder="1" applyAlignment="1" applyProtection="1">
      <alignment horizontal="center"/>
    </xf>
    <xf numFmtId="0" fontId="20" fillId="0" borderId="0" xfId="11" applyNumberFormat="1" applyFont="1" applyFill="1" applyAlignment="1" applyProtection="1">
      <alignment horizontal="centerContinuous"/>
    </xf>
    <xf numFmtId="0" fontId="20" fillId="0" borderId="0" xfId="11" applyNumberFormat="1" applyFont="1" applyFill="1" applyAlignment="1" applyProtection="1">
      <alignment horizontal="centerContinuous" vertical="center"/>
    </xf>
    <xf numFmtId="0" fontId="31" fillId="0" borderId="0" xfId="11" applyNumberFormat="1" applyFont="1" applyFill="1" applyAlignment="1" applyProtection="1">
      <alignment horizontal="centerContinuous"/>
    </xf>
    <xf numFmtId="0" fontId="33" fillId="0" borderId="0" xfId="11" applyNumberFormat="1" applyFont="1" applyFill="1" applyAlignment="1" applyProtection="1">
      <alignment horizontal="center" vertical="justify"/>
    </xf>
    <xf numFmtId="0" fontId="31" fillId="0" borderId="0" xfId="11" applyNumberFormat="1" applyFont="1" applyFill="1" applyAlignment="1" applyProtection="1">
      <alignment horizontal="centerContinuous" vertical="center"/>
    </xf>
    <xf numFmtId="0" fontId="20" fillId="0" borderId="0" xfId="11" applyNumberFormat="1" applyFont="1" applyFill="1" applyAlignment="1" applyProtection="1">
      <alignment horizontal="center"/>
    </xf>
    <xf numFmtId="0" fontId="35" fillId="0" borderId="11" xfId="3" applyFont="1" applyFill="1" applyBorder="1" applyAlignment="1" applyProtection="1">
      <alignment vertical="center"/>
    </xf>
    <xf numFmtId="0" fontId="6" fillId="0" borderId="11" xfId="3" applyFont="1" applyFill="1" applyBorder="1" applyAlignment="1" applyProtection="1">
      <alignment vertical="center"/>
    </xf>
    <xf numFmtId="0" fontId="4" fillId="0" borderId="0" xfId="3" applyAlignment="1" applyProtection="1"/>
    <xf numFmtId="0" fontId="6" fillId="0" borderId="0" xfId="3" applyFont="1" applyAlignment="1" applyProtection="1"/>
    <xf numFmtId="0" fontId="33" fillId="0" borderId="0" xfId="3" applyFont="1" applyFill="1" applyAlignment="1" applyProtection="1">
      <alignment horizontal="left" vertical="center"/>
    </xf>
    <xf numFmtId="0" fontId="33" fillId="0" borderId="0" xfId="11" applyNumberFormat="1" applyFont="1" applyFill="1" applyBorder="1" applyAlignment="1" applyProtection="1">
      <alignment horizontal="left" vertical="center"/>
    </xf>
    <xf numFmtId="0" fontId="32" fillId="0" borderId="0" xfId="11" applyNumberFormat="1" applyFont="1" applyFill="1" applyAlignment="1" applyProtection="1">
      <alignment horizontal="centerContinuous"/>
      <protection hidden="1"/>
    </xf>
    <xf numFmtId="164" fontId="37" fillId="0" borderId="0" xfId="11" applyNumberFormat="1" applyFont="1" applyFill="1" applyBorder="1" applyAlignment="1" applyProtection="1">
      <alignment horizontal="center" vertical="center"/>
    </xf>
    <xf numFmtId="0" fontId="20" fillId="0" borderId="0" xfId="11" applyNumberFormat="1" applyFont="1" applyFill="1" applyAlignment="1" applyProtection="1">
      <alignment vertical="center"/>
    </xf>
    <xf numFmtId="0" fontId="41" fillId="0" borderId="0" xfId="11" applyNumberFormat="1" applyFont="1" applyFill="1" applyAlignment="1" applyProtection="1">
      <alignment vertical="center"/>
    </xf>
    <xf numFmtId="0" fontId="31" fillId="0" borderId="0" xfId="11" applyNumberFormat="1" applyFont="1" applyFill="1" applyProtection="1">
      <protection hidden="1"/>
    </xf>
    <xf numFmtId="0" fontId="20" fillId="0" borderId="0" xfId="11" applyNumberFormat="1" applyFont="1" applyFill="1" applyBorder="1" applyProtection="1">
      <protection hidden="1"/>
    </xf>
    <xf numFmtId="0" fontId="20" fillId="0" borderId="0" xfId="11" applyNumberFormat="1" applyFont="1" applyFill="1" applyAlignment="1" applyProtection="1">
      <alignment horizontal="left"/>
      <protection hidden="1"/>
    </xf>
    <xf numFmtId="0" fontId="17" fillId="0" borderId="0" xfId="11" applyNumberFormat="1" applyFont="1" applyFill="1" applyProtection="1">
      <protection hidden="1"/>
    </xf>
    <xf numFmtId="0" fontId="17" fillId="0" borderId="0" xfId="11" applyNumberFormat="1" applyFont="1" applyFill="1" applyProtection="1"/>
    <xf numFmtId="0" fontId="25" fillId="0" borderId="0" xfId="11" applyNumberFormat="1" applyFont="1" applyFill="1" applyProtection="1"/>
    <xf numFmtId="0" fontId="21" fillId="6" borderId="0" xfId="4" applyNumberFormat="1" applyFont="1" applyFill="1" applyAlignment="1" applyProtection="1"/>
    <xf numFmtId="0" fontId="21" fillId="6" borderId="0" xfId="4" applyNumberFormat="1" applyFont="1" applyFill="1" applyAlignment="1" applyProtection="1">
      <alignment horizontal="centerContinuous"/>
    </xf>
    <xf numFmtId="0" fontId="44" fillId="6" borderId="0" xfId="4" applyNumberFormat="1" applyFont="1" applyFill="1" applyAlignment="1" applyProtection="1">
      <alignment horizontal="center" vertical="center"/>
    </xf>
    <xf numFmtId="0" fontId="21" fillId="6" borderId="0" xfId="4" applyNumberFormat="1" applyFont="1" applyFill="1" applyProtection="1"/>
    <xf numFmtId="0" fontId="21" fillId="6" borderId="0" xfId="4" applyNumberFormat="1" applyFont="1" applyFill="1" applyAlignment="1" applyProtection="1">
      <alignment horizontal="center"/>
    </xf>
    <xf numFmtId="0" fontId="38" fillId="9" borderId="3" xfId="3" applyNumberFormat="1" applyFont="1" applyFill="1" applyBorder="1" applyAlignment="1" applyProtection="1">
      <alignment horizontal="center" vertical="center"/>
    </xf>
    <xf numFmtId="0" fontId="44" fillId="6" borderId="0" xfId="4" applyNumberFormat="1" applyFont="1" applyFill="1" applyProtection="1"/>
    <xf numFmtId="0" fontId="44" fillId="6" borderId="0" xfId="4" applyNumberFormat="1" applyFont="1" applyFill="1" applyAlignment="1" applyProtection="1">
      <alignment horizontal="centerContinuous"/>
    </xf>
    <xf numFmtId="0" fontId="21" fillId="7" borderId="0" xfId="4" applyNumberFormat="1" applyFont="1" applyFill="1" applyAlignment="1" applyProtection="1">
      <alignment horizontal="centerContinuous"/>
    </xf>
    <xf numFmtId="166" fontId="44" fillId="10" borderId="5" xfId="4" applyNumberFormat="1" applyFont="1" applyFill="1" applyBorder="1" applyAlignment="1" applyProtection="1">
      <alignment horizontal="center" vertical="center"/>
      <protection locked="0"/>
    </xf>
    <xf numFmtId="0" fontId="46" fillId="6" borderId="0" xfId="6" applyNumberFormat="1" applyFont="1" applyFill="1" applyAlignment="1" applyProtection="1"/>
    <xf numFmtId="0" fontId="21" fillId="7" borderId="0" xfId="4" applyNumberFormat="1" applyFont="1" applyFill="1" applyAlignment="1" applyProtection="1">
      <alignment horizontal="center"/>
    </xf>
    <xf numFmtId="0" fontId="4" fillId="0" borderId="0" xfId="3" applyFont="1"/>
    <xf numFmtId="49" fontId="4" fillId="0" borderId="0" xfId="3" applyNumberFormat="1"/>
    <xf numFmtId="49" fontId="4" fillId="0" borderId="0" xfId="3" applyNumberFormat="1" applyFont="1"/>
    <xf numFmtId="0" fontId="6" fillId="6" borderId="0" xfId="4" applyNumberFormat="1" applyFont="1" applyFill="1" applyBorder="1" applyAlignment="1" applyProtection="1">
      <alignment horizontal="centerContinuous"/>
    </xf>
    <xf numFmtId="0" fontId="21" fillId="7" borderId="0" xfId="4" applyNumberFormat="1" applyFont="1" applyFill="1" applyProtection="1"/>
    <xf numFmtId="0" fontId="47" fillId="7" borderId="0" xfId="4" applyNumberFormat="1" applyFont="1" applyFill="1" applyBorder="1" applyAlignment="1" applyProtection="1">
      <alignment vertical="center"/>
    </xf>
    <xf numFmtId="0" fontId="38" fillId="7" borderId="0" xfId="4" applyNumberFormat="1" applyFont="1" applyFill="1" applyBorder="1" applyAlignment="1" applyProtection="1">
      <alignment horizontal="center" vertical="center"/>
    </xf>
    <xf numFmtId="12" fontId="38" fillId="7" borderId="0" xfId="4" quotePrefix="1" applyNumberFormat="1" applyFont="1" applyFill="1" applyBorder="1" applyAlignment="1" applyProtection="1">
      <alignment horizontal="center" vertical="center"/>
    </xf>
    <xf numFmtId="0" fontId="45" fillId="7" borderId="0" xfId="4" applyNumberFormat="1" applyFont="1" applyFill="1" applyBorder="1" applyAlignment="1" applyProtection="1">
      <alignment horizontal="center" vertical="center"/>
    </xf>
    <xf numFmtId="0" fontId="21" fillId="7" borderId="0" xfId="4" applyNumberFormat="1" applyFont="1" applyFill="1" applyBorder="1" applyProtection="1"/>
    <xf numFmtId="0" fontId="12" fillId="7" borderId="0" xfId="4" applyNumberFormat="1" applyFont="1" applyFill="1" applyBorder="1" applyAlignment="1" applyProtection="1">
      <alignment vertical="center"/>
    </xf>
    <xf numFmtId="0" fontId="21" fillId="7" borderId="0" xfId="4" applyNumberFormat="1" applyFont="1" applyFill="1" applyBorder="1" applyAlignment="1" applyProtection="1">
      <alignment horizontal="center"/>
    </xf>
    <xf numFmtId="0" fontId="6" fillId="6" borderId="0" xfId="3" applyFont="1" applyFill="1" applyBorder="1" applyProtection="1"/>
    <xf numFmtId="0" fontId="14" fillId="6" borderId="0" xfId="3" applyFont="1" applyFill="1" applyBorder="1" applyAlignment="1" applyProtection="1">
      <alignment horizontal="center" vertical="center"/>
    </xf>
    <xf numFmtId="49" fontId="6" fillId="6" borderId="0" xfId="4" applyNumberFormat="1" applyFont="1" applyFill="1" applyBorder="1" applyAlignment="1" applyProtection="1">
      <alignment horizontal="centerContinuous"/>
    </xf>
    <xf numFmtId="0" fontId="20" fillId="0" borderId="17" xfId="11" applyNumberFormat="1" applyFont="1" applyFill="1" applyBorder="1" applyAlignment="1" applyProtection="1">
      <alignment horizontal="left" vertical="center"/>
    </xf>
    <xf numFmtId="0" fontId="12" fillId="7" borderId="0" xfId="4" applyNumberFormat="1" applyFont="1" applyFill="1" applyBorder="1" applyAlignment="1" applyProtection="1">
      <alignment horizontal="center" vertical="center"/>
    </xf>
    <xf numFmtId="0" fontId="23" fillId="9" borderId="15" xfId="5" applyNumberFormat="1" applyFont="1" applyFill="1" applyBorder="1" applyAlignment="1" applyProtection="1">
      <alignment horizontal="center" vertical="center"/>
    </xf>
    <xf numFmtId="0" fontId="4" fillId="7" borderId="0" xfId="3" applyFont="1" applyFill="1" applyAlignment="1" applyProtection="1">
      <alignment horizontal="center"/>
    </xf>
    <xf numFmtId="0" fontId="19" fillId="6" borderId="0" xfId="4" applyNumberFormat="1" applyFont="1" applyFill="1" applyAlignment="1" applyProtection="1">
      <alignment horizontal="center"/>
    </xf>
    <xf numFmtId="4" fontId="16" fillId="10" borderId="1" xfId="3" applyNumberFormat="1" applyFont="1" applyFill="1" applyBorder="1" applyAlignment="1" applyProtection="1">
      <alignment vertical="center"/>
      <protection locked="0"/>
    </xf>
    <xf numFmtId="0" fontId="38" fillId="9" borderId="3" xfId="4" applyNumberFormat="1" applyFont="1" applyFill="1" applyBorder="1" applyAlignment="1" applyProtection="1">
      <alignment horizontal="left"/>
    </xf>
    <xf numFmtId="0" fontId="38" fillId="9" borderId="3" xfId="3" applyNumberFormat="1" applyFont="1" applyFill="1" applyBorder="1" applyAlignment="1" applyProtection="1">
      <alignment horizontal="left" vertical="center"/>
    </xf>
    <xf numFmtId="0" fontId="38" fillId="9" borderId="14" xfId="4" applyNumberFormat="1" applyFont="1" applyFill="1" applyBorder="1" applyAlignment="1" applyProtection="1">
      <alignment horizontal="left" vertical="center"/>
    </xf>
    <xf numFmtId="0" fontId="38" fillId="9" borderId="12" xfId="4" applyNumberFormat="1" applyFont="1" applyFill="1" applyBorder="1" applyAlignment="1" applyProtection="1">
      <alignment horizontal="left"/>
    </xf>
    <xf numFmtId="0" fontId="38" fillId="9" borderId="15" xfId="4" applyNumberFormat="1" applyFont="1" applyFill="1" applyBorder="1" applyAlignment="1" applyProtection="1">
      <alignment horizontal="left" vertical="center"/>
    </xf>
    <xf numFmtId="0" fontId="42" fillId="7" borderId="0" xfId="4" applyNumberFormat="1" applyFont="1" applyFill="1" applyBorder="1" applyAlignment="1" applyProtection="1">
      <alignment vertical="center" wrapText="1"/>
    </xf>
    <xf numFmtId="0" fontId="42" fillId="7" borderId="0" xfId="4" applyNumberFormat="1" applyFont="1" applyFill="1" applyAlignment="1" applyProtection="1">
      <alignment vertical="center"/>
    </xf>
    <xf numFmtId="164" fontId="44" fillId="7" borderId="0" xfId="1" applyNumberFormat="1" applyFont="1" applyFill="1" applyBorder="1" applyAlignment="1" applyProtection="1"/>
    <xf numFmtId="0" fontId="12" fillId="7" borderId="0" xfId="4" applyNumberFormat="1" applyFont="1" applyFill="1" applyAlignment="1" applyProtection="1">
      <alignment horizontal="left"/>
    </xf>
    <xf numFmtId="10" fontId="44" fillId="7" borderId="0" xfId="4" applyNumberFormat="1" applyFont="1" applyFill="1" applyAlignment="1" applyProtection="1"/>
    <xf numFmtId="166" fontId="44" fillId="10" borderId="35" xfId="4" applyNumberFormat="1" applyFon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>
      <alignment horizontal="center" vertical="center"/>
    </xf>
    <xf numFmtId="2" fontId="0" fillId="11" borderId="1" xfId="0" applyNumberFormat="1" applyFill="1" applyBorder="1" applyAlignment="1">
      <alignment horizontal="center"/>
    </xf>
    <xf numFmtId="2" fontId="0" fillId="4" borderId="0" xfId="0" applyNumberFormat="1" applyFill="1"/>
    <xf numFmtId="44" fontId="16" fillId="10" borderId="1" xfId="2" applyFont="1" applyFill="1" applyBorder="1" applyAlignment="1" applyProtection="1">
      <alignment vertical="center"/>
      <protection locked="0"/>
    </xf>
    <xf numFmtId="44" fontId="50" fillId="6" borderId="0" xfId="2" applyFont="1" applyFill="1" applyAlignment="1" applyProtection="1">
      <alignment horizontal="center" vertical="center" wrapText="1"/>
    </xf>
    <xf numFmtId="2" fontId="0" fillId="0" borderId="0" xfId="0" applyNumberFormat="1"/>
    <xf numFmtId="10" fontId="0" fillId="0" borderId="1" xfId="1" applyNumberFormat="1" applyFont="1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38" fillId="9" borderId="15" xfId="3" applyNumberFormat="1" applyFont="1" applyFill="1" applyBorder="1" applyAlignment="1" applyProtection="1">
      <alignment horizontal="center" vertical="center"/>
    </xf>
    <xf numFmtId="0" fontId="38" fillId="7" borderId="23" xfId="3" applyNumberFormat="1" applyFont="1" applyFill="1" applyBorder="1" applyAlignment="1" applyProtection="1">
      <alignment horizontal="center" vertical="center"/>
    </xf>
    <xf numFmtId="0" fontId="44" fillId="11" borderId="32" xfId="4" applyNumberFormat="1" applyFont="1" applyFill="1" applyBorder="1" applyAlignment="1" applyProtection="1">
      <alignment vertical="center" wrapText="1"/>
    </xf>
    <xf numFmtId="0" fontId="44" fillId="11" borderId="32" xfId="4" applyNumberFormat="1" applyFont="1" applyFill="1" applyBorder="1" applyAlignment="1" applyProtection="1">
      <alignment vertical="center"/>
    </xf>
    <xf numFmtId="0" fontId="44" fillId="11" borderId="33" xfId="4" applyNumberFormat="1" applyFont="1" applyFill="1" applyBorder="1" applyAlignment="1" applyProtection="1">
      <alignment vertical="center"/>
    </xf>
    <xf numFmtId="0" fontId="4" fillId="10" borderId="1" xfId="3" applyNumberFormat="1" applyFont="1" applyFill="1" applyBorder="1" applyAlignment="1" applyProtection="1">
      <alignment horizontal="center" vertical="center"/>
      <protection locked="0"/>
    </xf>
    <xf numFmtId="1" fontId="4" fillId="10" borderId="1" xfId="3" applyNumberFormat="1" applyFont="1" applyFill="1" applyBorder="1" applyAlignment="1" applyProtection="1">
      <alignment horizontal="center" vertical="center"/>
      <protection locked="0"/>
    </xf>
    <xf numFmtId="166" fontId="24" fillId="14" borderId="7" xfId="5" applyNumberFormat="1" applyFont="1" applyFill="1" applyBorder="1" applyAlignment="1" applyProtection="1">
      <alignment horizontal="center"/>
    </xf>
    <xf numFmtId="166" fontId="24" fillId="10" borderId="1" xfId="5" applyNumberFormat="1" applyFont="1" applyFill="1" applyBorder="1" applyAlignment="1" applyProtection="1">
      <alignment horizontal="center"/>
      <protection locked="0"/>
    </xf>
    <xf numFmtId="0" fontId="4" fillId="0" borderId="0" xfId="3" applyFont="1" applyFill="1" applyAlignment="1" applyProtection="1"/>
    <xf numFmtId="0" fontId="20" fillId="0" borderId="0" xfId="3" applyNumberFormat="1" applyFont="1" applyFill="1" applyAlignment="1" applyProtection="1"/>
    <xf numFmtId="0" fontId="20" fillId="0" borderId="0" xfId="11" applyNumberFormat="1" applyFont="1" applyFill="1" applyAlignment="1" applyProtection="1">
      <alignment vertical="center"/>
    </xf>
    <xf numFmtId="0" fontId="20" fillId="0" borderId="0" xfId="3" applyNumberFormat="1" applyFont="1" applyFill="1" applyAlignment="1" applyProtection="1">
      <alignment vertical="center"/>
    </xf>
    <xf numFmtId="0" fontId="20" fillId="0" borderId="0" xfId="11" applyNumberFormat="1" applyFont="1" applyFill="1" applyAlignment="1" applyProtection="1">
      <alignment horizontal="right" vertical="center"/>
    </xf>
    <xf numFmtId="0" fontId="22" fillId="6" borderId="0" xfId="5" applyNumberFormat="1" applyFont="1" applyFill="1" applyAlignment="1" applyProtection="1">
      <alignment horizontal="center" vertical="center" wrapText="1"/>
    </xf>
    <xf numFmtId="0" fontId="44" fillId="6" borderId="0" xfId="4" applyNumberFormat="1" applyFont="1" applyFill="1" applyBorder="1" applyAlignment="1" applyProtection="1">
      <alignment horizontal="center" vertical="top"/>
    </xf>
    <xf numFmtId="2" fontId="4" fillId="10" borderId="1" xfId="3" applyNumberFormat="1" applyFont="1" applyFill="1" applyBorder="1" applyAlignment="1" applyProtection="1">
      <alignment horizontal="center" vertical="center"/>
      <protection locked="0"/>
    </xf>
    <xf numFmtId="166" fontId="4" fillId="10" borderId="1" xfId="3" applyNumberFormat="1" applyFont="1" applyFill="1" applyBorder="1" applyAlignment="1" applyProtection="1">
      <alignment horizontal="center" vertical="center"/>
      <protection locked="0"/>
    </xf>
    <xf numFmtId="0" fontId="21" fillId="7" borderId="0" xfId="4" applyNumberFormat="1" applyFont="1" applyFill="1" applyBorder="1" applyAlignment="1" applyProtection="1">
      <alignment horizontal="centerContinuous"/>
    </xf>
    <xf numFmtId="0" fontId="32" fillId="0" borderId="0" xfId="11" applyNumberFormat="1" applyFont="1" applyFill="1" applyAlignment="1" applyProtection="1">
      <alignment vertical="center"/>
    </xf>
    <xf numFmtId="37" fontId="20" fillId="0" borderId="0" xfId="11" applyNumberFormat="1" applyFont="1" applyFill="1" applyAlignment="1" applyProtection="1">
      <alignment vertical="center"/>
    </xf>
    <xf numFmtId="0" fontId="20" fillId="0" borderId="0" xfId="11" applyNumberFormat="1" applyFont="1" applyFill="1" applyBorder="1" applyAlignment="1" applyProtection="1">
      <alignment vertical="center"/>
    </xf>
    <xf numFmtId="0" fontId="28" fillId="0" borderId="0" xfId="11" applyNumberFormat="1" applyFont="1" applyFill="1" applyBorder="1" applyAlignment="1" applyProtection="1">
      <alignment vertical="center"/>
    </xf>
    <xf numFmtId="49" fontId="4" fillId="0" borderId="0" xfId="3" applyNumberFormat="1" applyFont="1" applyFill="1" applyAlignment="1" applyProtection="1">
      <alignment horizontal="centerContinuous"/>
    </xf>
    <xf numFmtId="0" fontId="52" fillId="0" borderId="0" xfId="3" applyFont="1" applyFill="1" applyAlignment="1" applyProtection="1">
      <alignment horizontal="center"/>
    </xf>
    <xf numFmtId="0" fontId="20" fillId="0" borderId="0" xfId="11" applyNumberFormat="1" applyFont="1" applyFill="1" applyBorder="1" applyAlignment="1" applyProtection="1">
      <alignment horizontal="right" vertical="center"/>
    </xf>
    <xf numFmtId="1" fontId="32" fillId="0" borderId="47" xfId="11" applyNumberFormat="1" applyFont="1" applyFill="1" applyBorder="1" applyAlignment="1" applyProtection="1">
      <alignment horizontal="center"/>
    </xf>
    <xf numFmtId="1" fontId="32" fillId="0" borderId="48" xfId="11" applyNumberFormat="1" applyFont="1" applyFill="1" applyBorder="1" applyAlignment="1" applyProtection="1">
      <alignment horizontal="center"/>
    </xf>
    <xf numFmtId="0" fontId="20" fillId="0" borderId="0" xfId="11" applyNumberFormat="1" applyFont="1" applyFill="1" applyBorder="1" applyAlignment="1" applyProtection="1">
      <alignment horizontal="centerContinuous"/>
    </xf>
    <xf numFmtId="0" fontId="31" fillId="0" borderId="0" xfId="4" applyNumberFormat="1" applyFont="1" applyFill="1" applyBorder="1" applyAlignment="1" applyProtection="1">
      <alignment vertical="center"/>
    </xf>
    <xf numFmtId="0" fontId="31" fillId="0" borderId="0" xfId="4" applyNumberFormat="1" applyFont="1" applyFill="1" applyBorder="1" applyAlignment="1" applyProtection="1">
      <alignment vertical="center" wrapText="1"/>
    </xf>
    <xf numFmtId="1" fontId="31" fillId="0" borderId="0" xfId="4" applyNumberFormat="1" applyFont="1" applyFill="1" applyBorder="1" applyAlignment="1" applyProtection="1">
      <alignment vertical="center" wrapText="1"/>
    </xf>
    <xf numFmtId="1" fontId="31" fillId="0" borderId="0" xfId="4" applyNumberFormat="1" applyFont="1" applyFill="1" applyBorder="1" applyAlignment="1" applyProtection="1">
      <alignment vertical="center"/>
      <protection hidden="1"/>
    </xf>
    <xf numFmtId="0" fontId="20" fillId="0" borderId="0" xfId="11" applyNumberFormat="1" applyFont="1" applyFill="1" applyBorder="1" applyAlignment="1" applyProtection="1">
      <alignment horizontal="center"/>
    </xf>
    <xf numFmtId="0" fontId="20" fillId="0" borderId="0" xfId="11" applyNumberFormat="1" applyFont="1" applyFill="1" applyBorder="1" applyAlignment="1" applyProtection="1">
      <alignment horizontal="left"/>
    </xf>
    <xf numFmtId="166" fontId="20" fillId="0" borderId="0" xfId="11" applyNumberFormat="1" applyFont="1" applyFill="1" applyBorder="1" applyAlignment="1" applyProtection="1">
      <alignment horizontal="center"/>
    </xf>
    <xf numFmtId="2" fontId="20" fillId="0" borderId="6" xfId="11" applyNumberFormat="1" applyFont="1" applyFill="1" applyBorder="1" applyAlignment="1" applyProtection="1">
      <alignment horizontal="center"/>
    </xf>
    <xf numFmtId="0" fontId="20" fillId="0" borderId="11" xfId="3" applyFont="1" applyFill="1" applyBorder="1" applyAlignment="1" applyProtection="1">
      <alignment vertical="center"/>
    </xf>
    <xf numFmtId="2" fontId="32" fillId="0" borderId="21" xfId="11" applyNumberFormat="1" applyFont="1" applyFill="1" applyBorder="1" applyAlignment="1" applyProtection="1">
      <alignment horizontal="center"/>
    </xf>
    <xf numFmtId="166" fontId="32" fillId="0" borderId="21" xfId="11" applyNumberFormat="1" applyFont="1" applyFill="1" applyBorder="1" applyAlignment="1" applyProtection="1">
      <alignment horizontal="center"/>
    </xf>
    <xf numFmtId="1" fontId="32" fillId="0" borderId="21" xfId="11" applyNumberFormat="1" applyFont="1" applyFill="1" applyBorder="1" applyAlignment="1" applyProtection="1">
      <alignment horizontal="center"/>
    </xf>
    <xf numFmtId="1" fontId="32" fillId="0" borderId="7" xfId="11" applyNumberFormat="1" applyFont="1" applyFill="1" applyBorder="1" applyAlignment="1" applyProtection="1">
      <alignment horizontal="center"/>
    </xf>
    <xf numFmtId="167" fontId="32" fillId="0" borderId="7" xfId="11" applyNumberFormat="1" applyFont="1" applyFill="1" applyBorder="1" applyAlignment="1" applyProtection="1">
      <alignment horizontal="center"/>
    </xf>
    <xf numFmtId="0" fontId="20" fillId="0" borderId="0" xfId="3" applyFont="1" applyFill="1" applyAlignment="1" applyProtection="1"/>
    <xf numFmtId="0" fontId="20" fillId="0" borderId="0" xfId="3" applyFont="1" applyFill="1" applyBorder="1" applyAlignment="1" applyProtection="1"/>
    <xf numFmtId="166" fontId="20" fillId="0" borderId="0" xfId="3" applyNumberFormat="1" applyFont="1" applyFill="1" applyAlignment="1" applyProtection="1"/>
    <xf numFmtId="0" fontId="39" fillId="0" borderId="0" xfId="3" applyFont="1" applyFill="1" applyAlignment="1" applyProtection="1"/>
    <xf numFmtId="0" fontId="41" fillId="0" borderId="0" xfId="11" applyNumberFormat="1" applyFont="1" applyFill="1" applyBorder="1" applyAlignment="1" applyProtection="1">
      <alignment vertical="center"/>
    </xf>
    <xf numFmtId="2" fontId="31" fillId="0" borderId="0" xfId="11" applyNumberFormat="1" applyFont="1" applyFill="1" applyBorder="1" applyAlignment="1" applyProtection="1">
      <alignment horizontal="center"/>
    </xf>
    <xf numFmtId="167" fontId="32" fillId="0" borderId="0" xfId="11" applyNumberFormat="1" applyFont="1" applyFill="1" applyBorder="1" applyAlignment="1" applyProtection="1">
      <alignment horizontal="center"/>
    </xf>
    <xf numFmtId="167" fontId="34" fillId="0" borderId="0" xfId="11" applyNumberFormat="1" applyFont="1" applyFill="1" applyBorder="1" applyAlignment="1" applyProtection="1">
      <alignment horizontal="center"/>
    </xf>
    <xf numFmtId="166" fontId="32" fillId="0" borderId="0" xfId="11" applyNumberFormat="1" applyFont="1" applyFill="1" applyBorder="1" applyAlignment="1" applyProtection="1">
      <alignment horizontal="center"/>
    </xf>
    <xf numFmtId="166" fontId="34" fillId="0" borderId="0" xfId="11" applyNumberFormat="1" applyFont="1" applyFill="1" applyBorder="1" applyAlignment="1" applyProtection="1">
      <alignment horizontal="center"/>
    </xf>
    <xf numFmtId="4" fontId="34" fillId="0" borderId="0" xfId="11" applyNumberFormat="1" applyFont="1" applyFill="1" applyAlignment="1" applyProtection="1">
      <alignment vertical="center"/>
    </xf>
    <xf numFmtId="0" fontId="34" fillId="0" borderId="0" xfId="3" applyFont="1" applyFill="1" applyAlignment="1" applyProtection="1">
      <alignment horizontal="center" vertical="center"/>
    </xf>
    <xf numFmtId="1" fontId="34" fillId="0" borderId="0" xfId="11" applyNumberFormat="1" applyFont="1" applyFill="1" applyAlignment="1" applyProtection="1">
      <alignment horizontal="center" vertical="center"/>
    </xf>
    <xf numFmtId="0" fontId="28" fillId="0" borderId="0" xfId="3" applyFont="1" applyFill="1" applyBorder="1" applyProtection="1"/>
    <xf numFmtId="164" fontId="32" fillId="0" borderId="0" xfId="1" applyNumberFormat="1" applyFont="1" applyFill="1" applyAlignment="1" applyProtection="1"/>
    <xf numFmtId="0" fontId="32" fillId="0" borderId="0" xfId="3" applyFont="1" applyFill="1" applyAlignment="1" applyProtection="1">
      <alignment horizontal="center"/>
    </xf>
    <xf numFmtId="0" fontId="53" fillId="0" borderId="0" xfId="3" applyFont="1" applyFill="1" applyBorder="1" applyAlignment="1" applyProtection="1">
      <alignment horizontal="left" vertical="center"/>
    </xf>
    <xf numFmtId="166" fontId="32" fillId="0" borderId="0" xfId="11" applyNumberFormat="1" applyFont="1" applyFill="1" applyBorder="1" applyAlignment="1" applyProtection="1">
      <alignment horizontal="left"/>
    </xf>
    <xf numFmtId="0" fontId="4" fillId="0" borderId="0" xfId="3" applyFont="1" applyFill="1" applyBorder="1" applyProtection="1"/>
    <xf numFmtId="4" fontId="34" fillId="0" borderId="0" xfId="11" applyNumberFormat="1" applyFont="1" applyFill="1" applyAlignment="1" applyProtection="1">
      <alignment horizontal="left" vertical="center"/>
    </xf>
    <xf numFmtId="168" fontId="12" fillId="7" borderId="0" xfId="4" applyNumberFormat="1" applyFont="1" applyFill="1" applyProtection="1"/>
    <xf numFmtId="168" fontId="21" fillId="7" borderId="0" xfId="4" applyNumberFormat="1" applyFont="1" applyFill="1" applyProtection="1"/>
    <xf numFmtId="49" fontId="21" fillId="7" borderId="0" xfId="4" applyNumberFormat="1" applyFont="1" applyFill="1" applyProtection="1"/>
    <xf numFmtId="0" fontId="6" fillId="7" borderId="0" xfId="3" applyFont="1" applyFill="1" applyBorder="1" applyAlignment="1" applyProtection="1"/>
    <xf numFmtId="0" fontId="21" fillId="0" borderId="0" xfId="4" applyNumberFormat="1" applyFont="1" applyFill="1" applyProtection="1"/>
    <xf numFmtId="168" fontId="21" fillId="7" borderId="0" xfId="4" applyNumberFormat="1" applyFont="1" applyFill="1" applyAlignment="1" applyProtection="1">
      <alignment horizontal="right"/>
    </xf>
    <xf numFmtId="0" fontId="21" fillId="7" borderId="0" xfId="4" quotePrefix="1" applyNumberFormat="1" applyFont="1" applyFill="1" applyAlignment="1" applyProtection="1">
      <alignment horizontal="center"/>
    </xf>
    <xf numFmtId="168" fontId="44" fillId="7" borderId="0" xfId="4" applyNumberFormat="1" applyFont="1" applyFill="1" applyAlignment="1" applyProtection="1">
      <alignment horizontal="right"/>
    </xf>
    <xf numFmtId="1" fontId="6" fillId="7" borderId="0" xfId="3" applyNumberFormat="1" applyFont="1" applyFill="1" applyProtection="1"/>
    <xf numFmtId="166" fontId="21" fillId="7" borderId="0" xfId="4" applyNumberFormat="1" applyFont="1" applyFill="1" applyProtection="1"/>
    <xf numFmtId="0" fontId="6" fillId="7" borderId="0" xfId="3" applyNumberFormat="1" applyFont="1" applyFill="1" applyBorder="1" applyAlignment="1" applyProtection="1"/>
    <xf numFmtId="0" fontId="6" fillId="7" borderId="0" xfId="3" applyNumberFormat="1" applyFont="1" applyFill="1" applyBorder="1" applyAlignment="1" applyProtection="1">
      <alignment horizontal="center" vertical="center"/>
    </xf>
    <xf numFmtId="0" fontId="0" fillId="0" borderId="0" xfId="0" applyProtection="1"/>
    <xf numFmtId="166" fontId="21" fillId="7" borderId="0" xfId="4" applyNumberFormat="1" applyFont="1" applyFill="1" applyAlignment="1" applyProtection="1">
      <alignment horizontal="center"/>
    </xf>
    <xf numFmtId="2" fontId="44" fillId="7" borderId="0" xfId="4" applyNumberFormat="1" applyFont="1" applyFill="1" applyBorder="1" applyAlignment="1" applyProtection="1">
      <alignment horizontal="center" vertical="center"/>
    </xf>
    <xf numFmtId="49" fontId="21" fillId="7" borderId="0" xfId="4" applyNumberFormat="1" applyFont="1" applyFill="1" applyBorder="1" applyProtection="1"/>
    <xf numFmtId="168" fontId="21" fillId="7" borderId="0" xfId="4" applyNumberFormat="1" applyFont="1" applyFill="1" applyAlignment="1" applyProtection="1">
      <alignment horizontal="centerContinuous"/>
    </xf>
    <xf numFmtId="0" fontId="6" fillId="7" borderId="0" xfId="3" applyFont="1" applyFill="1" applyBorder="1" applyProtection="1"/>
    <xf numFmtId="1" fontId="44" fillId="15" borderId="34" xfId="4" applyNumberFormat="1" applyFont="1" applyFill="1" applyBorder="1" applyAlignment="1" applyProtection="1">
      <alignment horizontal="center" vertical="center"/>
    </xf>
    <xf numFmtId="166" fontId="44" fillId="11" borderId="31" xfId="4" applyNumberFormat="1" applyFont="1" applyFill="1" applyBorder="1" applyAlignment="1" applyProtection="1">
      <alignment horizontal="center" vertical="center"/>
    </xf>
    <xf numFmtId="0" fontId="5" fillId="7" borderId="0" xfId="3" applyFont="1" applyFill="1" applyBorder="1" applyAlignment="1" applyProtection="1">
      <alignment vertical="center"/>
    </xf>
    <xf numFmtId="49" fontId="10" fillId="11" borderId="1" xfId="4" applyNumberFormat="1" applyFont="1" applyFill="1" applyBorder="1" applyAlignment="1" applyProtection="1">
      <alignment horizontal="center" vertical="center"/>
    </xf>
    <xf numFmtId="0" fontId="11" fillId="11" borderId="1" xfId="4" applyNumberFormat="1" applyFont="1" applyFill="1" applyBorder="1" applyAlignment="1" applyProtection="1">
      <alignment horizontal="center" vertical="center"/>
    </xf>
    <xf numFmtId="0" fontId="11" fillId="11" borderId="1" xfId="4" applyNumberFormat="1" applyFont="1" applyFill="1" applyBorder="1" applyAlignment="1" applyProtection="1">
      <alignment horizontal="center" vertical="center" wrapText="1"/>
    </xf>
    <xf numFmtId="0" fontId="10" fillId="11" borderId="1" xfId="4" applyNumberFormat="1" applyFont="1" applyFill="1" applyBorder="1" applyAlignment="1" applyProtection="1">
      <alignment horizontal="center" vertical="center" wrapText="1"/>
    </xf>
    <xf numFmtId="0" fontId="4" fillId="4" borderId="1" xfId="3" applyNumberFormat="1" applyFont="1" applyFill="1" applyBorder="1" applyAlignment="1" applyProtection="1">
      <alignment horizontal="center" vertical="center"/>
    </xf>
    <xf numFmtId="1" fontId="4" fillId="11" borderId="1" xfId="3" applyNumberFormat="1" applyFont="1" applyFill="1" applyBorder="1" applyAlignment="1" applyProtection="1">
      <alignment horizontal="center" vertical="center"/>
    </xf>
    <xf numFmtId="0" fontId="4" fillId="7" borderId="0" xfId="3" applyFont="1" applyFill="1" applyBorder="1" applyAlignment="1" applyProtection="1">
      <alignment wrapText="1"/>
    </xf>
    <xf numFmtId="0" fontId="27" fillId="7" borderId="0" xfId="4" applyNumberFormat="1" applyFont="1" applyFill="1" applyAlignment="1" applyProtection="1">
      <alignment horizontal="left"/>
    </xf>
    <xf numFmtId="0" fontId="10" fillId="11" borderId="8" xfId="4" applyNumberFormat="1" applyFont="1" applyFill="1" applyBorder="1" applyAlignment="1" applyProtection="1">
      <alignment vertical="center"/>
    </xf>
    <xf numFmtId="0" fontId="10" fillId="11" borderId="9" xfId="4" applyNumberFormat="1" applyFont="1" applyFill="1" applyBorder="1" applyAlignment="1" applyProtection="1">
      <alignment vertical="center"/>
    </xf>
    <xf numFmtId="0" fontId="10" fillId="11" borderId="17" xfId="4" applyNumberFormat="1" applyFont="1" applyFill="1" applyBorder="1" applyAlignment="1" applyProtection="1">
      <alignment vertical="center"/>
    </xf>
    <xf numFmtId="0" fontId="10" fillId="11" borderId="11" xfId="4" applyNumberFormat="1" applyFont="1" applyFill="1" applyBorder="1" applyAlignment="1" applyProtection="1">
      <alignment horizontal="left" vertical="center"/>
    </xf>
    <xf numFmtId="0" fontId="10" fillId="11" borderId="11" xfId="4" applyNumberFormat="1" applyFont="1" applyFill="1" applyBorder="1" applyAlignment="1" applyProtection="1">
      <alignment horizontal="center" vertical="center"/>
    </xf>
    <xf numFmtId="0" fontId="10" fillId="11" borderId="45" xfId="4" applyNumberFormat="1" applyFont="1" applyFill="1" applyBorder="1" applyAlignment="1" applyProtection="1">
      <alignment horizontal="left" vertical="center"/>
    </xf>
    <xf numFmtId="0" fontId="4" fillId="11" borderId="1" xfId="4" applyNumberFormat="1" applyFont="1" applyFill="1" applyBorder="1" applyAlignment="1" applyProtection="1">
      <alignment horizontal="center" vertical="center"/>
    </xf>
    <xf numFmtId="0" fontId="10" fillId="7" borderId="0" xfId="4" applyNumberFormat="1" applyFont="1" applyFill="1" applyBorder="1" applyAlignment="1" applyProtection="1">
      <alignment vertical="center" wrapText="1"/>
    </xf>
    <xf numFmtId="0" fontId="44" fillId="7" borderId="0" xfId="4" applyNumberFormat="1" applyFont="1" applyFill="1" applyAlignment="1" applyProtection="1">
      <alignment horizontal="center"/>
    </xf>
    <xf numFmtId="166" fontId="44" fillId="7" borderId="0" xfId="4" applyNumberFormat="1" applyFont="1" applyFill="1" applyAlignment="1" applyProtection="1">
      <alignment horizontal="center"/>
    </xf>
    <xf numFmtId="2" fontId="4" fillId="7" borderId="0" xfId="3" applyNumberFormat="1" applyFont="1" applyFill="1" applyBorder="1" applyAlignment="1" applyProtection="1">
      <alignment horizontal="center" vertical="center"/>
    </xf>
    <xf numFmtId="166" fontId="4" fillId="11" borderId="1" xfId="3" applyNumberFormat="1" applyFont="1" applyFill="1" applyBorder="1" applyAlignment="1" applyProtection="1">
      <alignment horizontal="center" vertical="center"/>
    </xf>
    <xf numFmtId="0" fontId="6" fillId="7" borderId="0" xfId="3" applyNumberFormat="1" applyFont="1" applyFill="1" applyProtection="1"/>
    <xf numFmtId="0" fontId="14" fillId="7" borderId="0" xfId="3" applyFont="1" applyFill="1" applyBorder="1" applyAlignment="1" applyProtection="1">
      <alignment horizontal="center"/>
    </xf>
    <xf numFmtId="168" fontId="6" fillId="7" borderId="0" xfId="3" applyNumberFormat="1" applyFont="1" applyFill="1" applyBorder="1" applyProtection="1"/>
    <xf numFmtId="166" fontId="4" fillId="16" borderId="8" xfId="3" applyNumberFormat="1" applyFont="1" applyFill="1" applyBorder="1" applyAlignment="1" applyProtection="1">
      <alignment vertical="center"/>
    </xf>
    <xf numFmtId="166" fontId="4" fillId="16" borderId="19" xfId="3" applyNumberFormat="1" applyFont="1" applyFill="1" applyBorder="1" applyAlignment="1" applyProtection="1">
      <alignment horizontal="center" vertical="center"/>
    </xf>
    <xf numFmtId="166" fontId="4" fillId="16" borderId="16" xfId="3" applyNumberFormat="1" applyFont="1" applyFill="1" applyBorder="1" applyAlignment="1" applyProtection="1">
      <alignment horizontal="center" vertical="center"/>
    </xf>
    <xf numFmtId="0" fontId="14" fillId="7" borderId="0" xfId="3" applyFont="1" applyFill="1" applyBorder="1" applyAlignment="1" applyProtection="1">
      <alignment vertical="center"/>
    </xf>
    <xf numFmtId="0" fontId="44" fillId="7" borderId="0" xfId="4" applyNumberFormat="1" applyFont="1" applyFill="1" applyProtection="1"/>
    <xf numFmtId="166" fontId="4" fillId="16" borderId="24" xfId="3" applyNumberFormat="1" applyFont="1" applyFill="1" applyBorder="1" applyAlignment="1" applyProtection="1">
      <alignment horizontal="center" vertical="center"/>
    </xf>
    <xf numFmtId="166" fontId="4" fillId="11" borderId="0" xfId="3" applyNumberFormat="1" applyFont="1" applyFill="1" applyBorder="1" applyAlignment="1" applyProtection="1">
      <alignment horizontal="center" vertical="center"/>
    </xf>
    <xf numFmtId="168" fontId="44" fillId="7" borderId="0" xfId="4" applyNumberFormat="1" applyFont="1" applyFill="1" applyProtection="1"/>
    <xf numFmtId="0" fontId="6" fillId="7" borderId="20" xfId="3" applyFont="1" applyFill="1" applyBorder="1" applyProtection="1"/>
    <xf numFmtId="0" fontId="16" fillId="7" borderId="0" xfId="4" applyNumberFormat="1" applyFont="1" applyFill="1" applyAlignment="1" applyProtection="1">
      <alignment horizontal="center"/>
    </xf>
    <xf numFmtId="1" fontId="51" fillId="13" borderId="1" xfId="5" applyNumberFormat="1" applyFont="1" applyFill="1" applyBorder="1" applyAlignment="1" applyProtection="1">
      <alignment horizontal="center"/>
    </xf>
    <xf numFmtId="168" fontId="44" fillId="7" borderId="0" xfId="4" applyNumberFormat="1" applyFont="1" applyFill="1" applyAlignment="1" applyProtection="1">
      <alignment horizontal="center"/>
    </xf>
    <xf numFmtId="168" fontId="21" fillId="7" borderId="0" xfId="4" applyNumberFormat="1" applyFont="1" applyFill="1" applyAlignment="1" applyProtection="1">
      <alignment horizontal="center"/>
    </xf>
    <xf numFmtId="0" fontId="6" fillId="0" borderId="20" xfId="3" applyFont="1" applyBorder="1" applyProtection="1"/>
    <xf numFmtId="0" fontId="6" fillId="0" borderId="0" xfId="3" applyFont="1" applyBorder="1" applyProtection="1"/>
    <xf numFmtId="168" fontId="21" fillId="7" borderId="0" xfId="4" applyNumberFormat="1" applyFont="1" applyFill="1" applyBorder="1" applyProtection="1"/>
    <xf numFmtId="168" fontId="44" fillId="7" borderId="0" xfId="4" applyNumberFormat="1" applyFont="1" applyFill="1" applyBorder="1" applyAlignment="1" applyProtection="1">
      <alignment horizontal="center" vertical="center"/>
    </xf>
    <xf numFmtId="168" fontId="6" fillId="7" borderId="0" xfId="3" applyNumberFormat="1" applyFont="1" applyFill="1" applyProtection="1"/>
    <xf numFmtId="0" fontId="5" fillId="6" borderId="0" xfId="3" applyFont="1" applyFill="1" applyBorder="1" applyAlignment="1" applyProtection="1">
      <alignment vertical="center"/>
    </xf>
    <xf numFmtId="0" fontId="6" fillId="7" borderId="0" xfId="3" applyFont="1" applyFill="1" applyAlignment="1" applyProtection="1">
      <alignment horizontal="center"/>
    </xf>
    <xf numFmtId="2" fontId="6" fillId="7" borderId="0" xfId="3" applyNumberFormat="1" applyFont="1" applyFill="1" applyProtection="1"/>
    <xf numFmtId="1" fontId="44" fillId="7" borderId="0" xfId="4" applyNumberFormat="1" applyFont="1" applyFill="1" applyBorder="1" applyAlignment="1" applyProtection="1">
      <alignment horizontal="center" vertical="center"/>
    </xf>
    <xf numFmtId="2" fontId="21" fillId="7" borderId="0" xfId="4" applyNumberFormat="1" applyFont="1" applyFill="1" applyProtection="1"/>
    <xf numFmtId="166" fontId="44" fillId="7" borderId="0" xfId="4" applyNumberFormat="1" applyFont="1" applyFill="1" applyBorder="1" applyAlignment="1" applyProtection="1">
      <alignment horizontal="center" vertical="center"/>
    </xf>
    <xf numFmtId="0" fontId="6" fillId="7" borderId="0" xfId="3" applyFont="1" applyFill="1" applyBorder="1" applyAlignment="1" applyProtection="1">
      <alignment vertical="center"/>
    </xf>
    <xf numFmtId="166" fontId="45" fillId="7" borderId="0" xfId="4" applyNumberFormat="1" applyFont="1" applyFill="1" applyBorder="1" applyAlignment="1" applyProtection="1">
      <alignment horizontal="center" vertical="center"/>
    </xf>
    <xf numFmtId="167" fontId="21" fillId="7" borderId="0" xfId="4" applyNumberFormat="1" applyFont="1" applyFill="1" applyBorder="1" applyAlignment="1" applyProtection="1">
      <alignment horizontal="center" vertical="center"/>
    </xf>
    <xf numFmtId="1" fontId="12" fillId="7" borderId="0" xfId="4" applyNumberFormat="1" applyFont="1" applyFill="1" applyBorder="1" applyAlignment="1" applyProtection="1">
      <alignment horizontal="center" vertical="center"/>
    </xf>
    <xf numFmtId="2" fontId="21" fillId="7" borderId="0" xfId="4" applyNumberFormat="1" applyFont="1" applyFill="1" applyBorder="1" applyAlignment="1" applyProtection="1">
      <alignment horizontal="center" vertical="center"/>
    </xf>
    <xf numFmtId="0" fontId="47" fillId="7" borderId="0" xfId="4" applyNumberFormat="1" applyFont="1" applyFill="1" applyBorder="1" applyAlignment="1" applyProtection="1">
      <alignment horizontal="center" vertical="center"/>
    </xf>
    <xf numFmtId="166" fontId="12" fillId="7" borderId="0" xfId="4" applyNumberFormat="1" applyFont="1" applyFill="1" applyBorder="1" applyAlignment="1" applyProtection="1">
      <alignment horizontal="center" vertical="center"/>
    </xf>
    <xf numFmtId="166" fontId="6" fillId="7" borderId="0" xfId="3" applyNumberFormat="1" applyFont="1" applyFill="1" applyBorder="1" applyAlignment="1" applyProtection="1">
      <alignment horizontal="center"/>
    </xf>
    <xf numFmtId="1" fontId="6" fillId="7" borderId="0" xfId="3" applyNumberFormat="1" applyFont="1" applyFill="1" applyBorder="1" applyAlignment="1" applyProtection="1">
      <alignment horizontal="center"/>
    </xf>
    <xf numFmtId="0" fontId="6" fillId="7" borderId="0" xfId="3" applyFont="1" applyFill="1" applyBorder="1" applyAlignment="1" applyProtection="1">
      <alignment horizontal="center"/>
    </xf>
    <xf numFmtId="1" fontId="6" fillId="7" borderId="0" xfId="3" applyNumberFormat="1" applyFont="1" applyFill="1" applyBorder="1" applyProtection="1"/>
    <xf numFmtId="0" fontId="43" fillId="7" borderId="0" xfId="4" applyNumberFormat="1" applyFont="1" applyFill="1" applyBorder="1" applyAlignment="1" applyProtection="1">
      <alignment horizontal="centerContinuous"/>
    </xf>
    <xf numFmtId="0" fontId="27" fillId="7" borderId="0" xfId="4" applyNumberFormat="1" applyFont="1" applyFill="1" applyBorder="1" applyProtection="1"/>
    <xf numFmtId="2" fontId="21" fillId="7" borderId="0" xfId="4" applyNumberFormat="1" applyFont="1" applyFill="1" applyBorder="1" applyAlignment="1" applyProtection="1">
      <alignment horizontal="center"/>
    </xf>
    <xf numFmtId="166" fontId="42" fillId="7" borderId="0" xfId="4" applyNumberFormat="1" applyFont="1" applyFill="1" applyBorder="1" applyAlignment="1" applyProtection="1">
      <alignment horizontal="center" vertical="center"/>
    </xf>
    <xf numFmtId="0" fontId="43" fillId="7" borderId="0" xfId="4" applyNumberFormat="1" applyFont="1" applyFill="1" applyAlignment="1" applyProtection="1">
      <alignment horizontal="center"/>
    </xf>
    <xf numFmtId="167" fontId="21" fillId="7" borderId="0" xfId="4" applyNumberFormat="1" applyFont="1" applyFill="1" applyBorder="1" applyAlignment="1" applyProtection="1">
      <alignment horizontal="center"/>
    </xf>
    <xf numFmtId="2" fontId="12" fillId="7" borderId="0" xfId="4" applyNumberFormat="1" applyFont="1" applyFill="1" applyBorder="1" applyAlignment="1" applyProtection="1">
      <alignment horizontal="center"/>
    </xf>
    <xf numFmtId="167" fontId="27" fillId="7" borderId="0" xfId="4" applyNumberFormat="1" applyFont="1" applyFill="1" applyBorder="1" applyAlignment="1" applyProtection="1">
      <alignment horizontal="center"/>
    </xf>
    <xf numFmtId="0" fontId="44" fillId="7" borderId="0" xfId="4" applyNumberFormat="1" applyFont="1" applyFill="1" applyBorder="1" applyAlignment="1" applyProtection="1">
      <alignment horizontal="center"/>
    </xf>
    <xf numFmtId="169" fontId="44" fillId="7" borderId="0" xfId="4" applyNumberFormat="1" applyFont="1" applyFill="1" applyBorder="1" applyAlignment="1" applyProtection="1">
      <alignment horizontal="center"/>
    </xf>
    <xf numFmtId="167" fontId="45" fillId="7" borderId="0" xfId="4" applyNumberFormat="1" applyFont="1" applyFill="1" applyBorder="1" applyAlignment="1" applyProtection="1">
      <alignment horizontal="center"/>
    </xf>
    <xf numFmtId="167" fontId="44" fillId="7" borderId="0" xfId="4" applyNumberFormat="1" applyFont="1" applyFill="1" applyBorder="1" applyAlignment="1" applyProtection="1">
      <alignment horizontal="center"/>
    </xf>
    <xf numFmtId="0" fontId="21" fillId="7" borderId="0" xfId="3" applyFont="1" applyFill="1" applyBorder="1" applyAlignment="1" applyProtection="1">
      <alignment horizontal="center"/>
    </xf>
    <xf numFmtId="2" fontId="12" fillId="7" borderId="0" xfId="3" applyNumberFormat="1" applyFont="1" applyFill="1" applyBorder="1" applyAlignment="1" applyProtection="1">
      <alignment horizontal="center"/>
    </xf>
    <xf numFmtId="166" fontId="21" fillId="7" borderId="0" xfId="4" applyNumberFormat="1" applyFont="1" applyFill="1" applyBorder="1" applyAlignment="1" applyProtection="1">
      <alignment horizontal="center"/>
    </xf>
    <xf numFmtId="0" fontId="12" fillId="7" borderId="0" xfId="4" applyNumberFormat="1" applyFont="1" applyFill="1" applyBorder="1" applyAlignment="1" applyProtection="1">
      <alignment horizontal="center"/>
    </xf>
    <xf numFmtId="0" fontId="6" fillId="7" borderId="0" xfId="3" applyFont="1" applyFill="1" applyAlignment="1" applyProtection="1">
      <alignment horizontal="center" vertical="center"/>
    </xf>
    <xf numFmtId="49" fontId="6" fillId="7" borderId="0" xfId="3" applyNumberFormat="1" applyFont="1" applyFill="1" applyProtection="1"/>
    <xf numFmtId="0" fontId="6" fillId="7" borderId="0" xfId="3" applyNumberFormat="1" applyFont="1" applyFill="1" applyAlignment="1" applyProtection="1">
      <alignment horizontal="center"/>
    </xf>
    <xf numFmtId="168" fontId="6" fillId="7" borderId="0" xfId="3" applyNumberFormat="1" applyFont="1" applyFill="1" applyBorder="1" applyAlignment="1" applyProtection="1"/>
    <xf numFmtId="0" fontId="7" fillId="7" borderId="0" xfId="3" applyFont="1" applyFill="1" applyBorder="1" applyAlignment="1" applyProtection="1"/>
    <xf numFmtId="0" fontId="6" fillId="0" borderId="0" xfId="3" applyFont="1" applyProtection="1"/>
    <xf numFmtId="0" fontId="0" fillId="2" borderId="1" xfId="0" applyFill="1" applyBorder="1" applyAlignment="1" applyProtection="1">
      <alignment horizontal="center"/>
      <protection locked="0"/>
    </xf>
    <xf numFmtId="9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11" borderId="1" xfId="0" applyNumberFormat="1" applyFill="1" applyBorder="1" applyAlignment="1">
      <alignment horizontal="center"/>
    </xf>
    <xf numFmtId="4" fontId="16" fillId="11" borderId="1" xfId="3" applyNumberFormat="1" applyFont="1" applyFill="1" applyBorder="1" applyAlignment="1" applyProtection="1">
      <alignment vertical="center"/>
    </xf>
    <xf numFmtId="44" fontId="16" fillId="11" borderId="1" xfId="2" applyFont="1" applyFill="1" applyBorder="1" applyAlignment="1" applyProtection="1">
      <alignment vertical="center"/>
    </xf>
    <xf numFmtId="4" fontId="16" fillId="11" borderId="1" xfId="3" applyNumberFormat="1" applyFont="1" applyFill="1" applyBorder="1" applyAlignment="1" applyProtection="1">
      <alignment horizontal="center" vertical="center"/>
    </xf>
    <xf numFmtId="4" fontId="16" fillId="11" borderId="1" xfId="3" applyNumberFormat="1" applyFont="1" applyFill="1" applyBorder="1" applyAlignment="1" applyProtection="1">
      <alignment vertical="center"/>
      <protection locked="0"/>
    </xf>
    <xf numFmtId="167" fontId="54" fillId="0" borderId="6" xfId="11" applyNumberFormat="1" applyFont="1" applyFill="1" applyBorder="1" applyAlignment="1" applyProtection="1">
      <alignment horizontal="center"/>
    </xf>
    <xf numFmtId="167" fontId="54" fillId="0" borderId="7" xfId="11" applyNumberFormat="1" applyFont="1" applyFill="1" applyBorder="1" applyAlignment="1" applyProtection="1">
      <alignment horizontal="center"/>
    </xf>
    <xf numFmtId="0" fontId="4" fillId="7" borderId="0" xfId="3" applyFont="1" applyFill="1" applyProtection="1">
      <protection locked="0"/>
    </xf>
    <xf numFmtId="0" fontId="52" fillId="0" borderId="0" xfId="3" applyFont="1" applyFill="1" applyProtection="1"/>
    <xf numFmtId="166" fontId="32" fillId="0" borderId="6" xfId="11" applyNumberFormat="1" applyFont="1" applyFill="1" applyBorder="1" applyAlignment="1" applyProtection="1">
      <alignment horizontal="center"/>
    </xf>
    <xf numFmtId="0" fontId="56" fillId="0" borderId="0" xfId="3" applyFont="1" applyFill="1" applyAlignment="1" applyProtection="1">
      <alignment horizontal="left" vertical="center"/>
    </xf>
    <xf numFmtId="166" fontId="34" fillId="0" borderId="0" xfId="11" applyNumberFormat="1" applyFont="1" applyFill="1" applyAlignment="1" applyProtection="1"/>
    <xf numFmtId="166" fontId="32" fillId="0" borderId="54" xfId="3" applyNumberFormat="1" applyFont="1" applyFill="1" applyBorder="1" applyAlignment="1" applyProtection="1">
      <alignment horizontal="center"/>
    </xf>
    <xf numFmtId="0" fontId="20" fillId="0" borderId="43" xfId="11" applyNumberFormat="1" applyFont="1" applyFill="1" applyBorder="1" applyAlignment="1" applyProtection="1">
      <protection hidden="1"/>
    </xf>
    <xf numFmtId="0" fontId="20" fillId="0" borderId="43" xfId="11" applyNumberFormat="1" applyFont="1" applyFill="1" applyBorder="1" applyAlignment="1" applyProtection="1">
      <protection locked="0"/>
    </xf>
    <xf numFmtId="0" fontId="20" fillId="0" borderId="0" xfId="11" applyNumberFormat="1" applyFont="1" applyFill="1" applyAlignment="1" applyProtection="1">
      <alignment vertical="center"/>
    </xf>
    <xf numFmtId="0" fontId="4" fillId="11" borderId="1" xfId="4" applyNumberFormat="1" applyFont="1" applyFill="1" applyBorder="1" applyAlignment="1" applyProtection="1">
      <alignment horizontal="center" vertical="center"/>
    </xf>
    <xf numFmtId="0" fontId="20" fillId="0" borderId="0" xfId="11" applyNumberFormat="1" applyFont="1" applyFill="1" applyAlignment="1" applyProtection="1">
      <alignment horizontal="right" vertical="center"/>
    </xf>
    <xf numFmtId="49" fontId="0" fillId="0" borderId="0" xfId="0" applyNumberFormat="1"/>
    <xf numFmtId="0" fontId="6" fillId="11" borderId="1" xfId="3" applyNumberFormat="1" applyFont="1" applyFill="1" applyBorder="1" applyAlignment="1" applyProtection="1">
      <alignment horizontal="center"/>
    </xf>
    <xf numFmtId="0" fontId="57" fillId="0" borderId="0" xfId="0" applyFont="1"/>
    <xf numFmtId="0" fontId="44" fillId="6" borderId="52" xfId="4" applyNumberFormat="1" applyFont="1" applyFill="1" applyBorder="1" applyAlignment="1" applyProtection="1">
      <alignment vertical="top"/>
    </xf>
    <xf numFmtId="0" fontId="20" fillId="0" borderId="43" xfId="11" applyNumberFormat="1" applyFont="1" applyFill="1" applyBorder="1" applyAlignment="1" applyProtection="1">
      <alignment vertical="center"/>
    </xf>
    <xf numFmtId="0" fontId="6" fillId="7" borderId="0" xfId="3" applyNumberFormat="1" applyFont="1" applyFill="1" applyBorder="1" applyAlignment="1" applyProtection="1">
      <alignment horizontal="center" vertical="center"/>
    </xf>
    <xf numFmtId="2" fontId="44" fillId="2" borderId="8" xfId="4" applyNumberFormat="1" applyFont="1" applyFill="1" applyBorder="1" applyAlignment="1" applyProtection="1">
      <alignment horizontal="center" vertical="center"/>
      <protection locked="0"/>
    </xf>
    <xf numFmtId="2" fontId="44" fillId="2" borderId="9" xfId="4" applyNumberFormat="1" applyFont="1" applyFill="1" applyBorder="1" applyAlignment="1" applyProtection="1">
      <alignment horizontal="center" vertical="center"/>
      <protection locked="0"/>
    </xf>
    <xf numFmtId="2" fontId="44" fillId="2" borderId="10" xfId="4" applyNumberFormat="1" applyFont="1" applyFill="1" applyBorder="1" applyAlignment="1" applyProtection="1">
      <alignment horizontal="center" vertical="center"/>
      <protection locked="0"/>
    </xf>
    <xf numFmtId="0" fontId="38" fillId="9" borderId="44" xfId="3" applyNumberFormat="1" applyFont="1" applyFill="1" applyBorder="1" applyAlignment="1" applyProtection="1">
      <alignment horizontal="center" vertical="center"/>
    </xf>
    <xf numFmtId="0" fontId="38" fillId="9" borderId="9" xfId="3" applyNumberFormat="1" applyFont="1" applyFill="1" applyBorder="1" applyAlignment="1" applyProtection="1">
      <alignment horizontal="center" vertical="center"/>
    </xf>
    <xf numFmtId="0" fontId="38" fillId="9" borderId="8" xfId="3" applyNumberFormat="1" applyFont="1" applyFill="1" applyBorder="1" applyAlignment="1" applyProtection="1">
      <alignment horizontal="center" vertical="center"/>
    </xf>
    <xf numFmtId="0" fontId="38" fillId="9" borderId="10" xfId="3" applyNumberFormat="1" applyFont="1" applyFill="1" applyBorder="1" applyAlignment="1" applyProtection="1">
      <alignment horizontal="center" vertical="center"/>
    </xf>
    <xf numFmtId="0" fontId="16" fillId="2" borderId="8" xfId="3" applyNumberFormat="1" applyFont="1" applyFill="1" applyBorder="1" applyAlignment="1" applyProtection="1">
      <alignment horizontal="center" vertical="center"/>
      <protection locked="0"/>
    </xf>
    <xf numFmtId="0" fontId="16" fillId="2" borderId="9" xfId="3" applyNumberFormat="1" applyFont="1" applyFill="1" applyBorder="1" applyAlignment="1" applyProtection="1">
      <alignment horizontal="center" vertical="center"/>
      <protection locked="0"/>
    </xf>
    <xf numFmtId="0" fontId="16" fillId="2" borderId="10" xfId="3" applyNumberFormat="1" applyFont="1" applyFill="1" applyBorder="1" applyAlignment="1" applyProtection="1">
      <alignment horizontal="center" vertical="center"/>
      <protection locked="0"/>
    </xf>
    <xf numFmtId="0" fontId="14" fillId="11" borderId="1" xfId="3" applyFont="1" applyFill="1" applyBorder="1" applyAlignment="1" applyProtection="1">
      <alignment horizontal="center"/>
    </xf>
    <xf numFmtId="0" fontId="42" fillId="6" borderId="0" xfId="4" applyNumberFormat="1" applyFont="1" applyFill="1" applyBorder="1" applyAlignment="1" applyProtection="1">
      <alignment horizontal="center"/>
    </xf>
    <xf numFmtId="1" fontId="44" fillId="2" borderId="0" xfId="4" applyNumberFormat="1" applyFont="1" applyFill="1" applyBorder="1" applyAlignment="1" applyProtection="1">
      <alignment horizontal="center" vertical="center"/>
      <protection locked="0"/>
    </xf>
    <xf numFmtId="1" fontId="44" fillId="2" borderId="26" xfId="4" applyNumberFormat="1" applyFont="1" applyFill="1" applyBorder="1" applyAlignment="1" applyProtection="1">
      <alignment horizontal="center" vertical="center"/>
      <protection locked="0"/>
    </xf>
    <xf numFmtId="167" fontId="58" fillId="10" borderId="8" xfId="4" applyNumberFormat="1" applyFont="1" applyFill="1" applyBorder="1" applyAlignment="1" applyProtection="1">
      <alignment horizontal="center" vertical="center"/>
      <protection locked="0"/>
    </xf>
    <xf numFmtId="167" fontId="58" fillId="10" borderId="9" xfId="4" applyNumberFormat="1" applyFont="1" applyFill="1" applyBorder="1" applyAlignment="1" applyProtection="1">
      <alignment horizontal="center" vertical="center"/>
      <protection locked="0"/>
    </xf>
    <xf numFmtId="167" fontId="58" fillId="10" borderId="10" xfId="4" applyNumberFormat="1" applyFont="1" applyFill="1" applyBorder="1" applyAlignment="1" applyProtection="1">
      <alignment horizontal="center" vertical="center"/>
      <protection locked="0"/>
    </xf>
    <xf numFmtId="166" fontId="24" fillId="10" borderId="8" xfId="5" applyNumberFormat="1" applyFont="1" applyFill="1" applyBorder="1" applyAlignment="1" applyProtection="1">
      <alignment horizontal="center"/>
      <protection locked="0"/>
    </xf>
    <xf numFmtId="166" fontId="24" fillId="10" borderId="10" xfId="5" applyNumberFormat="1" applyFont="1" applyFill="1" applyBorder="1" applyAlignment="1" applyProtection="1">
      <alignment horizontal="center"/>
      <protection locked="0"/>
    </xf>
    <xf numFmtId="14" fontId="16" fillId="2" borderId="8" xfId="3" applyNumberFormat="1" applyFont="1" applyFill="1" applyBorder="1" applyAlignment="1" applyProtection="1">
      <alignment horizontal="center" vertical="center"/>
      <protection locked="0"/>
    </xf>
    <xf numFmtId="14" fontId="16" fillId="2" borderId="9" xfId="3" applyNumberFormat="1" applyFont="1" applyFill="1" applyBorder="1" applyAlignment="1" applyProtection="1">
      <alignment horizontal="center" vertical="center"/>
      <protection locked="0"/>
    </xf>
    <xf numFmtId="14" fontId="16" fillId="2" borderId="10" xfId="3" applyNumberFormat="1" applyFont="1" applyFill="1" applyBorder="1" applyAlignment="1" applyProtection="1">
      <alignment horizontal="center" vertical="center"/>
      <protection locked="0"/>
    </xf>
    <xf numFmtId="0" fontId="16" fillId="2" borderId="51" xfId="4" applyNumberFormat="1" applyFont="1" applyFill="1" applyBorder="1" applyAlignment="1" applyProtection="1">
      <alignment horizontal="left" vertical="top" wrapText="1"/>
      <protection locked="0"/>
    </xf>
    <xf numFmtId="0" fontId="16" fillId="2" borderId="52" xfId="4" applyNumberFormat="1" applyFont="1" applyFill="1" applyBorder="1" applyAlignment="1" applyProtection="1">
      <alignment horizontal="left" vertical="top" wrapText="1"/>
      <protection locked="0"/>
    </xf>
    <xf numFmtId="0" fontId="16" fillId="2" borderId="53" xfId="4" applyNumberFormat="1" applyFont="1" applyFill="1" applyBorder="1" applyAlignment="1" applyProtection="1">
      <alignment horizontal="left" vertical="top" wrapText="1"/>
      <protection locked="0"/>
    </xf>
    <xf numFmtId="0" fontId="16" fillId="2" borderId="20" xfId="4" applyNumberFormat="1" applyFont="1" applyFill="1" applyBorder="1" applyAlignment="1" applyProtection="1">
      <alignment horizontal="left" vertical="top" wrapText="1"/>
      <protection locked="0"/>
    </xf>
    <xf numFmtId="0" fontId="16" fillId="2" borderId="0" xfId="4" applyNumberFormat="1" applyFont="1" applyFill="1" applyBorder="1" applyAlignment="1" applyProtection="1">
      <alignment horizontal="left" vertical="top" wrapText="1"/>
      <protection locked="0"/>
    </xf>
    <xf numFmtId="0" fontId="16" fillId="2" borderId="26" xfId="4" applyNumberFormat="1" applyFont="1" applyFill="1" applyBorder="1" applyAlignment="1" applyProtection="1">
      <alignment horizontal="left" vertical="top" wrapText="1"/>
      <protection locked="0"/>
    </xf>
    <xf numFmtId="0" fontId="16" fillId="2" borderId="22" xfId="4" applyNumberFormat="1" applyFont="1" applyFill="1" applyBorder="1" applyAlignment="1" applyProtection="1">
      <alignment horizontal="left" vertical="top" wrapText="1"/>
      <protection locked="0"/>
    </xf>
    <xf numFmtId="0" fontId="16" fillId="2" borderId="43" xfId="4" applyNumberFormat="1" applyFont="1" applyFill="1" applyBorder="1" applyAlignment="1" applyProtection="1">
      <alignment horizontal="left" vertical="top" wrapText="1"/>
      <protection locked="0"/>
    </xf>
    <xf numFmtId="0" fontId="16" fillId="2" borderId="18" xfId="4" applyNumberFormat="1" applyFont="1" applyFill="1" applyBorder="1" applyAlignment="1" applyProtection="1">
      <alignment horizontal="left" vertical="top" wrapText="1"/>
      <protection locked="0"/>
    </xf>
    <xf numFmtId="0" fontId="38" fillId="9" borderId="1" xfId="3" applyNumberFormat="1" applyFont="1" applyFill="1" applyBorder="1" applyAlignment="1" applyProtection="1">
      <alignment horizontal="center" vertical="center"/>
    </xf>
    <xf numFmtId="166" fontId="26" fillId="7" borderId="43" xfId="5" applyNumberFormat="1" applyFont="1" applyFill="1" applyBorder="1" applyAlignment="1" applyProtection="1">
      <alignment horizontal="center"/>
    </xf>
    <xf numFmtId="164" fontId="44" fillId="11" borderId="6" xfId="1" applyNumberFormat="1" applyFont="1" applyFill="1" applyBorder="1" applyAlignment="1" applyProtection="1">
      <alignment horizontal="center"/>
    </xf>
    <xf numFmtId="164" fontId="44" fillId="11" borderId="29" xfId="1" applyNumberFormat="1" applyFont="1" applyFill="1" applyBorder="1" applyAlignment="1" applyProtection="1">
      <alignment horizontal="center"/>
    </xf>
    <xf numFmtId="166" fontId="51" fillId="14" borderId="8" xfId="5" applyNumberFormat="1" applyFont="1" applyFill="1" applyBorder="1" applyAlignment="1" applyProtection="1">
      <alignment horizontal="center"/>
    </xf>
    <xf numFmtId="166" fontId="51" fillId="14" borderId="9" xfId="5" applyNumberFormat="1" applyFont="1" applyFill="1" applyBorder="1" applyAlignment="1" applyProtection="1">
      <alignment horizontal="center"/>
    </xf>
    <xf numFmtId="166" fontId="51" fillId="14" borderId="10" xfId="5" applyNumberFormat="1" applyFont="1" applyFill="1" applyBorder="1" applyAlignment="1" applyProtection="1">
      <alignment horizontal="center"/>
    </xf>
    <xf numFmtId="166" fontId="24" fillId="14" borderId="8" xfId="5" applyNumberFormat="1" applyFont="1" applyFill="1" applyBorder="1" applyAlignment="1" applyProtection="1">
      <alignment horizontal="center"/>
    </xf>
    <xf numFmtId="166" fontId="24" fillId="14" borderId="46" xfId="5" applyNumberFormat="1" applyFont="1" applyFill="1" applyBorder="1" applyAlignment="1" applyProtection="1">
      <alignment horizontal="center"/>
    </xf>
    <xf numFmtId="166" fontId="24" fillId="14" borderId="44" xfId="5" applyNumberFormat="1" applyFont="1" applyFill="1" applyBorder="1" applyAlignment="1" applyProtection="1">
      <alignment horizontal="center"/>
    </xf>
    <xf numFmtId="0" fontId="47" fillId="6" borderId="0" xfId="4" applyNumberFormat="1" applyFont="1" applyFill="1" applyBorder="1" applyAlignment="1" applyProtection="1">
      <alignment horizontal="center"/>
    </xf>
    <xf numFmtId="0" fontId="4" fillId="11" borderId="1" xfId="4" quotePrefix="1" applyNumberFormat="1" applyFont="1" applyFill="1" applyBorder="1" applyAlignment="1" applyProtection="1">
      <alignment horizontal="center" vertical="center"/>
    </xf>
    <xf numFmtId="0" fontId="4" fillId="11" borderId="1" xfId="4" applyNumberFormat="1" applyFont="1" applyFill="1" applyBorder="1" applyAlignment="1" applyProtection="1">
      <alignment horizontal="center" vertical="center"/>
    </xf>
    <xf numFmtId="0" fontId="14" fillId="11" borderId="1" xfId="3" applyFont="1" applyFill="1" applyBorder="1" applyAlignment="1" applyProtection="1">
      <alignment horizontal="center" vertical="center"/>
    </xf>
    <xf numFmtId="1" fontId="44" fillId="15" borderId="28" xfId="4" applyNumberFormat="1" applyFont="1" applyFill="1" applyBorder="1" applyAlignment="1" applyProtection="1">
      <alignment horizontal="center" vertical="center"/>
    </xf>
    <xf numFmtId="1" fontId="44" fillId="15" borderId="0" xfId="4" applyNumberFormat="1" applyFont="1" applyFill="1" applyBorder="1" applyAlignment="1" applyProtection="1">
      <alignment horizontal="center" vertical="center"/>
    </xf>
    <xf numFmtId="167" fontId="16" fillId="10" borderId="8" xfId="4" applyNumberFormat="1" applyFont="1" applyFill="1" applyBorder="1" applyAlignment="1" applyProtection="1">
      <alignment horizontal="center" vertical="center"/>
      <protection locked="0"/>
    </xf>
    <xf numFmtId="167" fontId="16" fillId="10" borderId="9" xfId="4" applyNumberFormat="1" applyFont="1" applyFill="1" applyBorder="1" applyAlignment="1" applyProtection="1">
      <alignment horizontal="center" vertical="center"/>
      <protection locked="0"/>
    </xf>
    <xf numFmtId="167" fontId="16" fillId="10" borderId="10" xfId="4" applyNumberFormat="1" applyFont="1" applyFill="1" applyBorder="1" applyAlignment="1" applyProtection="1">
      <alignment horizontal="center" vertical="center"/>
      <protection locked="0"/>
    </xf>
    <xf numFmtId="0" fontId="21" fillId="7" borderId="0" xfId="4" applyNumberFormat="1" applyFont="1" applyFill="1" applyBorder="1" applyAlignment="1" applyProtection="1">
      <alignment horizontal="center"/>
    </xf>
    <xf numFmtId="0" fontId="6" fillId="7" borderId="0" xfId="3" applyFont="1" applyFill="1" applyBorder="1" applyAlignment="1" applyProtection="1">
      <alignment horizontal="center"/>
    </xf>
    <xf numFmtId="0" fontId="46" fillId="6" borderId="0" xfId="6" applyNumberFormat="1" applyFont="1" applyFill="1" applyAlignment="1" applyProtection="1">
      <alignment horizontal="center" vertical="center"/>
    </xf>
    <xf numFmtId="0" fontId="46" fillId="0" borderId="0" xfId="6" applyFont="1" applyAlignment="1" applyProtection="1">
      <alignment horizontal="center" vertical="center"/>
    </xf>
    <xf numFmtId="0" fontId="31" fillId="6" borderId="0" xfId="4" applyNumberFormat="1" applyFont="1" applyFill="1" applyAlignment="1" applyProtection="1">
      <alignment horizontal="center"/>
    </xf>
    <xf numFmtId="0" fontId="6" fillId="7" borderId="0" xfId="3" applyNumberFormat="1" applyFont="1" applyFill="1" applyBorder="1" applyAlignment="1" applyProtection="1">
      <alignment horizontal="center" vertical="center"/>
    </xf>
    <xf numFmtId="0" fontId="42" fillId="6" borderId="0" xfId="4" applyNumberFormat="1" applyFont="1" applyFill="1" applyAlignment="1" applyProtection="1">
      <alignment horizontal="center"/>
    </xf>
    <xf numFmtId="0" fontId="44" fillId="11" borderId="41" xfId="4" applyNumberFormat="1" applyFont="1" applyFill="1" applyBorder="1" applyAlignment="1" applyProtection="1">
      <alignment horizontal="center" vertical="center" wrapText="1"/>
    </xf>
    <xf numFmtId="0" fontId="44" fillId="11" borderId="42" xfId="4" applyNumberFormat="1" applyFont="1" applyFill="1" applyBorder="1" applyAlignment="1" applyProtection="1">
      <alignment horizontal="center" vertical="center" wrapText="1"/>
    </xf>
    <xf numFmtId="1" fontId="44" fillId="15" borderId="26" xfId="4" applyNumberFormat="1" applyFont="1" applyFill="1" applyBorder="1" applyAlignment="1" applyProtection="1">
      <alignment horizontal="center" vertical="center"/>
    </xf>
    <xf numFmtId="0" fontId="44" fillId="11" borderId="30" xfId="4" applyNumberFormat="1" applyFont="1" applyFill="1" applyBorder="1" applyAlignment="1" applyProtection="1">
      <alignment horizontal="center" vertical="center"/>
    </xf>
    <xf numFmtId="0" fontId="44" fillId="11" borderId="31" xfId="4" applyNumberFormat="1" applyFont="1" applyFill="1" applyBorder="1" applyAlignment="1" applyProtection="1">
      <alignment horizontal="center" vertical="center"/>
    </xf>
    <xf numFmtId="164" fontId="44" fillId="11" borderId="34" xfId="1" applyNumberFormat="1" applyFont="1" applyFill="1" applyBorder="1" applyAlignment="1" applyProtection="1">
      <alignment horizontal="center"/>
    </xf>
    <xf numFmtId="164" fontId="44" fillId="11" borderId="40" xfId="1" applyNumberFormat="1" applyFont="1" applyFill="1" applyBorder="1" applyAlignment="1" applyProtection="1">
      <alignment horizontal="center"/>
    </xf>
    <xf numFmtId="0" fontId="11" fillId="11" borderId="1" xfId="4" applyNumberFormat="1" applyFont="1" applyFill="1" applyBorder="1" applyAlignment="1" applyProtection="1">
      <alignment horizontal="center" vertical="center"/>
    </xf>
    <xf numFmtId="49" fontId="4" fillId="10" borderId="1" xfId="3" applyNumberFormat="1" applyFont="1" applyFill="1" applyBorder="1" applyAlignment="1" applyProtection="1">
      <alignment horizontal="center" vertical="center"/>
      <protection locked="0"/>
    </xf>
    <xf numFmtId="0" fontId="10" fillId="11" borderId="8" xfId="4" applyNumberFormat="1" applyFont="1" applyFill="1" applyBorder="1" applyAlignment="1" applyProtection="1">
      <alignment horizontal="center" vertical="center" wrapText="1"/>
    </xf>
    <xf numFmtId="0" fontId="10" fillId="11" borderId="10" xfId="4" applyNumberFormat="1" applyFont="1" applyFill="1" applyBorder="1" applyAlignment="1" applyProtection="1">
      <alignment horizontal="center" vertical="center" wrapText="1"/>
    </xf>
    <xf numFmtId="0" fontId="16" fillId="10" borderId="8" xfId="4" applyNumberFormat="1" applyFont="1" applyFill="1" applyBorder="1" applyAlignment="1" applyProtection="1">
      <alignment horizontal="center" vertical="center"/>
      <protection locked="0"/>
    </xf>
    <xf numFmtId="0" fontId="16" fillId="10" borderId="9" xfId="4" applyNumberFormat="1" applyFont="1" applyFill="1" applyBorder="1" applyAlignment="1" applyProtection="1">
      <alignment horizontal="center" vertical="center"/>
      <protection locked="0"/>
    </xf>
    <xf numFmtId="0" fontId="16" fillId="10" borderId="10" xfId="4" applyNumberFormat="1" applyFont="1" applyFill="1" applyBorder="1" applyAlignment="1" applyProtection="1">
      <alignment horizontal="center" vertical="center"/>
      <protection locked="0"/>
    </xf>
    <xf numFmtId="0" fontId="47" fillId="7" borderId="0" xfId="4" applyNumberFormat="1" applyFont="1" applyFill="1" applyBorder="1" applyAlignment="1" applyProtection="1">
      <alignment horizontal="center"/>
    </xf>
    <xf numFmtId="0" fontId="14" fillId="7" borderId="0" xfId="3" applyFont="1" applyFill="1" applyBorder="1" applyAlignment="1" applyProtection="1"/>
    <xf numFmtId="0" fontId="44" fillId="7" borderId="0" xfId="12" applyNumberFormat="1" applyFont="1" applyFill="1" applyBorder="1" applyAlignment="1" applyProtection="1">
      <alignment horizontal="center" vertical="center"/>
    </xf>
    <xf numFmtId="166" fontId="51" fillId="14" borderId="8" xfId="5" applyNumberFormat="1" applyFont="1" applyFill="1" applyBorder="1" applyAlignment="1" applyProtection="1">
      <alignment horizontal="center" vertical="center"/>
    </xf>
    <xf numFmtId="166" fontId="51" fillId="14" borderId="9" xfId="5" applyNumberFormat="1" applyFont="1" applyFill="1" applyBorder="1" applyAlignment="1" applyProtection="1">
      <alignment horizontal="center" vertical="center"/>
    </xf>
    <xf numFmtId="166" fontId="51" fillId="14" borderId="10" xfId="5" applyNumberFormat="1" applyFont="1" applyFill="1" applyBorder="1" applyAlignment="1" applyProtection="1">
      <alignment horizontal="center" vertical="center"/>
    </xf>
    <xf numFmtId="0" fontId="16" fillId="10" borderId="1" xfId="4" applyNumberFormat="1" applyFont="1" applyFill="1" applyBorder="1" applyAlignment="1" applyProtection="1">
      <alignment horizontal="center" vertical="center"/>
      <protection locked="0"/>
    </xf>
    <xf numFmtId="170" fontId="16" fillId="10" borderId="1" xfId="3" applyNumberFormat="1" applyFont="1" applyFill="1" applyBorder="1" applyAlignment="1" applyProtection="1">
      <alignment horizontal="center" vertical="center"/>
      <protection locked="0"/>
    </xf>
    <xf numFmtId="170" fontId="16" fillId="10" borderId="8" xfId="3" applyNumberFormat="1" applyFont="1" applyFill="1" applyBorder="1" applyAlignment="1" applyProtection="1">
      <alignment horizontal="center" vertical="center"/>
      <protection locked="0"/>
    </xf>
    <xf numFmtId="1" fontId="16" fillId="10" borderId="1" xfId="4" applyNumberFormat="1" applyFont="1" applyFill="1" applyBorder="1" applyAlignment="1" applyProtection="1">
      <alignment horizontal="center" vertical="center"/>
      <protection locked="0"/>
    </xf>
    <xf numFmtId="1" fontId="16" fillId="10" borderId="8" xfId="4" applyNumberFormat="1" applyFont="1" applyFill="1" applyBorder="1" applyAlignment="1" applyProtection="1">
      <alignment horizontal="center" vertical="center"/>
      <protection locked="0"/>
    </xf>
    <xf numFmtId="1" fontId="51" fillId="13" borderId="16" xfId="5" applyNumberFormat="1" applyFont="1" applyFill="1" applyBorder="1" applyAlignment="1" applyProtection="1">
      <alignment horizontal="center"/>
    </xf>
    <xf numFmtId="1" fontId="51" fillId="13" borderId="17" xfId="5" applyNumberFormat="1" applyFont="1" applyFill="1" applyBorder="1" applyAlignment="1" applyProtection="1">
      <alignment horizontal="center"/>
    </xf>
    <xf numFmtId="1" fontId="51" fillId="13" borderId="27" xfId="5" applyNumberFormat="1" applyFont="1" applyFill="1" applyBorder="1" applyAlignment="1" applyProtection="1">
      <alignment horizontal="center"/>
    </xf>
    <xf numFmtId="166" fontId="24" fillId="14" borderId="9" xfId="5" applyNumberFormat="1" applyFont="1" applyFill="1" applyBorder="1" applyAlignment="1" applyProtection="1">
      <alignment horizontal="center"/>
    </xf>
    <xf numFmtId="166" fontId="24" fillId="14" borderId="10" xfId="5" applyNumberFormat="1" applyFont="1" applyFill="1" applyBorder="1" applyAlignment="1" applyProtection="1">
      <alignment horizontal="center"/>
    </xf>
    <xf numFmtId="0" fontId="14" fillId="11" borderId="1" xfId="3" applyNumberFormat="1" applyFont="1" applyFill="1" applyBorder="1" applyAlignment="1" applyProtection="1">
      <alignment horizontal="center"/>
    </xf>
    <xf numFmtId="1" fontId="51" fillId="13" borderId="8" xfId="5" applyNumberFormat="1" applyFont="1" applyFill="1" applyBorder="1" applyAlignment="1" applyProtection="1">
      <alignment horizontal="center"/>
    </xf>
    <xf numFmtId="1" fontId="51" fillId="13" borderId="10" xfId="5" applyNumberFormat="1" applyFont="1" applyFill="1" applyBorder="1" applyAlignment="1" applyProtection="1">
      <alignment horizontal="center"/>
    </xf>
    <xf numFmtId="164" fontId="44" fillId="11" borderId="38" xfId="1" applyNumberFormat="1" applyFont="1" applyFill="1" applyBorder="1" applyAlignment="1" applyProtection="1">
      <alignment horizontal="center"/>
    </xf>
    <xf numFmtId="164" fontId="44" fillId="11" borderId="39" xfId="1" applyNumberFormat="1" applyFont="1" applyFill="1" applyBorder="1" applyAlignment="1" applyProtection="1">
      <alignment horizontal="center"/>
    </xf>
    <xf numFmtId="10" fontId="44" fillId="11" borderId="36" xfId="4" applyNumberFormat="1" applyFont="1" applyFill="1" applyBorder="1" applyAlignment="1" applyProtection="1">
      <alignment horizontal="center"/>
    </xf>
    <xf numFmtId="10" fontId="44" fillId="11" borderId="37" xfId="4" applyNumberFormat="1" applyFont="1" applyFill="1" applyBorder="1" applyAlignment="1" applyProtection="1">
      <alignment horizontal="center"/>
    </xf>
    <xf numFmtId="0" fontId="42" fillId="6" borderId="31" xfId="4" applyNumberFormat="1" applyFont="1" applyFill="1" applyBorder="1" applyAlignment="1" applyProtection="1">
      <alignment horizontal="center"/>
    </xf>
    <xf numFmtId="0" fontId="55" fillId="4" borderId="1" xfId="3" applyNumberFormat="1" applyFont="1" applyFill="1" applyBorder="1" applyAlignment="1" applyProtection="1">
      <alignment horizontal="center" vertical="center" wrapText="1"/>
    </xf>
    <xf numFmtId="0" fontId="10" fillId="11" borderId="1" xfId="4" applyNumberFormat="1" applyFont="1" applyFill="1" applyBorder="1" applyAlignment="1" applyProtection="1">
      <alignment horizontal="center" vertical="center" wrapText="1"/>
    </xf>
    <xf numFmtId="1" fontId="24" fillId="12" borderId="20" xfId="5" applyNumberFormat="1" applyFont="1" applyFill="1" applyBorder="1" applyAlignment="1" applyProtection="1">
      <alignment horizontal="center" vertical="center"/>
    </xf>
    <xf numFmtId="1" fontId="24" fillId="12" borderId="0" xfId="5" applyNumberFormat="1" applyFont="1" applyFill="1" applyBorder="1" applyAlignment="1" applyProtection="1">
      <alignment horizontal="center" vertical="center"/>
    </xf>
    <xf numFmtId="1" fontId="24" fillId="12" borderId="21" xfId="5" applyNumberFormat="1" applyFont="1" applyFill="1" applyBorder="1" applyAlignment="1" applyProtection="1">
      <alignment horizontal="center" vertical="center"/>
    </xf>
    <xf numFmtId="0" fontId="44" fillId="7" borderId="0" xfId="4" applyNumberFormat="1" applyFont="1" applyFill="1" applyBorder="1" applyAlignment="1" applyProtection="1">
      <alignment horizontal="center" vertical="center"/>
    </xf>
    <xf numFmtId="12" fontId="16" fillId="11" borderId="1" xfId="4" applyNumberFormat="1" applyFont="1" applyFill="1" applyBorder="1" applyAlignment="1" applyProtection="1">
      <alignment horizontal="center" vertical="center"/>
    </xf>
    <xf numFmtId="12" fontId="16" fillId="11" borderId="8" xfId="4" applyNumberFormat="1" applyFont="1" applyFill="1" applyBorder="1" applyAlignment="1" applyProtection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2" fillId="6" borderId="0" xfId="5" applyNumberFormat="1" applyFont="1" applyFill="1" applyAlignment="1" applyProtection="1">
      <alignment horizontal="center" vertical="center" wrapText="1"/>
    </xf>
    <xf numFmtId="0" fontId="0" fillId="0" borderId="8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8" xfId="0" applyNumberFormat="1" applyBorder="1" applyAlignment="1">
      <alignment horizontal="center"/>
    </xf>
    <xf numFmtId="0" fontId="0" fillId="0" borderId="10" xfId="0" applyNumberFormat="1" applyBorder="1" applyAlignment="1">
      <alignment horizontal="center"/>
    </xf>
    <xf numFmtId="0" fontId="0" fillId="0" borderId="8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23" fillId="9" borderId="25" xfId="5" applyNumberFormat="1" applyFont="1" applyFill="1" applyBorder="1" applyAlignment="1" applyProtection="1">
      <alignment horizontal="center" vertical="center"/>
    </xf>
    <xf numFmtId="0" fontId="23" fillId="9" borderId="13" xfId="5" applyNumberFormat="1" applyFont="1" applyFill="1" applyBorder="1" applyAlignment="1" applyProtection="1">
      <alignment horizontal="center" vertical="center"/>
    </xf>
    <xf numFmtId="0" fontId="0" fillId="0" borderId="8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8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32" fillId="0" borderId="0" xfId="11" applyNumberFormat="1" applyFont="1" applyFill="1" applyBorder="1" applyAlignment="1" applyProtection="1">
      <alignment horizontal="center"/>
    </xf>
    <xf numFmtId="0" fontId="32" fillId="0" borderId="21" xfId="11" applyNumberFormat="1" applyFont="1" applyFill="1" applyBorder="1" applyAlignment="1" applyProtection="1">
      <alignment horizontal="center"/>
    </xf>
    <xf numFmtId="0" fontId="32" fillId="0" borderId="26" xfId="11" applyNumberFormat="1" applyFont="1" applyFill="1" applyBorder="1" applyAlignment="1" applyProtection="1">
      <alignment horizontal="center"/>
    </xf>
    <xf numFmtId="0" fontId="20" fillId="0" borderId="0" xfId="11" applyNumberFormat="1" applyFont="1" applyFill="1" applyAlignment="1" applyProtection="1">
      <alignment vertical="center"/>
    </xf>
    <xf numFmtId="0" fontId="4" fillId="0" borderId="0" xfId="3" applyFont="1" applyFill="1" applyAlignment="1" applyProtection="1"/>
    <xf numFmtId="0" fontId="20" fillId="0" borderId="0" xfId="3" applyNumberFormat="1" applyFont="1" applyFill="1" applyAlignment="1" applyProtection="1">
      <alignment vertical="center"/>
    </xf>
    <xf numFmtId="0" fontId="20" fillId="0" borderId="0" xfId="11" applyNumberFormat="1" applyFont="1" applyFill="1" applyAlignment="1" applyProtection="1">
      <alignment horizontal="left" vertical="center"/>
    </xf>
    <xf numFmtId="0" fontId="20" fillId="0" borderId="0" xfId="3" applyNumberFormat="1" applyFont="1" applyFill="1" applyAlignment="1" applyProtection="1"/>
    <xf numFmtId="0" fontId="28" fillId="0" borderId="43" xfId="3" applyFont="1" applyFill="1" applyBorder="1" applyAlignment="1" applyProtection="1">
      <alignment horizontal="left"/>
    </xf>
    <xf numFmtId="0" fontId="20" fillId="0" borderId="45" xfId="11" applyNumberFormat="1" applyFont="1" applyFill="1" applyBorder="1" applyAlignment="1" applyProtection="1">
      <alignment horizontal="center"/>
    </xf>
    <xf numFmtId="0" fontId="20" fillId="0" borderId="11" xfId="11" applyNumberFormat="1" applyFont="1" applyFill="1" applyBorder="1" applyAlignment="1" applyProtection="1">
      <alignment horizontal="center"/>
    </xf>
    <xf numFmtId="0" fontId="4" fillId="0" borderId="11" xfId="3" applyFont="1" applyFill="1" applyBorder="1" applyAlignment="1" applyProtection="1">
      <alignment horizontal="center"/>
    </xf>
    <xf numFmtId="0" fontId="36" fillId="0" borderId="2" xfId="11" applyNumberFormat="1" applyFont="1" applyFill="1" applyBorder="1" applyAlignment="1" applyProtection="1">
      <alignment horizontal="center" vertical="center"/>
    </xf>
    <xf numFmtId="0" fontId="32" fillId="0" borderId="49" xfId="11" applyNumberFormat="1" applyFont="1" applyFill="1" applyBorder="1" applyAlignment="1" applyProtection="1">
      <alignment horizontal="center"/>
    </xf>
    <xf numFmtId="0" fontId="32" fillId="0" borderId="50" xfId="11" applyNumberFormat="1" applyFont="1" applyFill="1" applyBorder="1" applyAlignment="1" applyProtection="1">
      <alignment horizontal="center"/>
    </xf>
    <xf numFmtId="0" fontId="28" fillId="0" borderId="43" xfId="11" applyNumberFormat="1" applyFont="1" applyFill="1" applyBorder="1" applyAlignment="1" applyProtection="1">
      <alignment horizontal="center" vertical="center"/>
    </xf>
    <xf numFmtId="170" fontId="31" fillId="0" borderId="0" xfId="11" applyNumberFormat="1" applyFont="1" applyFill="1" applyAlignment="1" applyProtection="1">
      <alignment horizontal="center" vertical="center"/>
    </xf>
    <xf numFmtId="14" fontId="20" fillId="0" borderId="0" xfId="11" applyNumberFormat="1" applyFont="1" applyFill="1" applyAlignment="1" applyProtection="1">
      <alignment horizontal="left"/>
      <protection hidden="1"/>
    </xf>
    <xf numFmtId="0" fontId="8" fillId="0" borderId="0" xfId="3" applyFont="1" applyFill="1" applyAlignment="1" applyProtection="1">
      <alignment horizontal="center"/>
    </xf>
    <xf numFmtId="166" fontId="37" fillId="0" borderId="0" xfId="11" applyNumberFormat="1" applyFont="1" applyFill="1" applyAlignment="1" applyProtection="1">
      <alignment horizontal="center"/>
    </xf>
    <xf numFmtId="0" fontId="20" fillId="0" borderId="0" xfId="11" applyNumberFormat="1" applyFont="1" applyFill="1" applyBorder="1" applyAlignment="1" applyProtection="1">
      <alignment horizontal="left" vertical="center"/>
    </xf>
    <xf numFmtId="2" fontId="40" fillId="0" borderId="0" xfId="11" applyNumberFormat="1" applyFont="1" applyFill="1" applyBorder="1" applyAlignment="1" applyProtection="1">
      <alignment horizontal="center"/>
    </xf>
    <xf numFmtId="166" fontId="29" fillId="0" borderId="0" xfId="3" applyNumberFormat="1" applyFont="1" applyFill="1" applyBorder="1" applyAlignment="1" applyProtection="1">
      <alignment horizontal="center"/>
    </xf>
    <xf numFmtId="0" fontId="20" fillId="0" borderId="0" xfId="11" applyNumberFormat="1" applyFont="1" applyFill="1" applyAlignment="1" applyProtection="1">
      <alignment horizontal="right" vertical="center"/>
    </xf>
    <xf numFmtId="0" fontId="20" fillId="0" borderId="0" xfId="11" applyNumberFormat="1" applyFont="1" applyFill="1" applyAlignment="1" applyProtection="1">
      <alignment horizontal="right"/>
      <protection hidden="1"/>
    </xf>
    <xf numFmtId="0" fontId="20" fillId="0" borderId="2" xfId="11" applyNumberFormat="1" applyFont="1" applyFill="1" applyBorder="1" applyAlignment="1" applyProtection="1">
      <protection locked="0"/>
    </xf>
    <xf numFmtId="0" fontId="20" fillId="0" borderId="4" xfId="11" applyNumberFormat="1" applyFont="1" applyFill="1" applyBorder="1" applyAlignment="1" applyProtection="1">
      <protection locked="0"/>
    </xf>
    <xf numFmtId="0" fontId="20" fillId="0" borderId="23" xfId="11" applyNumberFormat="1" applyFont="1" applyFill="1" applyBorder="1" applyAlignment="1" applyProtection="1">
      <protection locked="0"/>
    </xf>
    <xf numFmtId="0" fontId="20" fillId="0" borderId="9" xfId="11" applyNumberFormat="1" applyFont="1" applyFill="1" applyBorder="1" applyAlignment="1" applyProtection="1">
      <protection locked="0"/>
    </xf>
    <xf numFmtId="0" fontId="4" fillId="0" borderId="9" xfId="3" applyFont="1" applyFill="1" applyBorder="1" applyProtection="1">
      <protection locked="0"/>
    </xf>
    <xf numFmtId="0" fontId="20" fillId="0" borderId="9" xfId="3" applyNumberFormat="1" applyFont="1" applyFill="1" applyBorder="1" applyAlignment="1" applyProtection="1">
      <protection locked="0"/>
    </xf>
    <xf numFmtId="0" fontId="20" fillId="0" borderId="0" xfId="11" applyNumberFormat="1" applyFont="1" applyFill="1" applyAlignment="1" applyProtection="1">
      <alignment horizontal="center"/>
      <protection hidden="1"/>
    </xf>
    <xf numFmtId="0" fontId="17" fillId="0" borderId="23" xfId="11" applyNumberFormat="1" applyFont="1" applyFill="1" applyBorder="1" applyAlignment="1" applyProtection="1">
      <protection locked="0"/>
    </xf>
    <xf numFmtId="0" fontId="4" fillId="0" borderId="23" xfId="3" applyFont="1" applyFill="1" applyBorder="1" applyAlignment="1" applyProtection="1">
      <protection locked="0"/>
    </xf>
    <xf numFmtId="44" fontId="0" fillId="0" borderId="0" xfId="0" applyNumberFormat="1" applyAlignment="1">
      <alignment horizontal="center" vertical="center"/>
    </xf>
  </cellXfs>
  <cellStyles count="13">
    <cellStyle name="Currency" xfId="2" builtinId="4"/>
    <cellStyle name="Currency 2" xfId="7" xr:uid="{00000000-0005-0000-0000-000001000000}"/>
    <cellStyle name="Hyperlink" xfId="6" builtinId="8"/>
    <cellStyle name="Normal" xfId="0" builtinId="0"/>
    <cellStyle name="Normal 2" xfId="3" xr:uid="{00000000-0005-0000-0000-000004000000}"/>
    <cellStyle name="Normal 3" xfId="8" xr:uid="{00000000-0005-0000-0000-000005000000}"/>
    <cellStyle name="Normal 4" xfId="9" xr:uid="{00000000-0005-0000-0000-000006000000}"/>
    <cellStyle name="Normal_955" xfId="10" xr:uid="{00000000-0005-0000-0000-000007000000}"/>
    <cellStyle name="Normal_956" xfId="11" xr:uid="{00000000-0005-0000-0000-000008000000}"/>
    <cellStyle name="Normal_Concensus" xfId="5" xr:uid="{00000000-0005-0000-0000-000009000000}"/>
    <cellStyle name="Normal_HME" xfId="12" xr:uid="{00000000-0005-0000-0000-00000A000000}"/>
    <cellStyle name="Normal_SHADES" xfId="4" xr:uid="{00000000-0005-0000-0000-00000B000000}"/>
    <cellStyle name="Percent" xfId="1" builtinId="5"/>
  </cellStyles>
  <dxfs count="22">
    <dxf>
      <font>
        <b/>
        <i val="0"/>
        <condense val="0"/>
        <extend val="0"/>
      </font>
      <fill>
        <patternFill patternType="none">
          <bgColor indexed="65"/>
        </patternFill>
      </fill>
    </dxf>
    <dxf>
      <font>
        <b/>
        <i val="0"/>
        <condense val="0"/>
        <extend val="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color rgb="FFFF0000"/>
      </font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</font>
      <fill>
        <patternFill patternType="none">
          <bgColor indexed="65"/>
        </patternFill>
      </fill>
    </dxf>
    <dxf>
      <font>
        <color theme="1"/>
      </font>
    </dxf>
    <dxf>
      <font>
        <color rgb="FFFF0000"/>
      </font>
    </dxf>
    <dxf>
      <fill>
        <patternFill>
          <bgColor rgb="FFFF0000"/>
        </patternFill>
      </fill>
    </dxf>
    <dxf>
      <font>
        <b/>
        <i val="0"/>
        <color rgb="FFFF0000"/>
      </font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Light16"/>
  <colors>
    <mruColors>
      <color rgb="FFFFFFCC"/>
      <color rgb="FFCCFFCC"/>
      <color rgb="FFFFCC99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Power Curve</a:t>
            </a:r>
          </a:p>
        </c:rich>
      </c:tx>
      <c:layout>
        <c:manualLayout>
          <c:xMode val="edge"/>
          <c:yMode val="edge"/>
          <c:x val="0.36463463032813404"/>
          <c:y val="2.885704035197041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107823363154483"/>
          <c:y val="0.13164556962025317"/>
          <c:w val="0.71159076476607552"/>
          <c:h val="0.68101265822784807"/>
        </c:manualLayout>
      </c:layout>
      <c:scatterChart>
        <c:scatterStyle val="smoothMarker"/>
        <c:varyColors val="0"/>
        <c:ser>
          <c:idx val="0"/>
          <c:order val="0"/>
          <c:tx>
            <c:v>Comb. Grad.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4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xVal>
            <c:numRef>
              <c:f>Inputs!$B$222:$N$222</c:f>
              <c:numCache>
                <c:formatCode>0.00</c:formatCode>
                <c:ptCount val="13"/>
                <c:pt idx="0" formatCode="General">
                  <c:v>0</c:v>
                </c:pt>
                <c:pt idx="1">
                  <c:v>6.9787488376816533</c:v>
                </c:pt>
                <c:pt idx="2">
                  <c:v>9.533251854051084</c:v>
                </c:pt>
                <c:pt idx="3">
                  <c:v>13.02280581041226</c:v>
                </c:pt>
                <c:pt idx="4">
                  <c:v>17.789676992918196</c:v>
                </c:pt>
                <c:pt idx="5">
                  <c:v>24.11831168315992</c:v>
                </c:pt>
                <c:pt idx="6">
                  <c:v>32.946584684146316</c:v>
                </c:pt>
                <c:pt idx="7">
                  <c:v>45.134862560198059</c:v>
                </c:pt>
                <c:pt idx="8">
                  <c:v>61.656039240307337</c:v>
                </c:pt>
                <c:pt idx="9">
                  <c:v>69.760487336687731</c:v>
                </c:pt>
                <c:pt idx="10">
                  <c:v>84.224631674288489</c:v>
                </c:pt>
                <c:pt idx="11">
                  <c:v>95.295634032720628</c:v>
                </c:pt>
                <c:pt idx="12" formatCode="General">
                  <c:v>114.37051336098466</c:v>
                </c:pt>
              </c:numCache>
            </c:numRef>
          </c:xVal>
          <c:yVal>
            <c:numRef>
              <c:f>Inputs!$B$223:$N$223</c:f>
              <c:numCache>
                <c:formatCode>0.0</c:formatCode>
                <c:ptCount val="13"/>
                <c:pt idx="0" formatCode="General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A5A-4CF0-8E65-677626E83100}"/>
            </c:ext>
          </c:extLst>
        </c:ser>
        <c:ser>
          <c:idx val="5"/>
          <c:order val="1"/>
          <c:spPr>
            <a:ln w="28575">
              <a:noFill/>
            </a:ln>
          </c:spPr>
          <c:marker>
            <c:symbol val="circ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xVal>
            <c:numRef>
              <c:f>Inputs!$B$222:$N$222</c:f>
              <c:numCache>
                <c:formatCode>0.00</c:formatCode>
                <c:ptCount val="13"/>
                <c:pt idx="0" formatCode="General">
                  <c:v>0</c:v>
                </c:pt>
                <c:pt idx="1">
                  <c:v>6.9787488376816533</c:v>
                </c:pt>
                <c:pt idx="2">
                  <c:v>9.533251854051084</c:v>
                </c:pt>
                <c:pt idx="3">
                  <c:v>13.02280581041226</c:v>
                </c:pt>
                <c:pt idx="4">
                  <c:v>17.789676992918196</c:v>
                </c:pt>
                <c:pt idx="5">
                  <c:v>24.11831168315992</c:v>
                </c:pt>
                <c:pt idx="6">
                  <c:v>32.946584684146316</c:v>
                </c:pt>
                <c:pt idx="7">
                  <c:v>45.134862560198059</c:v>
                </c:pt>
                <c:pt idx="8">
                  <c:v>61.656039240307337</c:v>
                </c:pt>
                <c:pt idx="9">
                  <c:v>69.760487336687731</c:v>
                </c:pt>
                <c:pt idx="10">
                  <c:v>84.224631674288489</c:v>
                </c:pt>
                <c:pt idx="11">
                  <c:v>95.295634032720628</c:v>
                </c:pt>
                <c:pt idx="12" formatCode="General">
                  <c:v>114.37051336098466</c:v>
                </c:pt>
              </c:numCache>
            </c:numRef>
          </c:xVal>
          <c:yVal>
            <c:numRef>
              <c:f>Inputs!$B$232:$N$232</c:f>
              <c:numCache>
                <c:formatCode>General</c:formatCode>
                <c:ptCount val="13"/>
                <c:pt idx="0">
                  <c:v>1</c:v>
                </c:pt>
                <c:pt idx="1">
                  <c:v>5</c:v>
                </c:pt>
                <c:pt idx="2">
                  <c:v>10</c:v>
                </c:pt>
                <c:pt idx="3">
                  <c:v>18</c:v>
                </c:pt>
                <c:pt idx="4">
                  <c:v>30</c:v>
                </c:pt>
                <c:pt idx="5">
                  <c:v>45</c:v>
                </c:pt>
                <c:pt idx="6">
                  <c:v>65</c:v>
                </c:pt>
                <c:pt idx="7">
                  <c:v>90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1A5A-4CF0-8E65-677626E83100}"/>
            </c:ext>
          </c:extLst>
        </c:ser>
        <c:ser>
          <c:idx val="6"/>
          <c:order val="2"/>
          <c:tx>
            <c:v>Control Point</c:v>
          </c:tx>
          <c:spPr>
            <a:ln w="28575">
              <a:noFill/>
            </a:ln>
          </c:spPr>
          <c:marker>
            <c:symbol val="triang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xVal>
            <c:numRef>
              <c:f>Inputs!$B$222:$N$222</c:f>
              <c:numCache>
                <c:formatCode>0.00</c:formatCode>
                <c:ptCount val="13"/>
                <c:pt idx="0" formatCode="General">
                  <c:v>0</c:v>
                </c:pt>
                <c:pt idx="1">
                  <c:v>6.9787488376816533</c:v>
                </c:pt>
                <c:pt idx="2">
                  <c:v>9.533251854051084</c:v>
                </c:pt>
                <c:pt idx="3">
                  <c:v>13.02280581041226</c:v>
                </c:pt>
                <c:pt idx="4">
                  <c:v>17.789676992918196</c:v>
                </c:pt>
                <c:pt idx="5">
                  <c:v>24.11831168315992</c:v>
                </c:pt>
                <c:pt idx="6">
                  <c:v>32.946584684146316</c:v>
                </c:pt>
                <c:pt idx="7">
                  <c:v>45.134862560198059</c:v>
                </c:pt>
                <c:pt idx="8">
                  <c:v>61.656039240307337</c:v>
                </c:pt>
                <c:pt idx="9">
                  <c:v>69.760487336687731</c:v>
                </c:pt>
                <c:pt idx="10">
                  <c:v>84.224631674288489</c:v>
                </c:pt>
                <c:pt idx="11">
                  <c:v>95.295634032720628</c:v>
                </c:pt>
                <c:pt idx="12" formatCode="General">
                  <c:v>114.37051336098466</c:v>
                </c:pt>
              </c:numCache>
            </c:numRef>
          </c:xVal>
          <c:yVal>
            <c:numRef>
              <c:f>Inputs!$B$233:$N$233</c:f>
              <c:numCache>
                <c:formatCode>General</c:formatCode>
                <c:ptCount val="13"/>
                <c:pt idx="0">
                  <c:v>-1</c:v>
                </c:pt>
                <c:pt idx="1">
                  <c:v>15</c:v>
                </c:pt>
                <c:pt idx="2">
                  <c:v>21</c:v>
                </c:pt>
                <c:pt idx="3">
                  <c:v>30</c:v>
                </c:pt>
                <c:pt idx="4">
                  <c:v>50</c:v>
                </c:pt>
                <c:pt idx="5">
                  <c:v>70</c:v>
                </c:pt>
                <c:pt idx="6">
                  <c:v>90</c:v>
                </c:pt>
                <c:pt idx="7">
                  <c:v>100</c:v>
                </c:pt>
                <c:pt idx="8">
                  <c:v>100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1A5A-4CF0-8E65-677626E831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85664768"/>
        <c:axId val="272961920"/>
      </c:scatterChart>
      <c:valAx>
        <c:axId val="285664768"/>
        <c:scaling>
          <c:orientation val="minMax"/>
          <c:max val="120"/>
          <c:min val="0"/>
        </c:scaling>
        <c:delete val="1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#200#100#50 #30   #16          #8               #4                  3/8"       1/2"                  3/4"              1"                                                
     </a:t>
                </a:r>
              </a:p>
            </c:rich>
          </c:tx>
          <c:layout>
            <c:manualLayout>
              <c:xMode val="edge"/>
              <c:yMode val="edge"/>
              <c:x val="8.2076392293404743E-2"/>
              <c:y val="0.8440705703154196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one"/>
        <c:crossAx val="272961920"/>
        <c:crosses val="autoZero"/>
        <c:crossBetween val="midCat"/>
        <c:majorUnit val="10"/>
      </c:valAx>
      <c:valAx>
        <c:axId val="272961920"/>
        <c:scaling>
          <c:orientation val="minMax"/>
          <c:max val="1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Percent Passing</a:t>
                </a:r>
              </a:p>
            </c:rich>
          </c:tx>
          <c:layout>
            <c:manualLayout>
              <c:xMode val="edge"/>
              <c:yMode val="edge"/>
              <c:x val="1.7491720777596576E-2"/>
              <c:y val="0.3390711053204960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85664768"/>
        <c:crosses val="autoZero"/>
        <c:crossBetween val="midCat"/>
        <c:majorUnit val="1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egendEntry>
        <c:idx val="1"/>
        <c:delete val="1"/>
      </c:legendEntry>
      <c:layout>
        <c:manualLayout>
          <c:xMode val="edge"/>
          <c:yMode val="edge"/>
          <c:x val="0.82345529553405572"/>
          <c:y val="0.36792839743955369"/>
          <c:w val="0.1681893765820569"/>
          <c:h val="0.1947854000264447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C0C0C0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1465" r="0.75000000000001465" t="1" header="0.5" footer="0.5"/>
    <c:pageSetup orientation="landscape" horizontalDpi="300" verticalDpi="300"/>
  </c:printSettings>
  <c:userShapes r:id="rId1"/>
</c:chartSpac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Drop" dropStyle="combo" dx="16" fmlaLink="$H$9" fmlaRange="$H$10:$H$11" noThreeD="1" sel="1" val="0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201930</xdr:colOff>
          <xdr:row>4</xdr:row>
          <xdr:rowOff>0</xdr:rowOff>
        </xdr:from>
        <xdr:to>
          <xdr:col>3</xdr:col>
          <xdr:colOff>247650</xdr:colOff>
          <xdr:row>5</xdr:row>
          <xdr:rowOff>87630</xdr:rowOff>
        </xdr:to>
        <xdr:sp macro="" textlink="">
          <xdr:nvSpPr>
            <xdr:cNvPr id="4097" name="Button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0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54864" tIns="54864" rIns="54864" bIns="54864" anchor="ctr" upright="1"/>
            <a:lstStyle/>
            <a:p>
              <a:pPr algn="ctr" rtl="0">
                <a:defRPr sz="1000"/>
              </a:pPr>
              <a:r>
                <a:rPr lang="en-US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Update T203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295275</xdr:colOff>
      <xdr:row>235</xdr:row>
      <xdr:rowOff>180975</xdr:rowOff>
    </xdr:from>
    <xdr:to>
      <xdr:col>6</xdr:col>
      <xdr:colOff>114300</xdr:colOff>
      <xdr:row>236</xdr:row>
      <xdr:rowOff>142875</xdr:rowOff>
    </xdr:to>
    <xdr:sp macro="" textlink="">
      <xdr:nvSpPr>
        <xdr:cNvPr id="2" name="Text 66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3562350" y="45815250"/>
          <a:ext cx="381000" cy="1524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76200</xdr:colOff>
      <xdr:row>73</xdr:row>
      <xdr:rowOff>38100</xdr:rowOff>
    </xdr:from>
    <xdr:to>
      <xdr:col>14</xdr:col>
      <xdr:colOff>228600</xdr:colOff>
      <xdr:row>74</xdr:row>
      <xdr:rowOff>123825</xdr:rowOff>
    </xdr:to>
    <xdr:sp macro="" textlink="#REF!">
      <xdr:nvSpPr>
        <xdr:cNvPr id="3" name="Text Box 2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>
          <a:spLocks noChangeArrowheads="1" noTextEdit="1"/>
        </xdr:cNvSpPr>
      </xdr:nvSpPr>
      <xdr:spPr bwMode="auto">
        <a:xfrm>
          <a:off x="6934200" y="15678150"/>
          <a:ext cx="1095375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fld id="{175EED39-CF04-4261-A287-CAC10B06CC7C}" type="TxLink">
            <a:rPr lang="en-US" sz="1100" b="0" i="0" u="none" strike="noStrike">
              <a:solidFill>
                <a:srgbClr val="000000"/>
              </a:solidFill>
              <a:latin typeface="Arialri"/>
            </a:rPr>
            <a:pPr/>
            <a:t> </a:t>
          </a:fld>
          <a:endParaRPr lang="en-US"/>
        </a:p>
      </xdr:txBody>
    </xdr:sp>
    <xdr:clientData/>
  </xdr:twoCellAnchor>
  <xdr:twoCellAnchor>
    <xdr:from>
      <xdr:col>1</xdr:col>
      <xdr:colOff>0</xdr:colOff>
      <xdr:row>33</xdr:row>
      <xdr:rowOff>200023</xdr:rowOff>
    </xdr:from>
    <xdr:to>
      <xdr:col>9</xdr:col>
      <xdr:colOff>0</xdr:colOff>
      <xdr:row>45</xdr:row>
      <xdr:rowOff>190499</xdr:rowOff>
    </xdr:to>
    <xdr:graphicFrame macro="">
      <xdr:nvGraphicFramePr>
        <xdr:cNvPr id="6" name="Chart 34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 fPrintsWithSheet="0"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0.42046</cdr:x>
      <cdr:y>0.88822</cdr:y>
    </cdr:from>
    <cdr:to>
      <cdr:x>0.49394</cdr:x>
      <cdr:y>0.94287</cdr:y>
    </cdr:to>
    <cdr:sp macro="" textlink="">
      <cdr:nvSpPr>
        <cdr:cNvPr id="51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969689" y="3545623"/>
          <a:ext cx="524351" cy="2093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sz="925" b="0" i="0" u="none" strike="noStrike" baseline="0">
              <a:solidFill>
                <a:srgbClr val="000000"/>
              </a:solidFill>
              <a:latin typeface="Arial"/>
              <a:cs typeface="Arial"/>
            </a:rPr>
            <a:t>Sieve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144780</xdr:colOff>
          <xdr:row>9</xdr:row>
          <xdr:rowOff>11430</xdr:rowOff>
        </xdr:from>
        <xdr:to>
          <xdr:col>5</xdr:col>
          <xdr:colOff>304800</xdr:colOff>
          <xdr:row>10</xdr:row>
          <xdr:rowOff>19050</xdr:rowOff>
        </xdr:to>
        <xdr:sp macro="" textlink="">
          <xdr:nvSpPr>
            <xdr:cNvPr id="5121" name="Drop Down 1" hidden="1">
              <a:extLst>
                <a:ext uri="{63B3BB69-23CF-44E3-9099-C40C66FF867C}">
                  <a14:compatExt spid="_x0000_s5121"/>
                </a:ext>
                <a:ext uri="{FF2B5EF4-FFF2-40B4-BE49-F238E27FC236}">
                  <a16:creationId xmlns:a16="http://schemas.microsoft.com/office/drawing/2014/main" id="{00000000-0008-0000-0300-00000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527049</xdr:colOff>
      <xdr:row>0</xdr:row>
      <xdr:rowOff>66675</xdr:rowOff>
    </xdr:from>
    <xdr:to>
      <xdr:col>4</xdr:col>
      <xdr:colOff>428624</xdr:colOff>
      <xdr:row>2</xdr:row>
      <xdr:rowOff>161925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70099" y="66675"/>
          <a:ext cx="663575" cy="54292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sschram/Desktop/SHADES%20v9-10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 &amp; Help"/>
      <sheetName val="Mix Criteria"/>
      <sheetName val="Agg. Info"/>
      <sheetName val="Bailey"/>
      <sheetName val="Shades"/>
      <sheetName val="BWS"/>
      <sheetName val="Consensus"/>
      <sheetName val="HME"/>
      <sheetName val="955"/>
      <sheetName val="956"/>
      <sheetName val="Mix Check"/>
      <sheetName val="Verification"/>
      <sheetName val="T283"/>
      <sheetName val="T203"/>
      <sheetName val="Sheets1"/>
      <sheetName val="Shingles"/>
      <sheetName val="Blank Worksheet"/>
      <sheetName val="Agg_Database2"/>
      <sheetName val="Agg_Database"/>
    </sheetNames>
    <sheetDataSet>
      <sheetData sheetId="0"/>
      <sheetData sheetId="1"/>
      <sheetData sheetId="2">
        <row r="5">
          <cell r="B5">
            <v>0</v>
          </cell>
          <cell r="C5">
            <v>0</v>
          </cell>
          <cell r="H5">
            <v>0</v>
          </cell>
          <cell r="N5">
            <v>0</v>
          </cell>
          <cell r="P5">
            <v>0</v>
          </cell>
        </row>
        <row r="9">
          <cell r="B9">
            <v>0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</row>
        <row r="12">
          <cell r="F12">
            <v>0</v>
          </cell>
          <cell r="K12">
            <v>0</v>
          </cell>
        </row>
        <row r="13">
          <cell r="F13">
            <v>0</v>
          </cell>
          <cell r="K13">
            <v>0</v>
          </cell>
        </row>
        <row r="14">
          <cell r="F14">
            <v>0</v>
          </cell>
        </row>
        <row r="15">
          <cell r="F15">
            <v>0</v>
          </cell>
          <cell r="N15">
            <v>0</v>
          </cell>
        </row>
        <row r="16">
          <cell r="N16">
            <v>0</v>
          </cell>
        </row>
        <row r="17">
          <cell r="K17">
            <v>0</v>
          </cell>
          <cell r="N17">
            <v>0</v>
          </cell>
        </row>
        <row r="18">
          <cell r="N18">
            <v>0</v>
          </cell>
        </row>
        <row r="19">
          <cell r="E19">
            <v>0</v>
          </cell>
          <cell r="F19">
            <v>0</v>
          </cell>
          <cell r="N19">
            <v>0</v>
          </cell>
        </row>
        <row r="20">
          <cell r="E20">
            <v>0</v>
          </cell>
          <cell r="F20">
            <v>0</v>
          </cell>
          <cell r="N20">
            <v>0</v>
          </cell>
        </row>
        <row r="21">
          <cell r="N21">
            <v>0</v>
          </cell>
        </row>
        <row r="22">
          <cell r="N22">
            <v>0</v>
          </cell>
        </row>
        <row r="23">
          <cell r="N23">
            <v>0</v>
          </cell>
        </row>
        <row r="24">
          <cell r="N24">
            <v>0</v>
          </cell>
        </row>
        <row r="25">
          <cell r="K25">
            <v>0</v>
          </cell>
          <cell r="N25">
            <v>0</v>
          </cell>
        </row>
        <row r="26">
          <cell r="F26">
            <v>0</v>
          </cell>
          <cell r="K26">
            <v>0</v>
          </cell>
          <cell r="N26">
            <v>0</v>
          </cell>
        </row>
        <row r="27">
          <cell r="F27">
            <v>0</v>
          </cell>
          <cell r="N27">
            <v>0</v>
          </cell>
        </row>
        <row r="30">
          <cell r="F30">
            <v>0</v>
          </cell>
        </row>
      </sheetData>
      <sheetData sheetId="3"/>
      <sheetData sheetId="4">
        <row r="3">
          <cell r="N3" t="str">
            <v>HMA</v>
          </cell>
        </row>
        <row r="18">
          <cell r="B18"/>
          <cell r="C18"/>
          <cell r="D18"/>
          <cell r="E18"/>
          <cell r="F18"/>
          <cell r="G18"/>
          <cell r="H18"/>
          <cell r="I18"/>
          <cell r="J18"/>
          <cell r="K18"/>
          <cell r="L18"/>
          <cell r="M18"/>
          <cell r="N18"/>
          <cell r="O18"/>
          <cell r="P18"/>
          <cell r="Q18"/>
          <cell r="DE18">
            <v>-100</v>
          </cell>
          <cell r="DF18">
            <v>0</v>
          </cell>
          <cell r="DG18">
            <v>1</v>
          </cell>
          <cell r="DH18">
            <v>2</v>
          </cell>
          <cell r="DI18">
            <v>3</v>
          </cell>
          <cell r="DJ18">
            <v>4</v>
          </cell>
          <cell r="DK18">
            <v>5</v>
          </cell>
          <cell r="DL18">
            <v>6</v>
          </cell>
          <cell r="DM18">
            <v>7</v>
          </cell>
          <cell r="DN18">
            <v>8</v>
          </cell>
          <cell r="DO18">
            <v>9</v>
          </cell>
          <cell r="DP18">
            <v>10</v>
          </cell>
          <cell r="DQ18">
            <v>11</v>
          </cell>
          <cell r="DR18">
            <v>12</v>
          </cell>
          <cell r="DS18">
            <v>13</v>
          </cell>
          <cell r="DT18">
            <v>14</v>
          </cell>
          <cell r="DU18">
            <v>15</v>
          </cell>
          <cell r="DV18">
            <v>16</v>
          </cell>
          <cell r="DW18">
            <v>17</v>
          </cell>
          <cell r="DX18">
            <v>0</v>
          </cell>
        </row>
        <row r="19">
          <cell r="B19"/>
          <cell r="C19"/>
          <cell r="D19"/>
          <cell r="E19"/>
          <cell r="F19"/>
          <cell r="G19"/>
          <cell r="H19"/>
          <cell r="I19"/>
          <cell r="J19"/>
          <cell r="K19"/>
          <cell r="L19"/>
          <cell r="M19"/>
          <cell r="N19"/>
          <cell r="O19"/>
          <cell r="P19"/>
          <cell r="Q19"/>
          <cell r="DE19" t="e">
            <v>#VALUE!</v>
          </cell>
          <cell r="DF19"/>
          <cell r="DG19"/>
          <cell r="DH19"/>
          <cell r="DI19"/>
          <cell r="DJ19"/>
          <cell r="DK19"/>
          <cell r="DL19" t="e">
            <v>#VALUE!</v>
          </cell>
          <cell r="DM19" t="e">
            <v>#VALUE!</v>
          </cell>
          <cell r="DN19"/>
          <cell r="DO19"/>
          <cell r="DP19"/>
          <cell r="DQ19" t="e">
            <v>#VALUE!</v>
          </cell>
          <cell r="DR19" t="e">
            <v>#VALUE!</v>
          </cell>
          <cell r="DS19" t="e">
            <v>#VALUE!</v>
          </cell>
          <cell r="DT19" t="e">
            <v>#VALUE!</v>
          </cell>
          <cell r="DU19" t="e">
            <v>#VALUE!</v>
          </cell>
          <cell r="DV19" t="e">
            <v>#VALUE!</v>
          </cell>
          <cell r="DW19" t="e">
            <v>#VALUE!</v>
          </cell>
          <cell r="DX19">
            <v>20</v>
          </cell>
        </row>
        <row r="20">
          <cell r="B20"/>
          <cell r="C20"/>
          <cell r="D20"/>
          <cell r="E20"/>
          <cell r="F20"/>
          <cell r="G20"/>
          <cell r="H20"/>
          <cell r="I20"/>
          <cell r="J20"/>
          <cell r="K20"/>
          <cell r="L20"/>
          <cell r="M20"/>
          <cell r="N20"/>
          <cell r="O20"/>
          <cell r="P20"/>
          <cell r="Q20"/>
          <cell r="DE20" t="e">
            <v>#VALUE!</v>
          </cell>
          <cell r="DF20"/>
          <cell r="DG20"/>
          <cell r="DH20"/>
          <cell r="DI20"/>
          <cell r="DJ20"/>
          <cell r="DK20"/>
          <cell r="DL20" t="e">
            <v>#VALUE!</v>
          </cell>
          <cell r="DM20" t="e">
            <v>#VALUE!</v>
          </cell>
          <cell r="DN20"/>
          <cell r="DO20"/>
          <cell r="DP20"/>
          <cell r="DQ20" t="e">
            <v>#VALUE!</v>
          </cell>
          <cell r="DR20" t="e">
            <v>#VALUE!</v>
          </cell>
          <cell r="DS20" t="e">
            <v>#VALUE!</v>
          </cell>
          <cell r="DT20" t="e">
            <v>#VALUE!</v>
          </cell>
          <cell r="DU20" t="e">
            <v>#VALUE!</v>
          </cell>
          <cell r="DV20" t="e">
            <v>#VALUE!</v>
          </cell>
          <cell r="DW20" t="e">
            <v>#VALUE!</v>
          </cell>
          <cell r="DX20">
            <v>19</v>
          </cell>
        </row>
        <row r="21">
          <cell r="B21"/>
          <cell r="C21"/>
          <cell r="D21"/>
          <cell r="E21"/>
          <cell r="F21"/>
          <cell r="G21"/>
          <cell r="H21"/>
          <cell r="I21"/>
          <cell r="J21"/>
          <cell r="K21"/>
          <cell r="L21"/>
          <cell r="M21"/>
          <cell r="N21"/>
          <cell r="O21"/>
          <cell r="P21"/>
          <cell r="Q21"/>
          <cell r="DE21" t="e">
            <v>#VALUE!</v>
          </cell>
          <cell r="DF21"/>
          <cell r="DG21"/>
          <cell r="DH21"/>
          <cell r="DI21"/>
          <cell r="DJ21"/>
          <cell r="DK21"/>
          <cell r="DL21" t="e">
            <v>#VALUE!</v>
          </cell>
          <cell r="DM21" t="e">
            <v>#VALUE!</v>
          </cell>
          <cell r="DN21"/>
          <cell r="DO21"/>
          <cell r="DP21"/>
          <cell r="DQ21" t="e">
            <v>#VALUE!</v>
          </cell>
          <cell r="DR21" t="e">
            <v>#VALUE!</v>
          </cell>
          <cell r="DS21" t="e">
            <v>#VALUE!</v>
          </cell>
          <cell r="DT21" t="e">
            <v>#VALUE!</v>
          </cell>
          <cell r="DU21" t="e">
            <v>#VALUE!</v>
          </cell>
          <cell r="DV21" t="e">
            <v>#VALUE!</v>
          </cell>
          <cell r="DW21" t="e">
            <v>#VALUE!</v>
          </cell>
          <cell r="DX21">
            <v>18</v>
          </cell>
        </row>
        <row r="22">
          <cell r="B22"/>
          <cell r="C22"/>
          <cell r="D22"/>
          <cell r="E22"/>
          <cell r="F22"/>
          <cell r="G22"/>
          <cell r="H22"/>
          <cell r="I22"/>
          <cell r="J22"/>
          <cell r="K22"/>
          <cell r="L22"/>
          <cell r="M22"/>
          <cell r="N22"/>
          <cell r="O22"/>
          <cell r="P22"/>
          <cell r="Q22"/>
          <cell r="DE22" t="e">
            <v>#VALUE!</v>
          </cell>
          <cell r="DF22"/>
          <cell r="DG22"/>
          <cell r="DH22"/>
          <cell r="DI22"/>
          <cell r="DJ22"/>
          <cell r="DK22"/>
          <cell r="DL22" t="e">
            <v>#VALUE!</v>
          </cell>
          <cell r="DM22" t="e">
            <v>#VALUE!</v>
          </cell>
          <cell r="DN22"/>
          <cell r="DO22"/>
          <cell r="DP22"/>
          <cell r="DQ22" t="e">
            <v>#VALUE!</v>
          </cell>
          <cell r="DR22" t="e">
            <v>#VALUE!</v>
          </cell>
          <cell r="DS22" t="e">
            <v>#VALUE!</v>
          </cell>
          <cell r="DT22" t="e">
            <v>#VALUE!</v>
          </cell>
          <cell r="DU22" t="e">
            <v>#VALUE!</v>
          </cell>
          <cell r="DV22" t="e">
            <v>#VALUE!</v>
          </cell>
          <cell r="DW22" t="e">
            <v>#VALUE!</v>
          </cell>
          <cell r="DX22">
            <v>17</v>
          </cell>
        </row>
        <row r="23">
          <cell r="B23"/>
          <cell r="C23"/>
          <cell r="D23"/>
          <cell r="E23"/>
          <cell r="F23"/>
          <cell r="G23"/>
          <cell r="H23"/>
          <cell r="I23"/>
          <cell r="J23"/>
          <cell r="K23"/>
          <cell r="L23"/>
          <cell r="M23"/>
          <cell r="N23"/>
          <cell r="O23"/>
          <cell r="P23"/>
          <cell r="Q23"/>
          <cell r="DE23" t="e">
            <v>#VALUE!</v>
          </cell>
          <cell r="DF23"/>
          <cell r="DG23"/>
          <cell r="DH23"/>
          <cell r="DI23"/>
          <cell r="DJ23"/>
          <cell r="DK23"/>
          <cell r="DL23" t="e">
            <v>#VALUE!</v>
          </cell>
          <cell r="DM23" t="e">
            <v>#VALUE!</v>
          </cell>
          <cell r="DN23"/>
          <cell r="DO23"/>
          <cell r="DP23"/>
          <cell r="DQ23" t="e">
            <v>#VALUE!</v>
          </cell>
          <cell r="DR23" t="e">
            <v>#VALUE!</v>
          </cell>
          <cell r="DS23" t="e">
            <v>#VALUE!</v>
          </cell>
          <cell r="DT23" t="e">
            <v>#VALUE!</v>
          </cell>
          <cell r="DU23" t="e">
            <v>#VALUE!</v>
          </cell>
          <cell r="DV23" t="e">
            <v>#VALUE!</v>
          </cell>
          <cell r="DW23" t="e">
            <v>#VALUE!</v>
          </cell>
          <cell r="DX23">
            <v>16</v>
          </cell>
        </row>
        <row r="24">
          <cell r="B24"/>
          <cell r="C24"/>
          <cell r="D24"/>
          <cell r="E24"/>
          <cell r="F24"/>
          <cell r="G24"/>
          <cell r="H24"/>
          <cell r="I24"/>
          <cell r="J24"/>
          <cell r="K24"/>
          <cell r="L24"/>
          <cell r="M24"/>
          <cell r="N24"/>
          <cell r="O24"/>
          <cell r="P24"/>
          <cell r="Q24"/>
          <cell r="DE24" t="e">
            <v>#VALUE!</v>
          </cell>
          <cell r="DF24"/>
          <cell r="DG24"/>
          <cell r="DH24"/>
          <cell r="DI24"/>
          <cell r="DJ24"/>
          <cell r="DK24"/>
          <cell r="DL24" t="e">
            <v>#VALUE!</v>
          </cell>
          <cell r="DM24" t="e">
            <v>#VALUE!</v>
          </cell>
          <cell r="DN24"/>
          <cell r="DO24"/>
          <cell r="DP24"/>
          <cell r="DQ24" t="e">
            <v>#VALUE!</v>
          </cell>
          <cell r="DR24" t="e">
            <v>#VALUE!</v>
          </cell>
          <cell r="DS24" t="e">
            <v>#VALUE!</v>
          </cell>
          <cell r="DT24" t="e">
            <v>#VALUE!</v>
          </cell>
          <cell r="DU24" t="e">
            <v>#VALUE!</v>
          </cell>
          <cell r="DV24" t="e">
            <v>#VALUE!</v>
          </cell>
          <cell r="DW24" t="e">
            <v>#VALUE!</v>
          </cell>
          <cell r="DX24">
            <v>15</v>
          </cell>
        </row>
        <row r="25">
          <cell r="B25"/>
          <cell r="C25"/>
          <cell r="D25"/>
          <cell r="E25"/>
          <cell r="F25"/>
          <cell r="G25"/>
          <cell r="H25"/>
          <cell r="I25"/>
          <cell r="J25"/>
          <cell r="K25"/>
          <cell r="L25"/>
          <cell r="M25"/>
          <cell r="N25"/>
          <cell r="O25"/>
          <cell r="P25"/>
          <cell r="Q25"/>
          <cell r="DE25" t="e">
            <v>#VALUE!</v>
          </cell>
          <cell r="DF25"/>
          <cell r="DG25"/>
          <cell r="DH25"/>
          <cell r="DI25"/>
          <cell r="DJ25"/>
          <cell r="DK25"/>
          <cell r="DL25" t="e">
            <v>#VALUE!</v>
          </cell>
          <cell r="DM25" t="e">
            <v>#VALUE!</v>
          </cell>
          <cell r="DN25"/>
          <cell r="DO25"/>
          <cell r="DP25"/>
          <cell r="DQ25" t="e">
            <v>#VALUE!</v>
          </cell>
          <cell r="DR25" t="e">
            <v>#VALUE!</v>
          </cell>
          <cell r="DS25" t="e">
            <v>#VALUE!</v>
          </cell>
          <cell r="DT25" t="e">
            <v>#VALUE!</v>
          </cell>
          <cell r="DU25" t="e">
            <v>#VALUE!</v>
          </cell>
          <cell r="DV25" t="e">
            <v>#VALUE!</v>
          </cell>
          <cell r="DW25" t="e">
            <v>#VALUE!</v>
          </cell>
          <cell r="DX25">
            <v>14</v>
          </cell>
        </row>
        <row r="26">
          <cell r="DE26" t="e">
            <v>#VALUE!</v>
          </cell>
          <cell r="DF26"/>
          <cell r="DG26"/>
          <cell r="DH26"/>
          <cell r="DI26"/>
          <cell r="DJ26"/>
          <cell r="DK26"/>
          <cell r="DL26" t="e">
            <v>#VALUE!</v>
          </cell>
          <cell r="DM26" t="e">
            <v>#VALUE!</v>
          </cell>
          <cell r="DN26"/>
          <cell r="DO26"/>
          <cell r="DP26"/>
          <cell r="DQ26" t="e">
            <v>#VALUE!</v>
          </cell>
          <cell r="DR26" t="e">
            <v>#VALUE!</v>
          </cell>
          <cell r="DS26" t="e">
            <v>#VALUE!</v>
          </cell>
          <cell r="DT26" t="e">
            <v>#VALUE!</v>
          </cell>
          <cell r="DU26" t="e">
            <v>#VALUE!</v>
          </cell>
          <cell r="DV26" t="e">
            <v>#VALUE!</v>
          </cell>
          <cell r="DW26" t="e">
            <v>#VALUE!</v>
          </cell>
          <cell r="DX26">
            <v>13</v>
          </cell>
        </row>
        <row r="27">
          <cell r="DE27" t="e">
            <v>#VALUE!</v>
          </cell>
          <cell r="DF27"/>
          <cell r="DG27"/>
          <cell r="DH27"/>
          <cell r="DI27"/>
          <cell r="DJ27"/>
          <cell r="DK27"/>
          <cell r="DL27" t="e">
            <v>#VALUE!</v>
          </cell>
          <cell r="DM27" t="e">
            <v>#VALUE!</v>
          </cell>
          <cell r="DN27"/>
          <cell r="DO27"/>
          <cell r="DP27"/>
          <cell r="DQ27" t="e">
            <v>#VALUE!</v>
          </cell>
          <cell r="DR27" t="e">
            <v>#VALUE!</v>
          </cell>
          <cell r="DS27" t="e">
            <v>#VALUE!</v>
          </cell>
          <cell r="DT27" t="e">
            <v>#VALUE!</v>
          </cell>
          <cell r="DU27" t="e">
            <v>#VALUE!</v>
          </cell>
          <cell r="DV27" t="e">
            <v>#VALUE!</v>
          </cell>
          <cell r="DW27" t="e">
            <v>#VALUE!</v>
          </cell>
          <cell r="DX27">
            <v>12</v>
          </cell>
        </row>
        <row r="28">
          <cell r="DE28" t="e">
            <v>#VALUE!</v>
          </cell>
          <cell r="DF28"/>
          <cell r="DG28"/>
          <cell r="DH28"/>
          <cell r="DI28"/>
          <cell r="DJ28"/>
          <cell r="DK28"/>
          <cell r="DL28" t="e">
            <v>#VALUE!</v>
          </cell>
          <cell r="DM28" t="e">
            <v>#VALUE!</v>
          </cell>
          <cell r="DN28"/>
          <cell r="DO28"/>
          <cell r="DP28"/>
          <cell r="DQ28" t="e">
            <v>#VALUE!</v>
          </cell>
          <cell r="DR28" t="e">
            <v>#VALUE!</v>
          </cell>
          <cell r="DS28" t="e">
            <v>#VALUE!</v>
          </cell>
          <cell r="DT28" t="e">
            <v>#VALUE!</v>
          </cell>
          <cell r="DU28" t="e">
            <v>#VALUE!</v>
          </cell>
          <cell r="DV28" t="e">
            <v>#VALUE!</v>
          </cell>
          <cell r="DW28" t="e">
            <v>#VALUE!</v>
          </cell>
          <cell r="DX28">
            <v>11</v>
          </cell>
        </row>
        <row r="29">
          <cell r="DE29" t="e">
            <v>#VALUE!</v>
          </cell>
          <cell r="DF29"/>
          <cell r="DG29"/>
          <cell r="DH29"/>
          <cell r="DI29"/>
          <cell r="DJ29"/>
          <cell r="DK29"/>
          <cell r="DL29" t="e">
            <v>#VALUE!</v>
          </cell>
          <cell r="DM29" t="e">
            <v>#VALUE!</v>
          </cell>
          <cell r="DN29"/>
          <cell r="DO29"/>
          <cell r="DP29"/>
          <cell r="DQ29" t="e">
            <v>#VALUE!</v>
          </cell>
          <cell r="DR29" t="e">
            <v>#VALUE!</v>
          </cell>
          <cell r="DS29" t="e">
            <v>#VALUE!</v>
          </cell>
          <cell r="DT29" t="e">
            <v>#VALUE!</v>
          </cell>
          <cell r="DU29" t="e">
            <v>#VALUE!</v>
          </cell>
          <cell r="DV29" t="e">
            <v>#VALUE!</v>
          </cell>
          <cell r="DW29" t="e">
            <v>#VALUE!</v>
          </cell>
          <cell r="DX29">
            <v>10</v>
          </cell>
        </row>
        <row r="30">
          <cell r="DE30" t="e">
            <v>#VALUE!</v>
          </cell>
          <cell r="DF30"/>
          <cell r="DG30"/>
          <cell r="DH30"/>
          <cell r="DI30"/>
          <cell r="DJ30"/>
          <cell r="DK30"/>
          <cell r="DL30" t="e">
            <v>#VALUE!</v>
          </cell>
          <cell r="DM30" t="e">
            <v>#VALUE!</v>
          </cell>
          <cell r="DN30"/>
          <cell r="DO30"/>
          <cell r="DP30"/>
          <cell r="DQ30" t="e">
            <v>#VALUE!</v>
          </cell>
          <cell r="DR30" t="e">
            <v>#VALUE!</v>
          </cell>
          <cell r="DS30" t="e">
            <v>#VALUE!</v>
          </cell>
          <cell r="DT30" t="e">
            <v>#VALUE!</v>
          </cell>
          <cell r="DU30" t="e">
            <v>#VALUE!</v>
          </cell>
          <cell r="DV30" t="e">
            <v>#VALUE!</v>
          </cell>
          <cell r="DW30" t="e">
            <v>#VALUE!</v>
          </cell>
          <cell r="DX30">
            <v>9</v>
          </cell>
        </row>
        <row r="31">
          <cell r="DE31" t="e">
            <v>#VALUE!</v>
          </cell>
          <cell r="DF31"/>
          <cell r="DG31"/>
          <cell r="DH31"/>
          <cell r="DI31"/>
          <cell r="DJ31"/>
          <cell r="DK31"/>
          <cell r="DL31" t="e">
            <v>#VALUE!</v>
          </cell>
          <cell r="DM31" t="e">
            <v>#VALUE!</v>
          </cell>
          <cell r="DN31"/>
          <cell r="DO31"/>
          <cell r="DP31"/>
          <cell r="DQ31" t="e">
            <v>#VALUE!</v>
          </cell>
          <cell r="DR31" t="e">
            <v>#VALUE!</v>
          </cell>
          <cell r="DS31" t="e">
            <v>#VALUE!</v>
          </cell>
          <cell r="DT31" t="e">
            <v>#VALUE!</v>
          </cell>
          <cell r="DU31" t="e">
            <v>#VALUE!</v>
          </cell>
          <cell r="DV31" t="e">
            <v>#VALUE!</v>
          </cell>
          <cell r="DW31" t="e">
            <v>#VALUE!</v>
          </cell>
          <cell r="DX31">
            <v>8</v>
          </cell>
        </row>
        <row r="32">
          <cell r="DE32" t="e">
            <v>#VALUE!</v>
          </cell>
          <cell r="DF32"/>
          <cell r="DG32"/>
          <cell r="DH32"/>
          <cell r="DI32"/>
          <cell r="DJ32"/>
          <cell r="DK32"/>
          <cell r="DL32" t="e">
            <v>#VALUE!</v>
          </cell>
          <cell r="DM32" t="e">
            <v>#VALUE!</v>
          </cell>
          <cell r="DN32"/>
          <cell r="DO32"/>
          <cell r="DP32"/>
          <cell r="DQ32" t="e">
            <v>#VALUE!</v>
          </cell>
          <cell r="DR32" t="e">
            <v>#VALUE!</v>
          </cell>
          <cell r="DS32" t="e">
            <v>#VALUE!</v>
          </cell>
          <cell r="DT32" t="e">
            <v>#VALUE!</v>
          </cell>
          <cell r="DU32" t="e">
            <v>#VALUE!</v>
          </cell>
          <cell r="DV32" t="e">
            <v>#VALUE!</v>
          </cell>
          <cell r="DW32" t="e">
            <v>#VALUE!</v>
          </cell>
          <cell r="DX32">
            <v>7</v>
          </cell>
        </row>
        <row r="33">
          <cell r="DE33" t="e">
            <v>#VALUE!</v>
          </cell>
          <cell r="DF33"/>
          <cell r="DG33"/>
          <cell r="DH33"/>
          <cell r="DI33"/>
          <cell r="DJ33"/>
          <cell r="DK33"/>
          <cell r="DL33" t="e">
            <v>#VALUE!</v>
          </cell>
          <cell r="DM33" t="e">
            <v>#VALUE!</v>
          </cell>
          <cell r="DN33"/>
          <cell r="DO33"/>
          <cell r="DP33"/>
          <cell r="DQ33" t="e">
            <v>#VALUE!</v>
          </cell>
          <cell r="DR33" t="e">
            <v>#VALUE!</v>
          </cell>
          <cell r="DS33" t="e">
            <v>#VALUE!</v>
          </cell>
          <cell r="DT33" t="e">
            <v>#VALUE!</v>
          </cell>
          <cell r="DU33" t="e">
            <v>#VALUE!</v>
          </cell>
          <cell r="DV33" t="e">
            <v>#VALUE!</v>
          </cell>
          <cell r="DW33" t="e">
            <v>#VALUE!</v>
          </cell>
          <cell r="DX33">
            <v>6</v>
          </cell>
        </row>
        <row r="34">
          <cell r="DE34" t="e">
            <v>#VALUE!</v>
          </cell>
          <cell r="DF34"/>
          <cell r="DG34"/>
          <cell r="DH34"/>
          <cell r="DI34"/>
          <cell r="DJ34"/>
          <cell r="DK34"/>
          <cell r="DL34" t="e">
            <v>#VALUE!</v>
          </cell>
          <cell r="DM34" t="e">
            <v>#VALUE!</v>
          </cell>
          <cell r="DN34"/>
          <cell r="DO34"/>
          <cell r="DP34"/>
          <cell r="DQ34" t="e">
            <v>#VALUE!</v>
          </cell>
          <cell r="DR34" t="e">
            <v>#VALUE!</v>
          </cell>
          <cell r="DS34" t="e">
            <v>#VALUE!</v>
          </cell>
          <cell r="DT34" t="e">
            <v>#VALUE!</v>
          </cell>
          <cell r="DU34" t="e">
            <v>#VALUE!</v>
          </cell>
          <cell r="DV34" t="e">
            <v>#VALUE!</v>
          </cell>
          <cell r="DW34" t="e">
            <v>#VALUE!</v>
          </cell>
          <cell r="DX34">
            <v>5</v>
          </cell>
        </row>
        <row r="35">
          <cell r="DE35" t="e">
            <v>#VALUE!</v>
          </cell>
          <cell r="DF35"/>
          <cell r="DG35"/>
          <cell r="DH35"/>
          <cell r="DI35"/>
          <cell r="DJ35"/>
          <cell r="DK35"/>
          <cell r="DL35" t="e">
            <v>#VALUE!</v>
          </cell>
          <cell r="DM35" t="e">
            <v>#VALUE!</v>
          </cell>
          <cell r="DN35"/>
          <cell r="DO35"/>
          <cell r="DP35"/>
          <cell r="DQ35" t="e">
            <v>#VALUE!</v>
          </cell>
          <cell r="DR35" t="e">
            <v>#VALUE!</v>
          </cell>
          <cell r="DS35" t="e">
            <v>#VALUE!</v>
          </cell>
          <cell r="DT35" t="e">
            <v>#VALUE!</v>
          </cell>
          <cell r="DU35" t="e">
            <v>#VALUE!</v>
          </cell>
          <cell r="DV35" t="e">
            <v>#VALUE!</v>
          </cell>
          <cell r="DW35" t="e">
            <v>#VALUE!</v>
          </cell>
          <cell r="DX35">
            <v>4</v>
          </cell>
        </row>
        <row r="36">
          <cell r="DE36" t="e">
            <v>#VALUE!</v>
          </cell>
          <cell r="DF36"/>
          <cell r="DG36"/>
          <cell r="DH36"/>
          <cell r="DI36"/>
          <cell r="DJ36"/>
          <cell r="DK36"/>
          <cell r="DL36" t="e">
            <v>#VALUE!</v>
          </cell>
          <cell r="DM36" t="e">
            <v>#VALUE!</v>
          </cell>
          <cell r="DN36"/>
          <cell r="DO36"/>
          <cell r="DP36"/>
          <cell r="DQ36" t="e">
            <v>#VALUE!</v>
          </cell>
          <cell r="DR36" t="e">
            <v>#VALUE!</v>
          </cell>
          <cell r="DS36" t="e">
            <v>#VALUE!</v>
          </cell>
          <cell r="DT36" t="e">
            <v>#VALUE!</v>
          </cell>
          <cell r="DU36" t="e">
            <v>#VALUE!</v>
          </cell>
          <cell r="DV36" t="e">
            <v>#VALUE!</v>
          </cell>
          <cell r="DW36" t="e">
            <v>#VALUE!</v>
          </cell>
          <cell r="DX36">
            <v>3</v>
          </cell>
        </row>
        <row r="37">
          <cell r="DE37" t="e">
            <v>#VALUE!</v>
          </cell>
          <cell r="DF37"/>
          <cell r="DG37"/>
          <cell r="DH37"/>
          <cell r="DI37"/>
          <cell r="DJ37"/>
          <cell r="DK37"/>
          <cell r="DL37" t="e">
            <v>#VALUE!</v>
          </cell>
          <cell r="DM37" t="e">
            <v>#VALUE!</v>
          </cell>
          <cell r="DN37"/>
          <cell r="DO37"/>
          <cell r="DP37"/>
          <cell r="DQ37" t="e">
            <v>#VALUE!</v>
          </cell>
          <cell r="DR37" t="e">
            <v>#VALUE!</v>
          </cell>
          <cell r="DS37" t="e">
            <v>#VALUE!</v>
          </cell>
          <cell r="DT37" t="e">
            <v>#VALUE!</v>
          </cell>
          <cell r="DU37" t="e">
            <v>#VALUE!</v>
          </cell>
          <cell r="DV37" t="e">
            <v>#VALUE!</v>
          </cell>
          <cell r="DW37" t="e">
            <v>#VALUE!</v>
          </cell>
          <cell r="DX37">
            <v>2</v>
          </cell>
        </row>
        <row r="38">
          <cell r="DE38" t="e">
            <v>#VALUE!</v>
          </cell>
          <cell r="DF38"/>
          <cell r="DG38"/>
          <cell r="DH38"/>
          <cell r="DI38"/>
          <cell r="DJ38"/>
          <cell r="DK38"/>
          <cell r="DL38" t="e">
            <v>#VALUE!</v>
          </cell>
          <cell r="DM38" t="e">
            <v>#VALUE!</v>
          </cell>
          <cell r="DN38"/>
          <cell r="DO38"/>
          <cell r="DP38"/>
          <cell r="DQ38" t="e">
            <v>#VALUE!</v>
          </cell>
          <cell r="DR38" t="e">
            <v>#VALUE!</v>
          </cell>
          <cell r="DS38" t="e">
            <v>#VALUE!</v>
          </cell>
          <cell r="DT38" t="e">
            <v>#VALUE!</v>
          </cell>
          <cell r="DU38" t="e">
            <v>#VALUE!</v>
          </cell>
          <cell r="DV38" t="e">
            <v>#VALUE!</v>
          </cell>
          <cell r="DW38" t="e">
            <v>#VALUE!</v>
          </cell>
          <cell r="DX38">
            <v>1</v>
          </cell>
        </row>
        <row r="39">
          <cell r="DE39" t="e">
            <v>#VALUE!</v>
          </cell>
          <cell r="DF39"/>
          <cell r="DG39"/>
          <cell r="DH39"/>
          <cell r="DI39"/>
          <cell r="DJ39"/>
          <cell r="DK39"/>
          <cell r="DL39" t="e">
            <v>#VALUE!</v>
          </cell>
          <cell r="DM39" t="e">
            <v>#VALUE!</v>
          </cell>
          <cell r="DN39"/>
          <cell r="DO39"/>
          <cell r="DP39"/>
          <cell r="DQ39" t="e">
            <v>#VALUE!</v>
          </cell>
          <cell r="DR39" t="e">
            <v>#VALUE!</v>
          </cell>
          <cell r="DS39" t="e">
            <v>#VALUE!</v>
          </cell>
          <cell r="DT39" t="e">
            <v>#VALUE!</v>
          </cell>
          <cell r="DU39" t="e">
            <v>#VALUE!</v>
          </cell>
          <cell r="DV39" t="e">
            <v>#VALUE!</v>
          </cell>
          <cell r="DW39" t="e">
            <v>#VALUE!</v>
          </cell>
          <cell r="DX39">
            <v>0</v>
          </cell>
        </row>
        <row r="40">
          <cell r="DE40" t="e">
            <v>#VALUE!</v>
          </cell>
          <cell r="DF40"/>
          <cell r="DG40"/>
          <cell r="DH40"/>
          <cell r="DI40"/>
          <cell r="DJ40"/>
          <cell r="DK40"/>
          <cell r="DL40" t="e">
            <v>#VALUE!</v>
          </cell>
          <cell r="DM40" t="e">
            <v>#VALUE!</v>
          </cell>
          <cell r="DN40"/>
          <cell r="DO40"/>
          <cell r="DP40"/>
          <cell r="DQ40" t="e">
            <v>#VALUE!</v>
          </cell>
          <cell r="DR40" t="e">
            <v>#VALUE!</v>
          </cell>
          <cell r="DS40" t="e">
            <v>#VALUE!</v>
          </cell>
          <cell r="DT40" t="e">
            <v>#VALUE!</v>
          </cell>
          <cell r="DU40" t="e">
            <v>#VALUE!</v>
          </cell>
          <cell r="DV40" t="e">
            <v>#VALUE!</v>
          </cell>
          <cell r="DW40" t="e">
            <v>#VALUE!</v>
          </cell>
          <cell r="DX40">
            <v>-1</v>
          </cell>
        </row>
        <row r="41">
          <cell r="DE41" t="e">
            <v>#VALUE!</v>
          </cell>
          <cell r="DF41"/>
          <cell r="DG41"/>
          <cell r="DH41"/>
          <cell r="DI41"/>
          <cell r="DJ41"/>
          <cell r="DK41"/>
          <cell r="DL41" t="e">
            <v>#VALUE!</v>
          </cell>
          <cell r="DM41" t="e">
            <v>#VALUE!</v>
          </cell>
          <cell r="DN41"/>
          <cell r="DO41"/>
          <cell r="DP41"/>
          <cell r="DQ41" t="e">
            <v>#VALUE!</v>
          </cell>
          <cell r="DR41" t="e">
            <v>#VALUE!</v>
          </cell>
          <cell r="DS41" t="e">
            <v>#VALUE!</v>
          </cell>
          <cell r="DT41" t="e">
            <v>#VALUE!</v>
          </cell>
          <cell r="DU41" t="e">
            <v>#VALUE!</v>
          </cell>
          <cell r="DV41" t="e">
            <v>#VALUE!</v>
          </cell>
          <cell r="DW41" t="e">
            <v>#VALUE!</v>
          </cell>
          <cell r="DX41">
            <v>-2</v>
          </cell>
        </row>
        <row r="42">
          <cell r="DE42" t="e">
            <v>#VALUE!</v>
          </cell>
          <cell r="DF42"/>
          <cell r="DG42"/>
          <cell r="DH42"/>
          <cell r="DI42"/>
          <cell r="DJ42"/>
          <cell r="DK42"/>
          <cell r="DL42" t="e">
            <v>#VALUE!</v>
          </cell>
          <cell r="DM42" t="e">
            <v>#VALUE!</v>
          </cell>
          <cell r="DN42"/>
          <cell r="DO42"/>
          <cell r="DP42"/>
          <cell r="DQ42" t="e">
            <v>#VALUE!</v>
          </cell>
          <cell r="DR42" t="e">
            <v>#VALUE!</v>
          </cell>
          <cell r="DS42" t="e">
            <v>#VALUE!</v>
          </cell>
          <cell r="DT42" t="e">
            <v>#VALUE!</v>
          </cell>
          <cell r="DU42" t="e">
            <v>#VALUE!</v>
          </cell>
          <cell r="DV42" t="e">
            <v>#VALUE!</v>
          </cell>
          <cell r="DW42" t="e">
            <v>#VALUE!</v>
          </cell>
          <cell r="DX42">
            <v>-3</v>
          </cell>
        </row>
        <row r="43">
          <cell r="DE43" t="e">
            <v>#VALUE!</v>
          </cell>
          <cell r="DF43"/>
          <cell r="DG43"/>
          <cell r="DH43"/>
          <cell r="DI43"/>
          <cell r="DJ43"/>
          <cell r="DK43"/>
          <cell r="DL43" t="e">
            <v>#VALUE!</v>
          </cell>
          <cell r="DM43" t="e">
            <v>#VALUE!</v>
          </cell>
          <cell r="DN43"/>
          <cell r="DO43"/>
          <cell r="DP43"/>
          <cell r="DQ43" t="e">
            <v>#VALUE!</v>
          </cell>
          <cell r="DR43" t="e">
            <v>#VALUE!</v>
          </cell>
          <cell r="DS43" t="e">
            <v>#VALUE!</v>
          </cell>
          <cell r="DT43" t="e">
            <v>#VALUE!</v>
          </cell>
          <cell r="DU43" t="e">
            <v>#VALUE!</v>
          </cell>
          <cell r="DV43" t="e">
            <v>#VALUE!</v>
          </cell>
          <cell r="DW43" t="e">
            <v>#VALUE!</v>
          </cell>
          <cell r="DX43">
            <v>-4</v>
          </cell>
        </row>
        <row r="44">
          <cell r="DE44" t="e">
            <v>#VALUE!</v>
          </cell>
          <cell r="DF44"/>
          <cell r="DG44"/>
          <cell r="DH44"/>
          <cell r="DI44"/>
          <cell r="DJ44"/>
          <cell r="DK44"/>
          <cell r="DL44" t="e">
            <v>#VALUE!</v>
          </cell>
          <cell r="DM44" t="e">
            <v>#VALUE!</v>
          </cell>
          <cell r="DN44"/>
          <cell r="DO44"/>
          <cell r="DP44"/>
          <cell r="DQ44" t="e">
            <v>#VALUE!</v>
          </cell>
          <cell r="DR44" t="e">
            <v>#VALUE!</v>
          </cell>
          <cell r="DS44" t="e">
            <v>#VALUE!</v>
          </cell>
          <cell r="DT44" t="e">
            <v>#VALUE!</v>
          </cell>
          <cell r="DU44" t="e">
            <v>#VALUE!</v>
          </cell>
          <cell r="DV44" t="e">
            <v>#VALUE!</v>
          </cell>
          <cell r="DW44" t="e">
            <v>#VALUE!</v>
          </cell>
          <cell r="DX44">
            <v>-5</v>
          </cell>
        </row>
        <row r="45">
          <cell r="DE45" t="e">
            <v>#VALUE!</v>
          </cell>
          <cell r="DF45"/>
          <cell r="DG45"/>
          <cell r="DH45"/>
          <cell r="DI45"/>
          <cell r="DJ45"/>
          <cell r="DK45"/>
          <cell r="DL45" t="e">
            <v>#VALUE!</v>
          </cell>
          <cell r="DM45" t="e">
            <v>#VALUE!</v>
          </cell>
          <cell r="DN45"/>
          <cell r="DO45"/>
          <cell r="DP45"/>
          <cell r="DQ45" t="e">
            <v>#VALUE!</v>
          </cell>
          <cell r="DR45" t="e">
            <v>#VALUE!</v>
          </cell>
          <cell r="DS45" t="e">
            <v>#VALUE!</v>
          </cell>
          <cell r="DT45" t="e">
            <v>#VALUE!</v>
          </cell>
          <cell r="DU45" t="e">
            <v>#VALUE!</v>
          </cell>
          <cell r="DV45" t="e">
            <v>#VALUE!</v>
          </cell>
          <cell r="DW45" t="e">
            <v>#VALUE!</v>
          </cell>
          <cell r="DX45">
            <v>-6</v>
          </cell>
        </row>
        <row r="46">
          <cell r="DE46">
            <v>0</v>
          </cell>
          <cell r="DF46">
            <v>0</v>
          </cell>
          <cell r="DG46">
            <v>0</v>
          </cell>
          <cell r="DH46">
            <v>0</v>
          </cell>
          <cell r="DI46">
            <v>0</v>
          </cell>
          <cell r="DJ46">
            <v>0</v>
          </cell>
          <cell r="DK46">
            <v>0</v>
          </cell>
          <cell r="DL46">
            <v>0</v>
          </cell>
          <cell r="DM46">
            <v>0</v>
          </cell>
          <cell r="DN46">
            <v>0</v>
          </cell>
          <cell r="DO46">
            <v>0</v>
          </cell>
          <cell r="DP46">
            <v>0</v>
          </cell>
          <cell r="DQ46">
            <v>0</v>
          </cell>
          <cell r="DR46">
            <v>0</v>
          </cell>
          <cell r="DS46">
            <v>0</v>
          </cell>
          <cell r="DT46">
            <v>0</v>
          </cell>
          <cell r="DU46">
            <v>0</v>
          </cell>
          <cell r="DV46">
            <v>0</v>
          </cell>
          <cell r="DW46">
            <v>0</v>
          </cell>
          <cell r="DX46">
            <v>0</v>
          </cell>
        </row>
        <row r="47">
          <cell r="DE47" t="e">
            <v>#VALUE!</v>
          </cell>
          <cell r="DF47"/>
          <cell r="DG47"/>
          <cell r="DH47"/>
          <cell r="DI47"/>
          <cell r="DJ47"/>
          <cell r="DK47"/>
          <cell r="DL47" t="e">
            <v>#VALUE!</v>
          </cell>
          <cell r="DM47" t="e">
            <v>#VALUE!</v>
          </cell>
          <cell r="DN47"/>
          <cell r="DO47"/>
          <cell r="DP47"/>
          <cell r="DQ47" t="e">
            <v>#VALUE!</v>
          </cell>
          <cell r="DR47" t="e">
            <v>#VALUE!</v>
          </cell>
          <cell r="DS47" t="e">
            <v>#VALUE!</v>
          </cell>
          <cell r="DT47" t="e">
            <v>#VALUE!</v>
          </cell>
          <cell r="DU47" t="e">
            <v>#VALUE!</v>
          </cell>
          <cell r="DV47" t="e">
            <v>#VALUE!</v>
          </cell>
          <cell r="DW47" t="e">
            <v>#VALUE!</v>
          </cell>
          <cell r="DX47">
            <v>-7</v>
          </cell>
        </row>
        <row r="48">
          <cell r="DE48" t="e">
            <v>#VALUE!</v>
          </cell>
          <cell r="DF48"/>
          <cell r="DG48"/>
          <cell r="DH48"/>
          <cell r="DI48"/>
          <cell r="DJ48"/>
          <cell r="DK48"/>
          <cell r="DL48" t="e">
            <v>#VALUE!</v>
          </cell>
          <cell r="DM48" t="e">
            <v>#VALUE!</v>
          </cell>
          <cell r="DN48"/>
          <cell r="DO48"/>
          <cell r="DP48"/>
          <cell r="DQ48" t="e">
            <v>#VALUE!</v>
          </cell>
          <cell r="DR48" t="e">
            <v>#VALUE!</v>
          </cell>
          <cell r="DS48" t="e">
            <v>#VALUE!</v>
          </cell>
          <cell r="DT48" t="e">
            <v>#VALUE!</v>
          </cell>
          <cell r="DU48" t="e">
            <v>#VALUE!</v>
          </cell>
          <cell r="DV48" t="e">
            <v>#VALUE!</v>
          </cell>
          <cell r="DW48" t="e">
            <v>#VALUE!</v>
          </cell>
          <cell r="DX48">
            <v>-8</v>
          </cell>
        </row>
        <row r="49">
          <cell r="DE49" t="e">
            <v>#VALUE!</v>
          </cell>
          <cell r="DF49"/>
          <cell r="DG49"/>
          <cell r="DH49"/>
          <cell r="DI49"/>
          <cell r="DJ49"/>
          <cell r="DK49"/>
          <cell r="DL49" t="e">
            <v>#VALUE!</v>
          </cell>
          <cell r="DM49" t="e">
            <v>#VALUE!</v>
          </cell>
          <cell r="DN49"/>
          <cell r="DO49"/>
          <cell r="DP49"/>
          <cell r="DQ49" t="e">
            <v>#VALUE!</v>
          </cell>
          <cell r="DR49" t="e">
            <v>#VALUE!</v>
          </cell>
          <cell r="DS49" t="e">
            <v>#VALUE!</v>
          </cell>
          <cell r="DT49" t="e">
            <v>#VALUE!</v>
          </cell>
          <cell r="DU49" t="e">
            <v>#VALUE!</v>
          </cell>
          <cell r="DV49" t="e">
            <v>#VALUE!</v>
          </cell>
          <cell r="DW49" t="e">
            <v>#VALUE!</v>
          </cell>
          <cell r="DX49">
            <v>-9</v>
          </cell>
        </row>
        <row r="50">
          <cell r="DE50" t="e">
            <v>#VALUE!</v>
          </cell>
          <cell r="DF50"/>
          <cell r="DG50"/>
          <cell r="DH50"/>
          <cell r="DI50"/>
          <cell r="DJ50"/>
          <cell r="DK50"/>
          <cell r="DL50" t="e">
            <v>#VALUE!</v>
          </cell>
          <cell r="DM50" t="e">
            <v>#VALUE!</v>
          </cell>
          <cell r="DN50"/>
          <cell r="DO50"/>
          <cell r="DP50"/>
          <cell r="DQ50" t="e">
            <v>#VALUE!</v>
          </cell>
          <cell r="DR50" t="e">
            <v>#VALUE!</v>
          </cell>
          <cell r="DS50" t="e">
            <v>#VALUE!</v>
          </cell>
          <cell r="DT50" t="e">
            <v>#VALUE!</v>
          </cell>
          <cell r="DU50" t="e">
            <v>#VALUE!</v>
          </cell>
          <cell r="DV50" t="e">
            <v>#VALUE!</v>
          </cell>
          <cell r="DW50" t="e">
            <v>#VALUE!</v>
          </cell>
          <cell r="DX50">
            <v>-10</v>
          </cell>
        </row>
        <row r="51">
          <cell r="DE51" t="e">
            <v>#VALUE!</v>
          </cell>
          <cell r="DF51"/>
          <cell r="DG51"/>
          <cell r="DH51"/>
          <cell r="DI51"/>
          <cell r="DJ51"/>
          <cell r="DK51"/>
          <cell r="DL51" t="e">
            <v>#VALUE!</v>
          </cell>
          <cell r="DM51" t="e">
            <v>#VALUE!</v>
          </cell>
          <cell r="DN51"/>
          <cell r="DO51"/>
          <cell r="DP51"/>
          <cell r="DQ51" t="e">
            <v>#VALUE!</v>
          </cell>
          <cell r="DR51" t="e">
            <v>#VALUE!</v>
          </cell>
          <cell r="DS51" t="e">
            <v>#VALUE!</v>
          </cell>
          <cell r="DT51" t="e">
            <v>#VALUE!</v>
          </cell>
          <cell r="DU51" t="e">
            <v>#VALUE!</v>
          </cell>
          <cell r="DV51" t="e">
            <v>#VALUE!</v>
          </cell>
          <cell r="DW51" t="e">
            <v>#VALUE!</v>
          </cell>
          <cell r="DX51">
            <v>-11</v>
          </cell>
        </row>
        <row r="52">
          <cell r="DE52" t="e">
            <v>#VALUE!</v>
          </cell>
          <cell r="DF52"/>
          <cell r="DG52"/>
          <cell r="DH52"/>
          <cell r="DI52"/>
          <cell r="DJ52"/>
          <cell r="DK52"/>
          <cell r="DL52" t="e">
            <v>#VALUE!</v>
          </cell>
          <cell r="DM52" t="e">
            <v>#VALUE!</v>
          </cell>
          <cell r="DN52"/>
          <cell r="DO52"/>
          <cell r="DP52"/>
          <cell r="DQ52" t="e">
            <v>#VALUE!</v>
          </cell>
          <cell r="DR52" t="e">
            <v>#VALUE!</v>
          </cell>
          <cell r="DS52" t="e">
            <v>#VALUE!</v>
          </cell>
          <cell r="DT52" t="e">
            <v>#VALUE!</v>
          </cell>
          <cell r="DU52" t="e">
            <v>#VALUE!</v>
          </cell>
          <cell r="DV52" t="e">
            <v>#VALUE!</v>
          </cell>
          <cell r="DW52" t="e">
            <v>#VALUE!</v>
          </cell>
          <cell r="DX52">
            <v>-12</v>
          </cell>
        </row>
        <row r="53">
          <cell r="DE53" t="e">
            <v>#VALUE!</v>
          </cell>
          <cell r="DF53"/>
          <cell r="DG53"/>
          <cell r="DH53"/>
          <cell r="DI53"/>
          <cell r="DJ53"/>
          <cell r="DK53"/>
          <cell r="DL53" t="e">
            <v>#VALUE!</v>
          </cell>
          <cell r="DM53" t="e">
            <v>#VALUE!</v>
          </cell>
          <cell r="DN53"/>
          <cell r="DO53"/>
          <cell r="DP53"/>
          <cell r="DQ53" t="e">
            <v>#VALUE!</v>
          </cell>
          <cell r="DR53" t="e">
            <v>#VALUE!</v>
          </cell>
          <cell r="DS53" t="e">
            <v>#VALUE!</v>
          </cell>
          <cell r="DT53" t="e">
            <v>#VALUE!</v>
          </cell>
          <cell r="DU53" t="e">
            <v>#VALUE!</v>
          </cell>
          <cell r="DV53" t="e">
            <v>#VALUE!</v>
          </cell>
          <cell r="DW53" t="e">
            <v>#VALUE!</v>
          </cell>
          <cell r="DX53">
            <v>-13</v>
          </cell>
        </row>
        <row r="54">
          <cell r="DE54" t="e">
            <v>#VALUE!</v>
          </cell>
          <cell r="DF54"/>
          <cell r="DG54"/>
          <cell r="DH54"/>
          <cell r="DI54"/>
          <cell r="DJ54"/>
          <cell r="DK54"/>
          <cell r="DL54" t="e">
            <v>#VALUE!</v>
          </cell>
          <cell r="DM54" t="e">
            <v>#VALUE!</v>
          </cell>
          <cell r="DN54"/>
          <cell r="DO54"/>
          <cell r="DP54"/>
          <cell r="DQ54" t="e">
            <v>#VALUE!</v>
          </cell>
          <cell r="DR54" t="e">
            <v>#VALUE!</v>
          </cell>
          <cell r="DS54" t="e">
            <v>#VALUE!</v>
          </cell>
          <cell r="DT54" t="e">
            <v>#VALUE!</v>
          </cell>
          <cell r="DU54" t="e">
            <v>#VALUE!</v>
          </cell>
          <cell r="DV54" t="e">
            <v>#VALUE!</v>
          </cell>
          <cell r="DW54" t="e">
            <v>#VALUE!</v>
          </cell>
          <cell r="DX54">
            <v>-14</v>
          </cell>
        </row>
        <row r="55">
          <cell r="DE55" t="e">
            <v>#VALUE!</v>
          </cell>
          <cell r="DF55"/>
          <cell r="DG55"/>
          <cell r="DH55"/>
          <cell r="DI55"/>
          <cell r="DJ55"/>
          <cell r="DK55"/>
          <cell r="DL55" t="e">
            <v>#VALUE!</v>
          </cell>
          <cell r="DM55" t="e">
            <v>#VALUE!</v>
          </cell>
          <cell r="DN55"/>
          <cell r="DO55"/>
          <cell r="DP55"/>
          <cell r="DQ55" t="e">
            <v>#VALUE!</v>
          </cell>
          <cell r="DR55" t="e">
            <v>#VALUE!</v>
          </cell>
          <cell r="DS55" t="e">
            <v>#VALUE!</v>
          </cell>
          <cell r="DT55" t="e">
            <v>#VALUE!</v>
          </cell>
          <cell r="DU55" t="e">
            <v>#VALUE!</v>
          </cell>
          <cell r="DV55" t="e">
            <v>#VALUE!</v>
          </cell>
          <cell r="DW55" t="e">
            <v>#VALUE!</v>
          </cell>
          <cell r="DX55">
            <v>-15</v>
          </cell>
        </row>
        <row r="56">
          <cell r="DE56" t="e">
            <v>#VALUE!</v>
          </cell>
          <cell r="DF56"/>
          <cell r="DG56"/>
          <cell r="DH56"/>
          <cell r="DI56"/>
          <cell r="DJ56"/>
          <cell r="DK56"/>
          <cell r="DL56" t="e">
            <v>#VALUE!</v>
          </cell>
          <cell r="DM56" t="e">
            <v>#VALUE!</v>
          </cell>
          <cell r="DN56"/>
          <cell r="DO56"/>
          <cell r="DP56"/>
          <cell r="DQ56" t="e">
            <v>#VALUE!</v>
          </cell>
          <cell r="DR56" t="e">
            <v>#VALUE!</v>
          </cell>
          <cell r="DS56" t="e">
            <v>#VALUE!</v>
          </cell>
          <cell r="DT56" t="e">
            <v>#VALUE!</v>
          </cell>
          <cell r="DU56" t="e">
            <v>#VALUE!</v>
          </cell>
          <cell r="DV56" t="e">
            <v>#VALUE!</v>
          </cell>
          <cell r="DW56" t="e">
            <v>#VALUE!</v>
          </cell>
          <cell r="DX56">
            <v>-16</v>
          </cell>
        </row>
        <row r="57">
          <cell r="DE57" t="e">
            <v>#VALUE!</v>
          </cell>
          <cell r="DF57"/>
          <cell r="DG57"/>
          <cell r="DH57"/>
          <cell r="DI57"/>
          <cell r="DJ57"/>
          <cell r="DK57"/>
          <cell r="DL57" t="e">
            <v>#VALUE!</v>
          </cell>
          <cell r="DM57" t="e">
            <v>#VALUE!</v>
          </cell>
          <cell r="DN57"/>
          <cell r="DO57"/>
          <cell r="DP57"/>
          <cell r="DQ57" t="e">
            <v>#VALUE!</v>
          </cell>
          <cell r="DR57" t="e">
            <v>#VALUE!</v>
          </cell>
          <cell r="DS57" t="e">
            <v>#VALUE!</v>
          </cell>
          <cell r="DT57" t="e">
            <v>#VALUE!</v>
          </cell>
          <cell r="DU57" t="e">
            <v>#VALUE!</v>
          </cell>
          <cell r="DV57" t="e">
            <v>#VALUE!</v>
          </cell>
          <cell r="DW57" t="e">
            <v>#VALUE!</v>
          </cell>
          <cell r="DX57">
            <v>-17</v>
          </cell>
        </row>
        <row r="58">
          <cell r="DE58" t="e">
            <v>#VALUE!</v>
          </cell>
          <cell r="DF58"/>
          <cell r="DG58"/>
          <cell r="DH58"/>
          <cell r="DI58"/>
          <cell r="DJ58"/>
          <cell r="DK58"/>
          <cell r="DL58" t="e">
            <v>#VALUE!</v>
          </cell>
          <cell r="DM58" t="e">
            <v>#VALUE!</v>
          </cell>
          <cell r="DN58"/>
          <cell r="DO58"/>
          <cell r="DP58"/>
          <cell r="DQ58" t="e">
            <v>#VALUE!</v>
          </cell>
          <cell r="DR58" t="e">
            <v>#VALUE!</v>
          </cell>
          <cell r="DS58" t="e">
            <v>#VALUE!</v>
          </cell>
          <cell r="DT58" t="e">
            <v>#VALUE!</v>
          </cell>
          <cell r="DU58" t="e">
            <v>#VALUE!</v>
          </cell>
          <cell r="DV58" t="e">
            <v>#VALUE!</v>
          </cell>
          <cell r="DW58" t="e">
            <v>#VALUE!</v>
          </cell>
          <cell r="DX58">
            <v>-18</v>
          </cell>
        </row>
        <row r="59">
          <cell r="DE59" t="e">
            <v>#VALUE!</v>
          </cell>
          <cell r="DF59"/>
          <cell r="DG59"/>
          <cell r="DH59"/>
          <cell r="DI59"/>
          <cell r="DJ59"/>
          <cell r="DK59"/>
          <cell r="DL59" t="e">
            <v>#VALUE!</v>
          </cell>
          <cell r="DM59" t="e">
            <v>#VALUE!</v>
          </cell>
          <cell r="DN59"/>
          <cell r="DO59"/>
          <cell r="DP59"/>
          <cell r="DQ59" t="e">
            <v>#VALUE!</v>
          </cell>
          <cell r="DR59" t="e">
            <v>#VALUE!</v>
          </cell>
          <cell r="DS59" t="e">
            <v>#VALUE!</v>
          </cell>
          <cell r="DT59" t="e">
            <v>#VALUE!</v>
          </cell>
          <cell r="DU59" t="e">
            <v>#VALUE!</v>
          </cell>
          <cell r="DV59" t="e">
            <v>#VALUE!</v>
          </cell>
          <cell r="DW59" t="e">
            <v>#VALUE!</v>
          </cell>
          <cell r="DX59">
            <v>-19</v>
          </cell>
        </row>
        <row r="60">
          <cell r="DE60" t="e">
            <v>#VALUE!</v>
          </cell>
          <cell r="DF60"/>
          <cell r="DG60"/>
          <cell r="DH60"/>
          <cell r="DI60"/>
          <cell r="DJ60"/>
          <cell r="DK60"/>
          <cell r="DL60" t="e">
            <v>#VALUE!</v>
          </cell>
          <cell r="DM60" t="e">
            <v>#VALUE!</v>
          </cell>
          <cell r="DN60"/>
          <cell r="DO60"/>
          <cell r="DP60"/>
          <cell r="DQ60" t="e">
            <v>#VALUE!</v>
          </cell>
          <cell r="DR60" t="e">
            <v>#VALUE!</v>
          </cell>
          <cell r="DS60" t="e">
            <v>#VALUE!</v>
          </cell>
          <cell r="DT60" t="e">
            <v>#VALUE!</v>
          </cell>
          <cell r="DU60" t="e">
            <v>#VALUE!</v>
          </cell>
          <cell r="DV60" t="e">
            <v>#VALUE!</v>
          </cell>
          <cell r="DW60" t="e">
            <v>#VALUE!</v>
          </cell>
          <cell r="DX60">
            <v>-20</v>
          </cell>
        </row>
        <row r="61">
          <cell r="DE61">
            <v>50</v>
          </cell>
          <cell r="DF61">
            <v>51</v>
          </cell>
          <cell r="DG61">
            <v>52</v>
          </cell>
          <cell r="DH61">
            <v>53</v>
          </cell>
          <cell r="DI61">
            <v>54</v>
          </cell>
          <cell r="DJ61">
            <v>55</v>
          </cell>
          <cell r="DK61">
            <v>56</v>
          </cell>
          <cell r="DL61">
            <v>57</v>
          </cell>
          <cell r="DM61">
            <v>-67</v>
          </cell>
          <cell r="DN61">
            <v>58</v>
          </cell>
          <cell r="DO61">
            <v>59</v>
          </cell>
          <cell r="DP61">
            <v>60</v>
          </cell>
          <cell r="DQ61">
            <v>61</v>
          </cell>
          <cell r="DR61">
            <v>62</v>
          </cell>
          <cell r="DS61">
            <v>63</v>
          </cell>
          <cell r="DT61">
            <v>64</v>
          </cell>
          <cell r="DU61">
            <v>65</v>
          </cell>
          <cell r="DV61">
            <v>66</v>
          </cell>
          <cell r="DW61">
            <v>67</v>
          </cell>
          <cell r="DX61">
            <v>68</v>
          </cell>
        </row>
      </sheetData>
      <sheetData sheetId="5">
        <row r="13">
          <cell r="BJ13"/>
        </row>
      </sheetData>
      <sheetData sheetId="6">
        <row r="9">
          <cell r="G9"/>
        </row>
      </sheetData>
      <sheetData sheetId="7">
        <row r="4">
          <cell r="P4">
            <v>2</v>
          </cell>
        </row>
      </sheetData>
      <sheetData sheetId="8">
        <row r="33">
          <cell r="D33"/>
        </row>
      </sheetData>
      <sheetData sheetId="9"/>
      <sheetData sheetId="10">
        <row r="8">
          <cell r="M8"/>
        </row>
      </sheetData>
      <sheetData sheetId="11">
        <row r="61">
          <cell r="F61"/>
        </row>
      </sheetData>
      <sheetData sheetId="12">
        <row r="5">
          <cell r="K5" t="str">
            <v>Hydrated Lime</v>
          </cell>
        </row>
      </sheetData>
      <sheetData sheetId="13">
        <row r="279">
          <cell r="B279" t="str">
            <v>A35010</v>
          </cell>
        </row>
      </sheetData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4.bin"/><Relationship Id="rId5" Type="http://schemas.openxmlformats.org/officeDocument/2006/relationships/ctrlProp" Target="../ctrlProps/ctrlProp2.xml"/><Relationship Id="rId4" Type="http://schemas.openxmlformats.org/officeDocument/2006/relationships/vmlDrawing" Target="../drawings/vmlDrawing2.v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6">
    <pageSetUpPr autoPageBreaks="0"/>
  </sheetPr>
  <dimension ref="A1:P2492"/>
  <sheetViews>
    <sheetView workbookViewId="0">
      <pane ySplit="1" topLeftCell="A2" activePane="bottomLeft" state="frozen"/>
      <selection activeCell="D1" sqref="D1"/>
      <selection pane="bottomLeft" activeCell="I12" sqref="I12"/>
    </sheetView>
  </sheetViews>
  <sheetFormatPr defaultColWidth="9.15625" defaultRowHeight="12.75" customHeight="1"/>
  <cols>
    <col min="1" max="2" width="9.15625" style="47"/>
    <col min="3" max="3" width="9.15625" style="47" customWidth="1"/>
    <col min="4" max="4" width="29.68359375" style="47" bestFit="1" customWidth="1"/>
    <col min="5" max="6" width="9.15625" style="47"/>
    <col min="7" max="9" width="9.15625" style="47" customWidth="1"/>
    <col min="10" max="10" width="9.15625" style="47"/>
    <col min="11" max="12" width="9.15625" style="111"/>
    <col min="13" max="13" width="9.15625" style="47"/>
    <col min="14" max="14" width="9.15625" style="111"/>
    <col min="15" max="16384" width="9.15625" style="47"/>
  </cols>
  <sheetData>
    <row r="1" spans="1:16" ht="12.75" customHeight="1">
      <c r="A1" s="110" t="s">
        <v>292</v>
      </c>
      <c r="B1" s="47" t="s">
        <v>293</v>
      </c>
      <c r="C1" s="110" t="s">
        <v>294</v>
      </c>
      <c r="D1" s="110" t="s">
        <v>295</v>
      </c>
      <c r="E1" s="110"/>
      <c r="F1" s="110"/>
      <c r="K1" s="111" t="s">
        <v>117</v>
      </c>
      <c r="L1" s="111" t="s">
        <v>118</v>
      </c>
      <c r="M1" s="47" t="s">
        <v>121</v>
      </c>
      <c r="N1" s="111" t="s">
        <v>119</v>
      </c>
      <c r="O1" s="47" t="s">
        <v>124</v>
      </c>
      <c r="P1" s="110"/>
    </row>
    <row r="2" spans="1:16" ht="12.75" customHeight="1">
      <c r="A2" s="47">
        <v>1</v>
      </c>
      <c r="B2" s="47" t="s">
        <v>296</v>
      </c>
      <c r="C2" s="47" t="s">
        <v>1880</v>
      </c>
      <c r="D2" s="47" t="s">
        <v>297</v>
      </c>
      <c r="K2" s="111" t="s">
        <v>296</v>
      </c>
      <c r="L2" s="111" t="s">
        <v>301</v>
      </c>
      <c r="M2" s="47">
        <v>0</v>
      </c>
      <c r="N2" s="111" t="s">
        <v>152</v>
      </c>
      <c r="O2" s="47">
        <v>4</v>
      </c>
    </row>
    <row r="3" spans="1:16" ht="12.75" customHeight="1">
      <c r="A3" s="47">
        <v>2</v>
      </c>
      <c r="B3" s="47" t="s">
        <v>1881</v>
      </c>
      <c r="C3" s="47" t="s">
        <v>1880</v>
      </c>
      <c r="D3" s="47" t="s">
        <v>300</v>
      </c>
      <c r="K3" s="111" t="s">
        <v>296</v>
      </c>
      <c r="L3" s="111" t="s">
        <v>298</v>
      </c>
      <c r="M3" s="47">
        <v>1</v>
      </c>
      <c r="N3" s="111" t="s">
        <v>151</v>
      </c>
      <c r="O3" s="47">
        <v>5</v>
      </c>
    </row>
    <row r="4" spans="1:16" ht="12.75" customHeight="1">
      <c r="A4" s="47">
        <v>3</v>
      </c>
      <c r="B4" s="47" t="s">
        <v>1882</v>
      </c>
      <c r="C4" s="47" t="s">
        <v>1880</v>
      </c>
      <c r="D4" s="47" t="s">
        <v>1883</v>
      </c>
      <c r="K4" s="111" t="s">
        <v>1881</v>
      </c>
      <c r="L4" s="111" t="s">
        <v>228</v>
      </c>
      <c r="M4" s="47">
        <v>0</v>
      </c>
      <c r="N4" s="111" t="s">
        <v>152</v>
      </c>
      <c r="O4" s="47">
        <v>4</v>
      </c>
    </row>
    <row r="5" spans="1:16" ht="12.75" customHeight="1">
      <c r="A5" s="47">
        <v>4</v>
      </c>
      <c r="B5" s="47" t="s">
        <v>299</v>
      </c>
      <c r="C5" s="47" t="s">
        <v>1880</v>
      </c>
      <c r="D5" s="47" t="s">
        <v>300</v>
      </c>
      <c r="K5" s="111" t="s">
        <v>1881</v>
      </c>
      <c r="L5" s="111" t="s">
        <v>304</v>
      </c>
      <c r="M5" s="47">
        <v>0</v>
      </c>
      <c r="N5" s="111" t="s">
        <v>152</v>
      </c>
      <c r="O5" s="47">
        <v>5</v>
      </c>
    </row>
    <row r="6" spans="1:16" ht="12.75" customHeight="1">
      <c r="A6" s="47">
        <v>5</v>
      </c>
      <c r="B6" s="47" t="s">
        <v>1884</v>
      </c>
      <c r="C6" s="47" t="s">
        <v>1885</v>
      </c>
      <c r="D6" s="47" t="s">
        <v>1886</v>
      </c>
      <c r="K6" s="111" t="s">
        <v>1882</v>
      </c>
      <c r="L6" s="111" t="s">
        <v>307</v>
      </c>
      <c r="M6" s="47">
        <v>0</v>
      </c>
      <c r="N6" s="111" t="s">
        <v>152</v>
      </c>
      <c r="O6" s="47">
        <v>5</v>
      </c>
    </row>
    <row r="7" spans="1:16" ht="12.75" customHeight="1">
      <c r="A7" s="47">
        <v>6</v>
      </c>
      <c r="B7" s="47" t="s">
        <v>1887</v>
      </c>
      <c r="C7" s="47" t="s">
        <v>1880</v>
      </c>
      <c r="D7" s="47" t="s">
        <v>300</v>
      </c>
      <c r="K7" s="111" t="s">
        <v>1882</v>
      </c>
      <c r="L7" s="111" t="s">
        <v>1533</v>
      </c>
      <c r="M7" s="47">
        <v>0</v>
      </c>
      <c r="N7" s="111" t="s">
        <v>1655</v>
      </c>
      <c r="O7" s="47">
        <v>5</v>
      </c>
    </row>
    <row r="8" spans="1:16" ht="12.75" customHeight="1">
      <c r="A8" s="47">
        <v>7</v>
      </c>
      <c r="B8" s="47" t="s">
        <v>302</v>
      </c>
      <c r="C8" s="47" t="s">
        <v>1880</v>
      </c>
      <c r="D8" s="47" t="s">
        <v>303</v>
      </c>
      <c r="K8" s="111" t="s">
        <v>299</v>
      </c>
      <c r="L8" s="111" t="s">
        <v>304</v>
      </c>
      <c r="M8" s="47">
        <v>0</v>
      </c>
      <c r="N8" s="111" t="s">
        <v>152</v>
      </c>
      <c r="O8" s="47">
        <v>5</v>
      </c>
    </row>
    <row r="9" spans="1:16" ht="12.75" customHeight="1">
      <c r="A9" s="47">
        <v>8</v>
      </c>
      <c r="B9" s="47" t="s">
        <v>305</v>
      </c>
      <c r="C9" s="47" t="s">
        <v>1880</v>
      </c>
      <c r="D9" s="47" t="s">
        <v>306</v>
      </c>
      <c r="K9" s="111" t="s">
        <v>299</v>
      </c>
      <c r="L9" s="111" t="s">
        <v>307</v>
      </c>
      <c r="M9" s="47">
        <v>0</v>
      </c>
      <c r="N9" s="111" t="s">
        <v>152</v>
      </c>
      <c r="O9" s="47">
        <v>5</v>
      </c>
    </row>
    <row r="10" spans="1:16" ht="12.75" customHeight="1">
      <c r="A10" s="47">
        <v>9</v>
      </c>
      <c r="B10" s="47" t="s">
        <v>1888</v>
      </c>
      <c r="C10" s="47" t="s">
        <v>1880</v>
      </c>
      <c r="D10" s="47" t="s">
        <v>303</v>
      </c>
      <c r="K10" s="111" t="s">
        <v>299</v>
      </c>
      <c r="L10" s="111" t="s">
        <v>1533</v>
      </c>
      <c r="M10" s="47">
        <v>0</v>
      </c>
      <c r="N10" s="111" t="s">
        <v>1655</v>
      </c>
      <c r="O10" s="47">
        <v>5</v>
      </c>
    </row>
    <row r="11" spans="1:16" ht="12.75" customHeight="1">
      <c r="A11" s="47">
        <v>10</v>
      </c>
      <c r="B11" s="47" t="s">
        <v>308</v>
      </c>
      <c r="C11" s="47" t="s">
        <v>1889</v>
      </c>
      <c r="D11" s="47" t="s">
        <v>309</v>
      </c>
      <c r="K11" s="111" t="s">
        <v>1884</v>
      </c>
      <c r="L11" s="111" t="s">
        <v>228</v>
      </c>
      <c r="M11" s="47">
        <v>0</v>
      </c>
      <c r="N11" s="111" t="s">
        <v>1655</v>
      </c>
      <c r="O11" s="47">
        <v>5</v>
      </c>
    </row>
    <row r="12" spans="1:16" ht="12.75" customHeight="1">
      <c r="A12" s="47">
        <v>11</v>
      </c>
      <c r="B12" s="47" t="s">
        <v>1890</v>
      </c>
      <c r="C12" s="47" t="s">
        <v>1889</v>
      </c>
      <c r="D12" s="47" t="s">
        <v>1891</v>
      </c>
      <c r="K12" s="111" t="s">
        <v>1887</v>
      </c>
      <c r="L12" s="111" t="s">
        <v>228</v>
      </c>
      <c r="M12" s="47">
        <v>0</v>
      </c>
      <c r="N12" s="111" t="s">
        <v>151</v>
      </c>
      <c r="O12" s="47">
        <v>4</v>
      </c>
    </row>
    <row r="13" spans="1:16" ht="12.75" customHeight="1">
      <c r="A13" s="47">
        <v>12</v>
      </c>
      <c r="B13" s="47" t="s">
        <v>1892</v>
      </c>
      <c r="C13" s="47" t="s">
        <v>1889</v>
      </c>
      <c r="D13" s="47" t="s">
        <v>1893</v>
      </c>
      <c r="K13" s="111" t="s">
        <v>302</v>
      </c>
      <c r="L13" s="111" t="s">
        <v>310</v>
      </c>
      <c r="M13" s="47">
        <v>0</v>
      </c>
      <c r="N13" s="111" t="s">
        <v>152</v>
      </c>
      <c r="O13" s="47">
        <v>4</v>
      </c>
    </row>
    <row r="14" spans="1:16" ht="12.75" customHeight="1">
      <c r="A14" s="47">
        <v>13</v>
      </c>
      <c r="B14" s="47" t="s">
        <v>311</v>
      </c>
      <c r="C14" s="47" t="s">
        <v>1889</v>
      </c>
      <c r="D14" s="47" t="s">
        <v>312</v>
      </c>
      <c r="K14" s="111" t="s">
        <v>305</v>
      </c>
      <c r="L14" s="111" t="s">
        <v>313</v>
      </c>
      <c r="M14" s="47">
        <v>0</v>
      </c>
      <c r="N14" s="111" t="s">
        <v>152</v>
      </c>
      <c r="O14" s="47">
        <v>4</v>
      </c>
    </row>
    <row r="15" spans="1:16" ht="12.75" customHeight="1">
      <c r="A15" s="47">
        <v>14</v>
      </c>
      <c r="B15" s="47" t="s">
        <v>1894</v>
      </c>
      <c r="C15" s="47" t="s">
        <v>318</v>
      </c>
      <c r="D15" s="47" t="s">
        <v>1895</v>
      </c>
      <c r="K15" s="111" t="s">
        <v>1888</v>
      </c>
      <c r="L15" s="111" t="s">
        <v>228</v>
      </c>
      <c r="M15" s="47">
        <v>0</v>
      </c>
      <c r="N15" s="111" t="s">
        <v>151</v>
      </c>
      <c r="O15" s="47">
        <v>4</v>
      </c>
    </row>
    <row r="16" spans="1:16" ht="12.75" customHeight="1">
      <c r="A16" s="47">
        <v>15</v>
      </c>
      <c r="B16" s="47" t="s">
        <v>1896</v>
      </c>
      <c r="C16" s="47" t="s">
        <v>1889</v>
      </c>
      <c r="D16" s="47" t="s">
        <v>1897</v>
      </c>
      <c r="K16" s="111" t="s">
        <v>1888</v>
      </c>
      <c r="L16" s="111" t="s">
        <v>228</v>
      </c>
      <c r="M16" s="47">
        <v>0</v>
      </c>
      <c r="N16" s="111" t="s">
        <v>151</v>
      </c>
      <c r="O16" s="47">
        <v>5</v>
      </c>
    </row>
    <row r="17" spans="1:15" ht="12.75" customHeight="1">
      <c r="A17" s="47">
        <v>16</v>
      </c>
      <c r="B17" s="47" t="s">
        <v>314</v>
      </c>
      <c r="C17" s="47" t="s">
        <v>1889</v>
      </c>
      <c r="D17" s="47" t="s">
        <v>1898</v>
      </c>
      <c r="K17" s="111" t="s">
        <v>308</v>
      </c>
      <c r="L17" s="111" t="s">
        <v>319</v>
      </c>
      <c r="M17" s="47">
        <v>0</v>
      </c>
      <c r="N17" s="111" t="s">
        <v>151</v>
      </c>
      <c r="O17" s="47">
        <v>4</v>
      </c>
    </row>
    <row r="18" spans="1:15" ht="12.75" customHeight="1">
      <c r="A18" s="47">
        <v>17</v>
      </c>
      <c r="B18" s="47" t="s">
        <v>1899</v>
      </c>
      <c r="C18" s="47" t="s">
        <v>1889</v>
      </c>
      <c r="D18" s="47" t="s">
        <v>1900</v>
      </c>
      <c r="K18" s="111" t="s">
        <v>308</v>
      </c>
      <c r="L18" s="111" t="s">
        <v>1901</v>
      </c>
      <c r="M18" s="47">
        <v>0</v>
      </c>
      <c r="N18" s="111" t="s">
        <v>1655</v>
      </c>
      <c r="O18" s="47">
        <v>5</v>
      </c>
    </row>
    <row r="19" spans="1:15" ht="12.75" customHeight="1">
      <c r="A19" s="47">
        <v>18</v>
      </c>
      <c r="B19" s="47" t="s">
        <v>1902</v>
      </c>
      <c r="C19" s="47" t="s">
        <v>318</v>
      </c>
      <c r="D19" s="47" t="s">
        <v>1903</v>
      </c>
      <c r="K19" s="111" t="s">
        <v>308</v>
      </c>
      <c r="L19" s="111" t="s">
        <v>315</v>
      </c>
      <c r="M19" s="47">
        <v>0</v>
      </c>
      <c r="N19" s="111" t="s">
        <v>151</v>
      </c>
      <c r="O19" s="47">
        <v>4</v>
      </c>
    </row>
    <row r="20" spans="1:15" ht="12.75" customHeight="1">
      <c r="A20" s="47">
        <v>19</v>
      </c>
      <c r="B20" s="47" t="s">
        <v>1904</v>
      </c>
      <c r="C20" s="47" t="s">
        <v>1889</v>
      </c>
      <c r="D20" s="47" t="s">
        <v>462</v>
      </c>
      <c r="K20" s="111" t="s">
        <v>1890</v>
      </c>
      <c r="L20" s="111" t="s">
        <v>348</v>
      </c>
      <c r="M20" s="47">
        <v>1</v>
      </c>
      <c r="N20" s="111" t="s">
        <v>151</v>
      </c>
      <c r="O20" s="47">
        <v>4</v>
      </c>
    </row>
    <row r="21" spans="1:15" ht="12.75" customHeight="1">
      <c r="A21" s="47">
        <v>20</v>
      </c>
      <c r="B21" s="47" t="s">
        <v>316</v>
      </c>
      <c r="C21" s="47" t="s">
        <v>318</v>
      </c>
      <c r="D21" s="47" t="s">
        <v>317</v>
      </c>
      <c r="K21" s="111" t="s">
        <v>1892</v>
      </c>
      <c r="L21" s="111" t="s">
        <v>228</v>
      </c>
      <c r="M21" s="47">
        <v>0</v>
      </c>
      <c r="N21" s="111" t="s">
        <v>152</v>
      </c>
      <c r="O21" s="47">
        <v>5</v>
      </c>
    </row>
    <row r="22" spans="1:15" ht="12.75" customHeight="1">
      <c r="A22" s="47">
        <v>21</v>
      </c>
      <c r="B22" s="47" t="s">
        <v>1905</v>
      </c>
      <c r="C22" s="47" t="s">
        <v>1889</v>
      </c>
      <c r="D22" s="47" t="s">
        <v>1906</v>
      </c>
      <c r="K22" s="111" t="s">
        <v>311</v>
      </c>
      <c r="L22" s="111" t="s">
        <v>354</v>
      </c>
      <c r="M22" s="47">
        <v>1</v>
      </c>
      <c r="N22" s="111" t="s">
        <v>151</v>
      </c>
      <c r="O22" s="47">
        <v>4</v>
      </c>
    </row>
    <row r="23" spans="1:15" ht="12.75" customHeight="1">
      <c r="A23" s="47">
        <v>22</v>
      </c>
      <c r="B23" s="47" t="s">
        <v>1907</v>
      </c>
      <c r="C23" s="47" t="s">
        <v>1889</v>
      </c>
      <c r="D23" s="47" t="s">
        <v>1908</v>
      </c>
      <c r="K23" s="111" t="s">
        <v>1894</v>
      </c>
      <c r="L23" s="111" t="s">
        <v>228</v>
      </c>
      <c r="M23" s="47">
        <v>0</v>
      </c>
      <c r="N23" s="111" t="s">
        <v>1655</v>
      </c>
      <c r="O23" s="47">
        <v>5</v>
      </c>
    </row>
    <row r="24" spans="1:15" ht="12.75" customHeight="1">
      <c r="A24" s="47">
        <v>23</v>
      </c>
      <c r="B24" s="47" t="s">
        <v>1909</v>
      </c>
      <c r="C24" s="47" t="s">
        <v>1889</v>
      </c>
      <c r="D24" s="47" t="s">
        <v>1910</v>
      </c>
      <c r="K24" s="111" t="s">
        <v>1896</v>
      </c>
      <c r="L24" s="111" t="s">
        <v>161</v>
      </c>
      <c r="M24" s="47">
        <v>0</v>
      </c>
      <c r="N24" s="111" t="s">
        <v>152</v>
      </c>
      <c r="O24" s="47">
        <v>4</v>
      </c>
    </row>
    <row r="25" spans="1:15" ht="12.75" customHeight="1">
      <c r="A25" s="47">
        <v>24</v>
      </c>
      <c r="B25" s="47" t="s">
        <v>1911</v>
      </c>
      <c r="C25" s="47" t="s">
        <v>1912</v>
      </c>
      <c r="D25" s="47" t="s">
        <v>1913</v>
      </c>
      <c r="K25" s="111" t="s">
        <v>314</v>
      </c>
      <c r="L25" s="111" t="s">
        <v>325</v>
      </c>
      <c r="M25" s="47">
        <v>0</v>
      </c>
      <c r="N25" s="111" t="s">
        <v>151</v>
      </c>
      <c r="O25" s="47">
        <v>4</v>
      </c>
    </row>
    <row r="26" spans="1:15" ht="12.75" customHeight="1">
      <c r="A26" s="47">
        <v>25</v>
      </c>
      <c r="B26" s="47" t="s">
        <v>1914</v>
      </c>
      <c r="C26" s="47" t="s">
        <v>1915</v>
      </c>
      <c r="D26" s="47" t="s">
        <v>1916</v>
      </c>
      <c r="K26" s="111" t="s">
        <v>1899</v>
      </c>
      <c r="L26" s="111" t="s">
        <v>228</v>
      </c>
      <c r="M26" s="47">
        <v>0</v>
      </c>
      <c r="N26" s="111" t="s">
        <v>1655</v>
      </c>
      <c r="O26" s="47">
        <v>5</v>
      </c>
    </row>
    <row r="27" spans="1:15" ht="12.75" customHeight="1">
      <c r="A27" s="47">
        <v>26</v>
      </c>
      <c r="B27" s="47" t="s">
        <v>1917</v>
      </c>
      <c r="C27" s="47" t="s">
        <v>1918</v>
      </c>
      <c r="D27" s="47" t="s">
        <v>1919</v>
      </c>
      <c r="K27" s="111" t="s">
        <v>1902</v>
      </c>
      <c r="L27" s="111" t="s">
        <v>228</v>
      </c>
      <c r="M27" s="47">
        <v>0</v>
      </c>
      <c r="N27" s="111" t="s">
        <v>1655</v>
      </c>
      <c r="O27" s="47">
        <v>5</v>
      </c>
    </row>
    <row r="28" spans="1:15" ht="12.75" customHeight="1">
      <c r="A28" s="47">
        <v>27</v>
      </c>
      <c r="B28" s="47" t="s">
        <v>1920</v>
      </c>
      <c r="C28" s="47" t="s">
        <v>1889</v>
      </c>
      <c r="D28" s="47" t="s">
        <v>1903</v>
      </c>
      <c r="K28" s="111" t="s">
        <v>1904</v>
      </c>
      <c r="L28" s="111" t="s">
        <v>228</v>
      </c>
      <c r="M28" s="47">
        <v>0</v>
      </c>
      <c r="N28" s="111" t="s">
        <v>1655</v>
      </c>
      <c r="O28" s="47">
        <v>5</v>
      </c>
    </row>
    <row r="29" spans="1:15" ht="12.75" customHeight="1">
      <c r="A29" s="47">
        <v>28</v>
      </c>
      <c r="B29" s="47" t="s">
        <v>320</v>
      </c>
      <c r="C29" s="47" t="s">
        <v>1918</v>
      </c>
      <c r="D29" s="47" t="s">
        <v>321</v>
      </c>
      <c r="K29" s="111" t="s">
        <v>316</v>
      </c>
      <c r="L29" s="111" t="s">
        <v>331</v>
      </c>
      <c r="M29" s="47">
        <v>0</v>
      </c>
      <c r="N29" s="111" t="s">
        <v>152</v>
      </c>
      <c r="O29" s="47">
        <v>4</v>
      </c>
    </row>
    <row r="30" spans="1:15" ht="12.75" customHeight="1">
      <c r="A30" s="47">
        <v>29</v>
      </c>
      <c r="B30" s="47" t="s">
        <v>323</v>
      </c>
      <c r="C30" s="47" t="s">
        <v>1889</v>
      </c>
      <c r="D30" s="47" t="s">
        <v>324</v>
      </c>
      <c r="K30" s="111" t="s">
        <v>316</v>
      </c>
      <c r="L30" s="111" t="s">
        <v>328</v>
      </c>
      <c r="M30" s="47">
        <v>1</v>
      </c>
      <c r="N30" s="111" t="s">
        <v>151</v>
      </c>
      <c r="O30" s="47">
        <v>4</v>
      </c>
    </row>
    <row r="31" spans="1:15" ht="12.75" customHeight="1">
      <c r="A31" s="47">
        <v>30</v>
      </c>
      <c r="B31" s="47" t="s">
        <v>326</v>
      </c>
      <c r="C31" s="47" t="s">
        <v>1921</v>
      </c>
      <c r="D31" s="47" t="s">
        <v>327</v>
      </c>
      <c r="K31" s="111" t="s">
        <v>1905</v>
      </c>
      <c r="L31" s="111" t="s">
        <v>228</v>
      </c>
      <c r="M31" s="47">
        <v>0</v>
      </c>
      <c r="N31" s="111" t="s">
        <v>1655</v>
      </c>
      <c r="O31" s="47">
        <v>5</v>
      </c>
    </row>
    <row r="32" spans="1:15" ht="12.75" customHeight="1">
      <c r="A32" s="47">
        <v>31</v>
      </c>
      <c r="B32" s="47" t="s">
        <v>1922</v>
      </c>
      <c r="C32" s="47" t="s">
        <v>1889</v>
      </c>
      <c r="D32" s="47" t="s">
        <v>1923</v>
      </c>
      <c r="K32" s="111" t="s">
        <v>1907</v>
      </c>
      <c r="L32" s="111" t="s">
        <v>228</v>
      </c>
      <c r="M32" s="47">
        <v>0</v>
      </c>
      <c r="N32" s="111" t="s">
        <v>1655</v>
      </c>
      <c r="O32" s="47">
        <v>5</v>
      </c>
    </row>
    <row r="33" spans="1:15" ht="12.75" customHeight="1">
      <c r="A33" s="47">
        <v>32</v>
      </c>
      <c r="B33" s="47" t="s">
        <v>1924</v>
      </c>
      <c r="C33" s="47" t="s">
        <v>1889</v>
      </c>
      <c r="D33" s="47" t="s">
        <v>1925</v>
      </c>
      <c r="K33" s="111" t="s">
        <v>1909</v>
      </c>
      <c r="L33" s="111" t="s">
        <v>1926</v>
      </c>
      <c r="M33" s="47">
        <v>0</v>
      </c>
      <c r="N33" s="111" t="s">
        <v>1655</v>
      </c>
      <c r="O33" s="47">
        <v>5</v>
      </c>
    </row>
    <row r="34" spans="1:15" ht="12.75" customHeight="1">
      <c r="A34" s="47">
        <v>33</v>
      </c>
      <c r="B34" s="47" t="s">
        <v>329</v>
      </c>
      <c r="C34" s="47" t="s">
        <v>1889</v>
      </c>
      <c r="D34" s="47" t="s">
        <v>330</v>
      </c>
      <c r="K34" s="111" t="s">
        <v>1911</v>
      </c>
      <c r="L34" s="111" t="s">
        <v>228</v>
      </c>
      <c r="M34" s="47">
        <v>0</v>
      </c>
      <c r="N34" s="111" t="s">
        <v>1655</v>
      </c>
      <c r="O34" s="47">
        <v>5</v>
      </c>
    </row>
    <row r="35" spans="1:15" ht="12.75" customHeight="1">
      <c r="A35" s="47">
        <v>34</v>
      </c>
      <c r="B35" s="47" t="s">
        <v>332</v>
      </c>
      <c r="C35" s="47" t="s">
        <v>1889</v>
      </c>
      <c r="D35" s="47" t="s">
        <v>333</v>
      </c>
      <c r="K35" s="111" t="s">
        <v>1914</v>
      </c>
      <c r="L35" s="111" t="s">
        <v>228</v>
      </c>
      <c r="M35" s="47">
        <v>0</v>
      </c>
      <c r="N35" s="111" t="s">
        <v>1655</v>
      </c>
      <c r="O35" s="47">
        <v>5</v>
      </c>
    </row>
    <row r="36" spans="1:15" ht="12.75" customHeight="1">
      <c r="A36" s="47">
        <v>35</v>
      </c>
      <c r="B36" s="47" t="s">
        <v>335</v>
      </c>
      <c r="C36" s="47" t="s">
        <v>1889</v>
      </c>
      <c r="D36" s="47" t="s">
        <v>336</v>
      </c>
      <c r="K36" s="111" t="s">
        <v>1917</v>
      </c>
      <c r="L36" s="111" t="s">
        <v>354</v>
      </c>
      <c r="M36" s="47">
        <v>0</v>
      </c>
      <c r="N36" s="111" t="s">
        <v>151</v>
      </c>
      <c r="O36" s="47">
        <v>4</v>
      </c>
    </row>
    <row r="37" spans="1:15" ht="12.75" customHeight="1">
      <c r="A37" s="47">
        <v>36</v>
      </c>
      <c r="B37" s="47" t="s">
        <v>1927</v>
      </c>
      <c r="C37" s="47" t="s">
        <v>1889</v>
      </c>
      <c r="D37" s="47" t="s">
        <v>1928</v>
      </c>
      <c r="K37" s="111" t="s">
        <v>1920</v>
      </c>
      <c r="L37" s="111" t="s">
        <v>228</v>
      </c>
      <c r="M37" s="47">
        <v>0</v>
      </c>
      <c r="N37" s="111" t="s">
        <v>1655</v>
      </c>
      <c r="O37" s="47">
        <v>5</v>
      </c>
    </row>
    <row r="38" spans="1:15" ht="12.75" customHeight="1">
      <c r="A38" s="47">
        <v>37</v>
      </c>
      <c r="B38" s="47" t="s">
        <v>1929</v>
      </c>
      <c r="C38" s="47" t="s">
        <v>1921</v>
      </c>
      <c r="D38" s="47" t="s">
        <v>1930</v>
      </c>
      <c r="K38" s="111" t="s">
        <v>320</v>
      </c>
      <c r="L38" s="111" t="s">
        <v>334</v>
      </c>
      <c r="M38" s="47">
        <v>0</v>
      </c>
      <c r="N38" s="111" t="s">
        <v>151</v>
      </c>
      <c r="O38" s="47">
        <v>4</v>
      </c>
    </row>
    <row r="39" spans="1:15" ht="12.75" customHeight="1">
      <c r="A39" s="47">
        <v>38</v>
      </c>
      <c r="B39" s="47" t="s">
        <v>1931</v>
      </c>
      <c r="C39" s="47" t="s">
        <v>1889</v>
      </c>
      <c r="D39" s="47" t="s">
        <v>1932</v>
      </c>
      <c r="K39" s="111" t="s">
        <v>323</v>
      </c>
      <c r="L39" s="111" t="s">
        <v>337</v>
      </c>
      <c r="M39" s="47">
        <v>0</v>
      </c>
      <c r="N39" s="111" t="s">
        <v>151</v>
      </c>
      <c r="O39" s="47">
        <v>4</v>
      </c>
    </row>
    <row r="40" spans="1:15" ht="12.75" customHeight="1">
      <c r="A40" s="47">
        <v>39</v>
      </c>
      <c r="B40" s="47" t="s">
        <v>1933</v>
      </c>
      <c r="C40" s="47" t="s">
        <v>1921</v>
      </c>
      <c r="D40" s="47" t="s">
        <v>1934</v>
      </c>
      <c r="K40" s="111" t="s">
        <v>326</v>
      </c>
      <c r="L40" s="111" t="s">
        <v>340</v>
      </c>
      <c r="M40" s="47">
        <v>0</v>
      </c>
      <c r="N40" s="111" t="s">
        <v>152</v>
      </c>
      <c r="O40" s="47">
        <v>4</v>
      </c>
    </row>
    <row r="41" spans="1:15" ht="12.75" customHeight="1">
      <c r="A41" s="47">
        <v>40</v>
      </c>
      <c r="B41" s="47" t="s">
        <v>1935</v>
      </c>
      <c r="C41" s="47" t="s">
        <v>1915</v>
      </c>
      <c r="D41" s="47" t="s">
        <v>1936</v>
      </c>
      <c r="K41" s="111" t="s">
        <v>326</v>
      </c>
      <c r="L41" s="111" t="s">
        <v>343</v>
      </c>
      <c r="M41" s="47">
        <v>0</v>
      </c>
      <c r="N41" s="111" t="s">
        <v>151</v>
      </c>
      <c r="O41" s="47">
        <v>4</v>
      </c>
    </row>
    <row r="42" spans="1:15" ht="12.75" customHeight="1">
      <c r="A42" s="47">
        <v>41</v>
      </c>
      <c r="B42" s="47" t="s">
        <v>1937</v>
      </c>
      <c r="C42" s="47" t="s">
        <v>1938</v>
      </c>
      <c r="D42" s="47" t="s">
        <v>1939</v>
      </c>
      <c r="K42" s="111" t="s">
        <v>1922</v>
      </c>
      <c r="L42" s="111" t="s">
        <v>228</v>
      </c>
      <c r="M42" s="47">
        <v>0</v>
      </c>
      <c r="N42" s="111" t="s">
        <v>152</v>
      </c>
      <c r="O42" s="47">
        <v>4</v>
      </c>
    </row>
    <row r="43" spans="1:15" ht="12.75" customHeight="1">
      <c r="A43" s="47">
        <v>42</v>
      </c>
      <c r="B43" s="47" t="s">
        <v>338</v>
      </c>
      <c r="C43" s="47" t="s">
        <v>318</v>
      </c>
      <c r="D43" s="47" t="s">
        <v>1940</v>
      </c>
      <c r="K43" s="111" t="s">
        <v>1924</v>
      </c>
      <c r="L43" s="111" t="s">
        <v>683</v>
      </c>
      <c r="M43" s="47">
        <v>0</v>
      </c>
      <c r="N43" s="111" t="s">
        <v>151</v>
      </c>
      <c r="O43" s="47">
        <v>5</v>
      </c>
    </row>
    <row r="44" spans="1:15" ht="12.75" customHeight="1">
      <c r="A44" s="47">
        <v>43</v>
      </c>
      <c r="B44" s="47" t="s">
        <v>1941</v>
      </c>
      <c r="C44" s="47" t="s">
        <v>1889</v>
      </c>
      <c r="D44" s="47" t="s">
        <v>300</v>
      </c>
      <c r="K44" s="111" t="s">
        <v>1924</v>
      </c>
      <c r="L44" s="111" t="s">
        <v>334</v>
      </c>
      <c r="M44" s="47">
        <v>0</v>
      </c>
      <c r="N44" s="111" t="s">
        <v>152</v>
      </c>
      <c r="O44" s="47">
        <v>5</v>
      </c>
    </row>
    <row r="45" spans="1:15" ht="12.75" customHeight="1">
      <c r="A45" s="47">
        <v>44</v>
      </c>
      <c r="B45" s="47" t="s">
        <v>1942</v>
      </c>
      <c r="C45" s="47" t="s">
        <v>1943</v>
      </c>
      <c r="D45" s="47" t="s">
        <v>1944</v>
      </c>
      <c r="K45" s="111" t="s">
        <v>329</v>
      </c>
      <c r="L45" s="111" t="s">
        <v>348</v>
      </c>
      <c r="M45" s="47">
        <v>0</v>
      </c>
      <c r="N45" s="111" t="s">
        <v>152</v>
      </c>
      <c r="O45" s="47">
        <v>4</v>
      </c>
    </row>
    <row r="46" spans="1:15" ht="12.75" customHeight="1">
      <c r="A46" s="47">
        <v>45</v>
      </c>
      <c r="B46" s="47" t="s">
        <v>1945</v>
      </c>
      <c r="C46" s="47" t="s">
        <v>1946</v>
      </c>
      <c r="D46" s="47" t="s">
        <v>1947</v>
      </c>
      <c r="K46" s="111" t="s">
        <v>329</v>
      </c>
      <c r="L46" s="111" t="s">
        <v>345</v>
      </c>
      <c r="M46" s="47">
        <v>1</v>
      </c>
      <c r="N46" s="111" t="s">
        <v>151</v>
      </c>
      <c r="O46" s="47">
        <v>4</v>
      </c>
    </row>
    <row r="47" spans="1:15" ht="12.75" customHeight="1">
      <c r="A47" s="47">
        <v>46</v>
      </c>
      <c r="B47" s="47" t="s">
        <v>1948</v>
      </c>
      <c r="C47" s="47" t="s">
        <v>1949</v>
      </c>
      <c r="D47" s="47" t="s">
        <v>1950</v>
      </c>
      <c r="K47" s="111" t="s">
        <v>332</v>
      </c>
      <c r="L47" s="111" t="s">
        <v>340</v>
      </c>
      <c r="M47" s="47">
        <v>0</v>
      </c>
      <c r="N47" s="111" t="s">
        <v>1655</v>
      </c>
      <c r="O47" s="47">
        <v>5</v>
      </c>
    </row>
    <row r="48" spans="1:15" ht="12.75" customHeight="1">
      <c r="A48" s="47">
        <v>47</v>
      </c>
      <c r="B48" s="47" t="s">
        <v>341</v>
      </c>
      <c r="C48" s="47" t="s">
        <v>318</v>
      </c>
      <c r="D48" s="47" t="s">
        <v>342</v>
      </c>
      <c r="K48" s="111" t="s">
        <v>332</v>
      </c>
      <c r="L48" s="111" t="s">
        <v>351</v>
      </c>
      <c r="M48" s="47">
        <v>1</v>
      </c>
      <c r="N48" s="111" t="s">
        <v>151</v>
      </c>
      <c r="O48" s="47">
        <v>4</v>
      </c>
    </row>
    <row r="49" spans="1:15" ht="12.75" customHeight="1">
      <c r="A49" s="47">
        <v>48</v>
      </c>
      <c r="B49" s="47" t="s">
        <v>1951</v>
      </c>
      <c r="C49" s="47" t="s">
        <v>1889</v>
      </c>
      <c r="D49" s="47" t="s">
        <v>1952</v>
      </c>
      <c r="K49" s="111" t="s">
        <v>335</v>
      </c>
      <c r="L49" s="111" t="s">
        <v>354</v>
      </c>
      <c r="M49" s="47">
        <v>1</v>
      </c>
      <c r="N49" s="111" t="s">
        <v>151</v>
      </c>
      <c r="O49" s="47">
        <v>4</v>
      </c>
    </row>
    <row r="50" spans="1:15" ht="12.75" customHeight="1">
      <c r="A50" s="47">
        <v>49</v>
      </c>
      <c r="B50" s="47" t="s">
        <v>344</v>
      </c>
      <c r="C50" s="47" t="s">
        <v>1889</v>
      </c>
      <c r="D50" s="47" t="s">
        <v>1898</v>
      </c>
      <c r="K50" s="111" t="s">
        <v>1927</v>
      </c>
      <c r="L50" s="111" t="s">
        <v>228</v>
      </c>
      <c r="M50" s="47">
        <v>0</v>
      </c>
      <c r="N50" s="111" t="s">
        <v>1655</v>
      </c>
      <c r="O50" s="47">
        <v>5</v>
      </c>
    </row>
    <row r="51" spans="1:15" ht="12.75" customHeight="1">
      <c r="A51" s="47">
        <v>50</v>
      </c>
      <c r="B51" s="47" t="s">
        <v>1953</v>
      </c>
      <c r="C51" s="47" t="s">
        <v>1889</v>
      </c>
      <c r="D51" s="47" t="s">
        <v>1944</v>
      </c>
      <c r="K51" s="111" t="s">
        <v>1929</v>
      </c>
      <c r="L51" s="111" t="s">
        <v>228</v>
      </c>
      <c r="M51" s="47">
        <v>0</v>
      </c>
      <c r="N51" s="111" t="s">
        <v>1655</v>
      </c>
      <c r="O51" s="47">
        <v>5</v>
      </c>
    </row>
    <row r="52" spans="1:15" ht="12.75" customHeight="1">
      <c r="A52" s="47">
        <v>51</v>
      </c>
      <c r="B52" s="47" t="s">
        <v>1954</v>
      </c>
      <c r="C52" s="47" t="s">
        <v>1955</v>
      </c>
      <c r="D52" s="47" t="s">
        <v>1956</v>
      </c>
      <c r="K52" s="111" t="s">
        <v>1931</v>
      </c>
      <c r="L52" s="111" t="s">
        <v>228</v>
      </c>
      <c r="M52" s="47">
        <v>0</v>
      </c>
      <c r="N52" s="111" t="s">
        <v>1655</v>
      </c>
      <c r="O52" s="47">
        <v>5</v>
      </c>
    </row>
    <row r="53" spans="1:15" ht="12.75" customHeight="1">
      <c r="A53" s="47">
        <v>52</v>
      </c>
      <c r="B53" s="47" t="s">
        <v>346</v>
      </c>
      <c r="C53" s="47" t="s">
        <v>1955</v>
      </c>
      <c r="D53" s="47" t="s">
        <v>347</v>
      </c>
      <c r="K53" s="111" t="s">
        <v>1933</v>
      </c>
      <c r="L53" s="111" t="s">
        <v>228</v>
      </c>
      <c r="M53" s="47">
        <v>0</v>
      </c>
      <c r="N53" s="111" t="s">
        <v>1655</v>
      </c>
      <c r="O53" s="47">
        <v>5</v>
      </c>
    </row>
    <row r="54" spans="1:15" ht="12.75" customHeight="1">
      <c r="A54" s="47">
        <v>53</v>
      </c>
      <c r="B54" s="47" t="s">
        <v>1957</v>
      </c>
      <c r="C54" s="47" t="s">
        <v>1915</v>
      </c>
      <c r="D54" s="47" t="s">
        <v>1958</v>
      </c>
      <c r="K54" s="111" t="s">
        <v>1935</v>
      </c>
      <c r="L54" s="111" t="s">
        <v>228</v>
      </c>
      <c r="M54" s="47">
        <v>0</v>
      </c>
      <c r="N54" s="111" t="s">
        <v>1655</v>
      </c>
      <c r="O54" s="47">
        <v>5</v>
      </c>
    </row>
    <row r="55" spans="1:15" ht="12.75" customHeight="1">
      <c r="A55" s="47">
        <v>54</v>
      </c>
      <c r="B55" s="47" t="s">
        <v>1959</v>
      </c>
      <c r="C55" s="47" t="s">
        <v>1955</v>
      </c>
      <c r="D55" s="47" t="s">
        <v>1923</v>
      </c>
      <c r="K55" s="111" t="s">
        <v>1937</v>
      </c>
      <c r="L55" s="111" t="s">
        <v>354</v>
      </c>
      <c r="M55" s="47">
        <v>0</v>
      </c>
      <c r="N55" s="111" t="s">
        <v>1655</v>
      </c>
      <c r="O55" s="47">
        <v>5</v>
      </c>
    </row>
    <row r="56" spans="1:15" ht="12.75" customHeight="1">
      <c r="A56" s="47">
        <v>55</v>
      </c>
      <c r="B56" s="47" t="s">
        <v>349</v>
      </c>
      <c r="C56" s="47" t="s">
        <v>1889</v>
      </c>
      <c r="D56" s="47" t="s">
        <v>350</v>
      </c>
      <c r="K56" s="111" t="s">
        <v>1937</v>
      </c>
      <c r="L56" s="111" t="s">
        <v>1926</v>
      </c>
      <c r="M56" s="47">
        <v>0</v>
      </c>
      <c r="N56" s="111" t="s">
        <v>1655</v>
      </c>
      <c r="O56" s="47">
        <v>5</v>
      </c>
    </row>
    <row r="57" spans="1:15" ht="12.75" customHeight="1">
      <c r="A57" s="47">
        <v>56</v>
      </c>
      <c r="B57" s="47" t="s">
        <v>1960</v>
      </c>
      <c r="C57" s="47" t="s">
        <v>1889</v>
      </c>
      <c r="D57" s="47" t="s">
        <v>1961</v>
      </c>
      <c r="K57" s="111" t="s">
        <v>338</v>
      </c>
      <c r="L57" s="111" t="s">
        <v>357</v>
      </c>
      <c r="M57" s="47">
        <v>1</v>
      </c>
      <c r="N57" s="111" t="s">
        <v>151</v>
      </c>
      <c r="O57" s="47">
        <v>4</v>
      </c>
    </row>
    <row r="58" spans="1:15" ht="12.75" customHeight="1">
      <c r="A58" s="47">
        <v>57</v>
      </c>
      <c r="B58" s="47" t="s">
        <v>1962</v>
      </c>
      <c r="C58" s="47" t="s">
        <v>1963</v>
      </c>
      <c r="D58" s="47" t="s">
        <v>1964</v>
      </c>
      <c r="K58" s="111" t="s">
        <v>1941</v>
      </c>
      <c r="L58" s="111" t="s">
        <v>943</v>
      </c>
      <c r="M58" s="47">
        <v>1</v>
      </c>
      <c r="N58" s="111" t="s">
        <v>151</v>
      </c>
      <c r="O58" s="47">
        <v>5</v>
      </c>
    </row>
    <row r="59" spans="1:15" ht="12.75" customHeight="1">
      <c r="A59" s="47">
        <v>58</v>
      </c>
      <c r="B59" s="47" t="s">
        <v>1965</v>
      </c>
      <c r="C59" s="47" t="s">
        <v>353</v>
      </c>
      <c r="D59" s="47" t="s">
        <v>1966</v>
      </c>
      <c r="K59" s="111" t="s">
        <v>1942</v>
      </c>
      <c r="L59" s="111" t="s">
        <v>228</v>
      </c>
      <c r="M59" s="47">
        <v>0</v>
      </c>
      <c r="N59" s="111" t="s">
        <v>1655</v>
      </c>
      <c r="O59" s="47">
        <v>5</v>
      </c>
    </row>
    <row r="60" spans="1:15" ht="12.75" customHeight="1">
      <c r="A60" s="47">
        <v>59</v>
      </c>
      <c r="B60" s="47" t="s">
        <v>1967</v>
      </c>
      <c r="C60" s="47" t="s">
        <v>1968</v>
      </c>
      <c r="D60" s="47" t="s">
        <v>1969</v>
      </c>
      <c r="K60" s="111" t="s">
        <v>1945</v>
      </c>
      <c r="L60" s="111" t="s">
        <v>319</v>
      </c>
      <c r="M60" s="47">
        <v>0</v>
      </c>
      <c r="N60" s="111" t="s">
        <v>151</v>
      </c>
      <c r="O60" s="47">
        <v>4</v>
      </c>
    </row>
    <row r="61" spans="1:15" ht="12.75" customHeight="1">
      <c r="A61" s="47">
        <v>60</v>
      </c>
      <c r="B61" s="47" t="s">
        <v>1970</v>
      </c>
      <c r="C61" s="47" t="s">
        <v>1968</v>
      </c>
      <c r="D61" s="47" t="s">
        <v>1971</v>
      </c>
      <c r="K61" s="111" t="s">
        <v>1948</v>
      </c>
      <c r="L61" s="111" t="s">
        <v>228</v>
      </c>
      <c r="M61" s="47">
        <v>0</v>
      </c>
      <c r="N61" s="111" t="s">
        <v>1655</v>
      </c>
      <c r="O61" s="47">
        <v>5</v>
      </c>
    </row>
    <row r="62" spans="1:15" ht="12.75" customHeight="1">
      <c r="A62" s="47">
        <v>61</v>
      </c>
      <c r="B62" s="47" t="s">
        <v>1972</v>
      </c>
      <c r="C62" s="47" t="s">
        <v>1968</v>
      </c>
      <c r="D62" s="47" t="s">
        <v>1973</v>
      </c>
      <c r="K62" s="111" t="s">
        <v>341</v>
      </c>
      <c r="L62" s="111" t="s">
        <v>228</v>
      </c>
      <c r="M62" s="47">
        <v>0</v>
      </c>
      <c r="N62" s="111" t="s">
        <v>151</v>
      </c>
      <c r="O62" s="47">
        <v>3</v>
      </c>
    </row>
    <row r="63" spans="1:15" ht="12.75" customHeight="1">
      <c r="A63" s="47">
        <v>62</v>
      </c>
      <c r="B63" s="47" t="s">
        <v>1974</v>
      </c>
      <c r="C63" s="47" t="s">
        <v>353</v>
      </c>
      <c r="D63" s="47" t="s">
        <v>1975</v>
      </c>
      <c r="K63" s="111" t="s">
        <v>341</v>
      </c>
      <c r="L63" s="111" t="s">
        <v>228</v>
      </c>
      <c r="M63" s="47">
        <v>0</v>
      </c>
      <c r="N63" s="111" t="s">
        <v>151</v>
      </c>
      <c r="O63" s="47">
        <v>5</v>
      </c>
    </row>
    <row r="64" spans="1:15" ht="12.75" customHeight="1">
      <c r="A64" s="47">
        <v>63</v>
      </c>
      <c r="B64" s="47" t="s">
        <v>1976</v>
      </c>
      <c r="C64" s="47" t="s">
        <v>1968</v>
      </c>
      <c r="D64" s="47" t="s">
        <v>1977</v>
      </c>
      <c r="K64" s="111" t="s">
        <v>1951</v>
      </c>
      <c r="L64" s="111" t="s">
        <v>228</v>
      </c>
      <c r="M64" s="47">
        <v>0</v>
      </c>
      <c r="N64" s="111" t="s">
        <v>151</v>
      </c>
      <c r="O64" s="47">
        <v>4</v>
      </c>
    </row>
    <row r="65" spans="1:15" ht="12.75" customHeight="1">
      <c r="A65" s="47">
        <v>64</v>
      </c>
      <c r="B65" s="47" t="s">
        <v>352</v>
      </c>
      <c r="C65" s="47" t="s">
        <v>353</v>
      </c>
      <c r="D65" s="47" t="s">
        <v>1978</v>
      </c>
      <c r="K65" s="111" t="s">
        <v>344</v>
      </c>
      <c r="L65" s="111" t="s">
        <v>228</v>
      </c>
      <c r="M65" s="47">
        <v>0</v>
      </c>
      <c r="N65" s="111" t="s">
        <v>151</v>
      </c>
      <c r="O65" s="47">
        <v>4</v>
      </c>
    </row>
    <row r="66" spans="1:15" ht="12.75" customHeight="1">
      <c r="A66" s="47">
        <v>65</v>
      </c>
      <c r="B66" s="47" t="s">
        <v>355</v>
      </c>
      <c r="C66" s="47" t="s">
        <v>353</v>
      </c>
      <c r="D66" s="47" t="s">
        <v>356</v>
      </c>
      <c r="K66" s="111" t="s">
        <v>1953</v>
      </c>
      <c r="L66" s="111" t="s">
        <v>228</v>
      </c>
      <c r="M66" s="47">
        <v>0</v>
      </c>
      <c r="N66" s="111" t="s">
        <v>151</v>
      </c>
      <c r="O66" s="47">
        <v>4</v>
      </c>
    </row>
    <row r="67" spans="1:15" ht="12.75" customHeight="1">
      <c r="A67" s="47">
        <v>66</v>
      </c>
      <c r="B67" s="47" t="s">
        <v>1979</v>
      </c>
      <c r="C67" s="47" t="s">
        <v>1980</v>
      </c>
      <c r="D67" s="47" t="s">
        <v>1981</v>
      </c>
      <c r="K67" s="111" t="s">
        <v>1953</v>
      </c>
      <c r="L67" s="111" t="s">
        <v>228</v>
      </c>
      <c r="M67" s="47">
        <v>0</v>
      </c>
      <c r="N67" s="111" t="s">
        <v>151</v>
      </c>
      <c r="O67" s="47">
        <v>5</v>
      </c>
    </row>
    <row r="68" spans="1:15" ht="12.75" customHeight="1">
      <c r="A68" s="47">
        <v>67</v>
      </c>
      <c r="B68" s="47" t="s">
        <v>1982</v>
      </c>
      <c r="C68" s="47" t="s">
        <v>1980</v>
      </c>
      <c r="D68" s="47" t="s">
        <v>1983</v>
      </c>
      <c r="K68" s="111" t="s">
        <v>1954</v>
      </c>
      <c r="L68" s="111" t="s">
        <v>228</v>
      </c>
      <c r="M68" s="47">
        <v>0</v>
      </c>
      <c r="N68" s="111" t="s">
        <v>151</v>
      </c>
      <c r="O68" s="47">
        <v>4</v>
      </c>
    </row>
    <row r="69" spans="1:15" ht="12.75" customHeight="1">
      <c r="A69" s="47">
        <v>68</v>
      </c>
      <c r="B69" s="47" t="s">
        <v>1984</v>
      </c>
      <c r="C69" s="47" t="s">
        <v>528</v>
      </c>
      <c r="D69" s="47" t="s">
        <v>1985</v>
      </c>
      <c r="K69" s="111" t="s">
        <v>1954</v>
      </c>
      <c r="L69" s="111" t="s">
        <v>228</v>
      </c>
      <c r="M69" s="47">
        <v>0</v>
      </c>
      <c r="N69" s="111" t="s">
        <v>151</v>
      </c>
      <c r="O69" s="47">
        <v>5</v>
      </c>
    </row>
    <row r="70" spans="1:15" ht="12.75" customHeight="1">
      <c r="A70" s="47">
        <v>69</v>
      </c>
      <c r="B70" s="47" t="s">
        <v>1986</v>
      </c>
      <c r="C70" s="47" t="s">
        <v>360</v>
      </c>
      <c r="D70" s="47" t="s">
        <v>1987</v>
      </c>
      <c r="K70" s="111" t="s">
        <v>346</v>
      </c>
      <c r="L70" s="111" t="s">
        <v>228</v>
      </c>
      <c r="M70" s="47">
        <v>0</v>
      </c>
      <c r="N70" s="111" t="s">
        <v>151</v>
      </c>
      <c r="O70" s="47">
        <v>3</v>
      </c>
    </row>
    <row r="71" spans="1:15" ht="12.75" customHeight="1">
      <c r="A71" s="47">
        <v>70</v>
      </c>
      <c r="B71" s="47" t="s">
        <v>358</v>
      </c>
      <c r="C71" s="47" t="s">
        <v>360</v>
      </c>
      <c r="D71" s="47" t="s">
        <v>359</v>
      </c>
      <c r="K71" s="111" t="s">
        <v>346</v>
      </c>
      <c r="L71" s="111" t="s">
        <v>228</v>
      </c>
      <c r="M71" s="47">
        <v>0</v>
      </c>
      <c r="N71" s="111" t="s">
        <v>151</v>
      </c>
      <c r="O71" s="47">
        <v>5</v>
      </c>
    </row>
    <row r="72" spans="1:15" ht="12.75" customHeight="1">
      <c r="A72" s="47">
        <v>71</v>
      </c>
      <c r="B72" s="47" t="s">
        <v>1988</v>
      </c>
      <c r="C72" s="47" t="s">
        <v>378</v>
      </c>
      <c r="D72" s="47" t="s">
        <v>754</v>
      </c>
      <c r="K72" s="111" t="s">
        <v>1957</v>
      </c>
      <c r="L72" s="111" t="s">
        <v>228</v>
      </c>
      <c r="M72" s="47">
        <v>0</v>
      </c>
      <c r="N72" s="111" t="s">
        <v>151</v>
      </c>
      <c r="O72" s="47">
        <v>5</v>
      </c>
    </row>
    <row r="73" spans="1:15" ht="12.75" customHeight="1">
      <c r="A73" s="47">
        <v>72</v>
      </c>
      <c r="B73" s="47" t="s">
        <v>1989</v>
      </c>
      <c r="C73" s="47" t="s">
        <v>363</v>
      </c>
      <c r="D73" s="47" t="s">
        <v>1990</v>
      </c>
      <c r="K73" s="111" t="s">
        <v>1959</v>
      </c>
      <c r="L73" s="111" t="s">
        <v>228</v>
      </c>
      <c r="M73" s="47">
        <v>0</v>
      </c>
      <c r="N73" s="111" t="s">
        <v>151</v>
      </c>
      <c r="O73" s="47">
        <v>5</v>
      </c>
    </row>
    <row r="74" spans="1:15" ht="12.75" customHeight="1">
      <c r="A74" s="47">
        <v>73</v>
      </c>
      <c r="B74" s="47" t="s">
        <v>361</v>
      </c>
      <c r="C74" s="47" t="s">
        <v>363</v>
      </c>
      <c r="D74" s="47" t="s">
        <v>362</v>
      </c>
      <c r="K74" s="111" t="s">
        <v>349</v>
      </c>
      <c r="L74" s="111" t="s">
        <v>228</v>
      </c>
      <c r="M74" s="47">
        <v>0</v>
      </c>
      <c r="N74" s="111" t="s">
        <v>151</v>
      </c>
      <c r="O74" s="47">
        <v>5</v>
      </c>
    </row>
    <row r="75" spans="1:15" ht="12.75" customHeight="1">
      <c r="A75" s="47">
        <v>74</v>
      </c>
      <c r="B75" s="47" t="s">
        <v>1991</v>
      </c>
      <c r="C75" s="47" t="s">
        <v>363</v>
      </c>
      <c r="D75" s="47" t="s">
        <v>1992</v>
      </c>
      <c r="K75" s="111" t="s">
        <v>1960</v>
      </c>
      <c r="L75" s="111" t="s">
        <v>228</v>
      </c>
      <c r="M75" s="47">
        <v>0</v>
      </c>
      <c r="N75" s="111" t="s">
        <v>151</v>
      </c>
      <c r="O75" s="47">
        <v>5</v>
      </c>
    </row>
    <row r="76" spans="1:15" ht="12.75" customHeight="1">
      <c r="A76" s="47">
        <v>75</v>
      </c>
      <c r="B76" s="47" t="s">
        <v>1993</v>
      </c>
      <c r="C76" s="47" t="s">
        <v>363</v>
      </c>
      <c r="D76" s="47" t="s">
        <v>371</v>
      </c>
      <c r="K76" s="111" t="s">
        <v>1960</v>
      </c>
      <c r="L76" s="111" t="s">
        <v>228</v>
      </c>
      <c r="M76" s="47">
        <v>0</v>
      </c>
      <c r="N76" s="111" t="s">
        <v>151</v>
      </c>
      <c r="O76" s="47">
        <v>5</v>
      </c>
    </row>
    <row r="77" spans="1:15" ht="12.75" customHeight="1">
      <c r="A77" s="47">
        <v>76</v>
      </c>
      <c r="B77" s="47" t="s">
        <v>364</v>
      </c>
      <c r="C77" s="47" t="s">
        <v>363</v>
      </c>
      <c r="D77" s="47" t="s">
        <v>365</v>
      </c>
      <c r="K77" s="111" t="s">
        <v>1962</v>
      </c>
      <c r="L77" s="111" t="s">
        <v>228</v>
      </c>
      <c r="M77" s="47">
        <v>0</v>
      </c>
      <c r="N77" s="111" t="s">
        <v>151</v>
      </c>
      <c r="O77" s="47">
        <v>3</v>
      </c>
    </row>
    <row r="78" spans="1:15" ht="12.75" customHeight="1">
      <c r="A78" s="47">
        <v>77</v>
      </c>
      <c r="B78" s="47" t="s">
        <v>367</v>
      </c>
      <c r="C78" s="47" t="s">
        <v>363</v>
      </c>
      <c r="D78" s="47" t="s">
        <v>368</v>
      </c>
      <c r="K78" s="111" t="s">
        <v>1965</v>
      </c>
      <c r="L78" s="111" t="s">
        <v>228</v>
      </c>
      <c r="M78" s="47">
        <v>0</v>
      </c>
      <c r="N78" s="111" t="s">
        <v>152</v>
      </c>
      <c r="O78" s="47">
        <v>5</v>
      </c>
    </row>
    <row r="79" spans="1:15" ht="12.75" customHeight="1">
      <c r="A79" s="47">
        <v>78</v>
      </c>
      <c r="B79" s="47" t="s">
        <v>1994</v>
      </c>
      <c r="C79" s="47" t="s">
        <v>366</v>
      </c>
      <c r="D79" s="47" t="s">
        <v>1995</v>
      </c>
      <c r="K79" s="111" t="s">
        <v>1965</v>
      </c>
      <c r="L79" s="111" t="s">
        <v>340</v>
      </c>
      <c r="M79" s="47">
        <v>0</v>
      </c>
      <c r="N79" s="111" t="s">
        <v>151</v>
      </c>
      <c r="O79" s="47">
        <v>4</v>
      </c>
    </row>
    <row r="80" spans="1:15" ht="12.75" customHeight="1">
      <c r="A80" s="47">
        <v>79</v>
      </c>
      <c r="B80" s="47" t="s">
        <v>1996</v>
      </c>
      <c r="C80" s="47" t="s">
        <v>363</v>
      </c>
      <c r="D80" s="47" t="s">
        <v>1997</v>
      </c>
      <c r="K80" s="111" t="s">
        <v>1967</v>
      </c>
      <c r="L80" s="111" t="s">
        <v>161</v>
      </c>
      <c r="M80" s="47">
        <v>0</v>
      </c>
      <c r="N80" s="111" t="s">
        <v>151</v>
      </c>
      <c r="O80" s="47">
        <v>5</v>
      </c>
    </row>
    <row r="81" spans="1:15" ht="12.75" customHeight="1">
      <c r="A81" s="47">
        <v>80</v>
      </c>
      <c r="B81" s="47" t="s">
        <v>1998</v>
      </c>
      <c r="C81" s="47" t="s">
        <v>363</v>
      </c>
      <c r="D81" s="47" t="s">
        <v>1999</v>
      </c>
      <c r="K81" s="111" t="s">
        <v>1970</v>
      </c>
      <c r="L81" s="111" t="s">
        <v>228</v>
      </c>
      <c r="M81" s="47">
        <v>0</v>
      </c>
      <c r="N81" s="111" t="s">
        <v>152</v>
      </c>
      <c r="O81" s="47">
        <v>5</v>
      </c>
    </row>
    <row r="82" spans="1:15" ht="12.75" customHeight="1">
      <c r="A82" s="47">
        <v>81</v>
      </c>
      <c r="B82" s="47" t="s">
        <v>2000</v>
      </c>
      <c r="C82" s="47" t="s">
        <v>363</v>
      </c>
      <c r="D82" s="47" t="s">
        <v>2001</v>
      </c>
      <c r="K82" s="111" t="s">
        <v>1972</v>
      </c>
      <c r="L82" s="111" t="s">
        <v>161</v>
      </c>
      <c r="M82" s="47">
        <v>0</v>
      </c>
      <c r="N82" s="111" t="s">
        <v>151</v>
      </c>
      <c r="O82" s="47">
        <v>5</v>
      </c>
    </row>
    <row r="83" spans="1:15" ht="12.75" customHeight="1">
      <c r="A83" s="47">
        <v>82</v>
      </c>
      <c r="B83" s="47" t="s">
        <v>369</v>
      </c>
      <c r="C83" s="47" t="s">
        <v>363</v>
      </c>
      <c r="D83" s="47" t="s">
        <v>368</v>
      </c>
      <c r="K83" s="111" t="s">
        <v>1974</v>
      </c>
      <c r="L83" s="111" t="s">
        <v>2002</v>
      </c>
      <c r="M83" s="47">
        <v>0</v>
      </c>
      <c r="N83" s="111" t="s">
        <v>152</v>
      </c>
      <c r="O83" s="47">
        <v>5</v>
      </c>
    </row>
    <row r="84" spans="1:15" ht="12.75" customHeight="1">
      <c r="A84" s="47">
        <v>83</v>
      </c>
      <c r="B84" s="47" t="s">
        <v>370</v>
      </c>
      <c r="C84" s="47" t="s">
        <v>363</v>
      </c>
      <c r="D84" s="47" t="s">
        <v>2003</v>
      </c>
      <c r="K84" s="111" t="s">
        <v>1974</v>
      </c>
      <c r="L84" s="111" t="s">
        <v>357</v>
      </c>
      <c r="M84" s="47">
        <v>0</v>
      </c>
      <c r="N84" s="111" t="s">
        <v>152</v>
      </c>
      <c r="O84" s="47">
        <v>5</v>
      </c>
    </row>
    <row r="85" spans="1:15" ht="12.75" customHeight="1">
      <c r="A85" s="47">
        <v>84</v>
      </c>
      <c r="B85" s="47" t="s">
        <v>373</v>
      </c>
      <c r="C85" s="47" t="s">
        <v>363</v>
      </c>
      <c r="D85" s="47" t="s">
        <v>374</v>
      </c>
      <c r="K85" s="111" t="s">
        <v>1976</v>
      </c>
      <c r="L85" s="111" t="s">
        <v>228</v>
      </c>
      <c r="M85" s="47">
        <v>0</v>
      </c>
      <c r="N85" s="111" t="s">
        <v>1655</v>
      </c>
      <c r="O85" s="47">
        <v>5</v>
      </c>
    </row>
    <row r="86" spans="1:15" ht="12.75" customHeight="1">
      <c r="A86" s="47">
        <v>85</v>
      </c>
      <c r="B86" s="47" t="s">
        <v>2004</v>
      </c>
      <c r="C86" s="47" t="s">
        <v>363</v>
      </c>
      <c r="D86" s="47" t="s">
        <v>2005</v>
      </c>
      <c r="K86" s="111" t="s">
        <v>352</v>
      </c>
      <c r="L86" s="111" t="s">
        <v>340</v>
      </c>
      <c r="M86" s="47">
        <v>1</v>
      </c>
      <c r="N86" s="111" t="s">
        <v>151</v>
      </c>
      <c r="O86" s="47">
        <v>5</v>
      </c>
    </row>
    <row r="87" spans="1:15" ht="12.75" customHeight="1">
      <c r="A87" s="47">
        <v>86</v>
      </c>
      <c r="B87" s="47" t="s">
        <v>2006</v>
      </c>
      <c r="C87" s="47" t="s">
        <v>1921</v>
      </c>
      <c r="D87" s="47" t="s">
        <v>2007</v>
      </c>
      <c r="K87" s="111" t="s">
        <v>352</v>
      </c>
      <c r="L87" s="111" t="s">
        <v>372</v>
      </c>
      <c r="M87" s="47">
        <v>1</v>
      </c>
      <c r="N87" s="111" t="s">
        <v>151</v>
      </c>
      <c r="O87" s="47">
        <v>5</v>
      </c>
    </row>
    <row r="88" spans="1:15" ht="12.75" customHeight="1">
      <c r="A88" s="47">
        <v>87</v>
      </c>
      <c r="B88" s="47" t="s">
        <v>376</v>
      </c>
      <c r="C88" s="47" t="s">
        <v>378</v>
      </c>
      <c r="D88" s="47" t="s">
        <v>377</v>
      </c>
      <c r="K88" s="111" t="s">
        <v>355</v>
      </c>
      <c r="L88" s="111" t="s">
        <v>2008</v>
      </c>
      <c r="M88" s="47">
        <v>0</v>
      </c>
      <c r="N88" s="111" t="s">
        <v>1655</v>
      </c>
      <c r="O88" s="47">
        <v>5</v>
      </c>
    </row>
    <row r="89" spans="1:15" ht="12.75" customHeight="1">
      <c r="A89" s="47">
        <v>88</v>
      </c>
      <c r="B89" s="47" t="s">
        <v>2009</v>
      </c>
      <c r="C89" s="47" t="s">
        <v>1921</v>
      </c>
      <c r="D89" s="47" t="s">
        <v>2010</v>
      </c>
      <c r="K89" s="111" t="s">
        <v>355</v>
      </c>
      <c r="L89" s="111" t="s">
        <v>2002</v>
      </c>
      <c r="M89" s="47">
        <v>0</v>
      </c>
      <c r="N89" s="111" t="s">
        <v>1655</v>
      </c>
      <c r="O89" s="47">
        <v>5</v>
      </c>
    </row>
    <row r="90" spans="1:15" ht="12.75" customHeight="1">
      <c r="A90" s="47">
        <v>89</v>
      </c>
      <c r="B90" s="47" t="s">
        <v>379</v>
      </c>
      <c r="C90" s="47" t="s">
        <v>378</v>
      </c>
      <c r="D90" s="47" t="s">
        <v>380</v>
      </c>
      <c r="K90" s="111" t="s">
        <v>355</v>
      </c>
      <c r="L90" s="111" t="s">
        <v>375</v>
      </c>
      <c r="M90" s="47">
        <v>0</v>
      </c>
      <c r="N90" s="111" t="s">
        <v>152</v>
      </c>
      <c r="O90" s="47">
        <v>5</v>
      </c>
    </row>
    <row r="91" spans="1:15" ht="12.75" customHeight="1">
      <c r="A91" s="47">
        <v>90</v>
      </c>
      <c r="B91" s="47" t="s">
        <v>2011</v>
      </c>
      <c r="C91" s="47" t="s">
        <v>528</v>
      </c>
      <c r="D91" s="47" t="s">
        <v>2012</v>
      </c>
      <c r="K91" s="111" t="s">
        <v>1979</v>
      </c>
      <c r="L91" s="111" t="s">
        <v>161</v>
      </c>
      <c r="M91" s="47">
        <v>1</v>
      </c>
      <c r="N91" s="111" t="s">
        <v>151</v>
      </c>
      <c r="O91" s="47">
        <v>5</v>
      </c>
    </row>
    <row r="92" spans="1:15" ht="12.75" customHeight="1">
      <c r="A92" s="47">
        <v>91</v>
      </c>
      <c r="B92" s="47" t="s">
        <v>2013</v>
      </c>
      <c r="C92" s="47" t="s">
        <v>378</v>
      </c>
      <c r="D92" s="47" t="s">
        <v>2014</v>
      </c>
      <c r="K92" s="111" t="s">
        <v>1979</v>
      </c>
      <c r="L92" s="111" t="s">
        <v>343</v>
      </c>
      <c r="M92" s="47">
        <v>0</v>
      </c>
      <c r="N92" s="111" t="s">
        <v>1655</v>
      </c>
      <c r="O92" s="47">
        <v>5</v>
      </c>
    </row>
    <row r="93" spans="1:15" ht="12.75" customHeight="1">
      <c r="A93" s="47">
        <v>92</v>
      </c>
      <c r="B93" s="47" t="s">
        <v>2015</v>
      </c>
      <c r="C93" s="47" t="s">
        <v>2016</v>
      </c>
      <c r="D93" s="47" t="s">
        <v>2017</v>
      </c>
      <c r="K93" s="111" t="s">
        <v>1982</v>
      </c>
      <c r="L93" s="111" t="s">
        <v>2018</v>
      </c>
      <c r="M93" s="47">
        <v>0</v>
      </c>
      <c r="N93" s="111" t="s">
        <v>151</v>
      </c>
      <c r="O93" s="47">
        <v>5</v>
      </c>
    </row>
    <row r="94" spans="1:15" ht="12.75" customHeight="1">
      <c r="A94" s="47">
        <v>93</v>
      </c>
      <c r="B94" s="47" t="s">
        <v>2019</v>
      </c>
      <c r="C94" s="47" t="s">
        <v>378</v>
      </c>
      <c r="D94" s="47" t="s">
        <v>2020</v>
      </c>
      <c r="K94" s="111" t="s">
        <v>1984</v>
      </c>
      <c r="L94" s="111" t="s">
        <v>228</v>
      </c>
      <c r="M94" s="47">
        <v>0</v>
      </c>
      <c r="N94" s="111" t="s">
        <v>151</v>
      </c>
      <c r="O94" s="47">
        <v>4</v>
      </c>
    </row>
    <row r="95" spans="1:15" ht="12.75" customHeight="1">
      <c r="A95" s="47">
        <v>94</v>
      </c>
      <c r="B95" s="47" t="s">
        <v>382</v>
      </c>
      <c r="C95" s="47" t="s">
        <v>378</v>
      </c>
      <c r="D95" s="47" t="s">
        <v>383</v>
      </c>
      <c r="K95" s="111" t="s">
        <v>1984</v>
      </c>
      <c r="L95" s="111" t="s">
        <v>228</v>
      </c>
      <c r="M95" s="47">
        <v>0</v>
      </c>
      <c r="N95" s="111" t="s">
        <v>151</v>
      </c>
      <c r="O95" s="47">
        <v>5</v>
      </c>
    </row>
    <row r="96" spans="1:15" ht="12.75" customHeight="1">
      <c r="A96" s="47">
        <v>95</v>
      </c>
      <c r="B96" s="47" t="s">
        <v>385</v>
      </c>
      <c r="C96" s="47" t="s">
        <v>378</v>
      </c>
      <c r="D96" s="47" t="s">
        <v>386</v>
      </c>
      <c r="K96" s="111" t="s">
        <v>1986</v>
      </c>
      <c r="L96" s="111" t="s">
        <v>228</v>
      </c>
      <c r="M96" s="47">
        <v>0</v>
      </c>
      <c r="N96" s="111" t="s">
        <v>151</v>
      </c>
      <c r="O96" s="47">
        <v>4</v>
      </c>
    </row>
    <row r="97" spans="1:15" ht="12.75" customHeight="1">
      <c r="A97" s="47">
        <v>96</v>
      </c>
      <c r="B97" s="47" t="s">
        <v>2021</v>
      </c>
      <c r="C97" s="47" t="s">
        <v>378</v>
      </c>
      <c r="D97" s="47" t="s">
        <v>2022</v>
      </c>
      <c r="K97" s="111" t="s">
        <v>1986</v>
      </c>
      <c r="L97" s="111" t="s">
        <v>228</v>
      </c>
      <c r="M97" s="47">
        <v>0</v>
      </c>
      <c r="N97" s="111" t="s">
        <v>151</v>
      </c>
      <c r="O97" s="47">
        <v>5</v>
      </c>
    </row>
    <row r="98" spans="1:15" ht="12.75" customHeight="1">
      <c r="A98" s="47">
        <v>97</v>
      </c>
      <c r="B98" s="47" t="s">
        <v>2023</v>
      </c>
      <c r="C98" s="47" t="s">
        <v>2024</v>
      </c>
      <c r="D98" s="47" t="s">
        <v>2024</v>
      </c>
      <c r="K98" s="111" t="s">
        <v>358</v>
      </c>
      <c r="L98" s="111" t="s">
        <v>228</v>
      </c>
      <c r="M98" s="47">
        <v>0</v>
      </c>
      <c r="N98" s="111" t="s">
        <v>151</v>
      </c>
      <c r="O98" s="47">
        <v>3</v>
      </c>
    </row>
    <row r="99" spans="1:15" ht="12.75" customHeight="1">
      <c r="A99" s="47">
        <v>98</v>
      </c>
      <c r="B99" s="47" t="s">
        <v>388</v>
      </c>
      <c r="C99" s="47" t="s">
        <v>378</v>
      </c>
      <c r="D99" s="47" t="s">
        <v>389</v>
      </c>
      <c r="K99" s="111" t="s">
        <v>358</v>
      </c>
      <c r="L99" s="111" t="s">
        <v>228</v>
      </c>
      <c r="M99" s="47">
        <v>0</v>
      </c>
      <c r="N99" s="111" t="s">
        <v>151</v>
      </c>
      <c r="O99" s="47">
        <v>5</v>
      </c>
    </row>
    <row r="100" spans="1:15" ht="12.75" customHeight="1">
      <c r="A100" s="47">
        <v>99</v>
      </c>
      <c r="B100" s="47" t="s">
        <v>391</v>
      </c>
      <c r="C100" s="47" t="s">
        <v>363</v>
      </c>
      <c r="D100" s="47" t="s">
        <v>392</v>
      </c>
      <c r="K100" s="111" t="s">
        <v>1988</v>
      </c>
      <c r="L100" s="111" t="s">
        <v>2025</v>
      </c>
      <c r="M100" s="47">
        <v>0</v>
      </c>
      <c r="N100" s="111" t="s">
        <v>151</v>
      </c>
      <c r="O100" s="47">
        <v>4</v>
      </c>
    </row>
    <row r="101" spans="1:15" ht="12.75" customHeight="1">
      <c r="A101" s="47">
        <v>100</v>
      </c>
      <c r="B101" s="47" t="s">
        <v>394</v>
      </c>
      <c r="C101" s="47" t="s">
        <v>378</v>
      </c>
      <c r="D101" s="47" t="s">
        <v>395</v>
      </c>
      <c r="K101" s="111" t="s">
        <v>1989</v>
      </c>
      <c r="L101" s="111" t="s">
        <v>381</v>
      </c>
      <c r="M101" s="47">
        <v>0</v>
      </c>
      <c r="N101" s="111" t="s">
        <v>151</v>
      </c>
      <c r="O101" s="47">
        <v>4</v>
      </c>
    </row>
    <row r="102" spans="1:15" ht="12.75" customHeight="1">
      <c r="A102" s="47">
        <v>101</v>
      </c>
      <c r="B102" s="47" t="s">
        <v>2026</v>
      </c>
      <c r="C102" s="47" t="s">
        <v>2027</v>
      </c>
      <c r="D102" s="47" t="s">
        <v>2028</v>
      </c>
      <c r="K102" s="111" t="s">
        <v>361</v>
      </c>
      <c r="L102" s="111" t="s">
        <v>1376</v>
      </c>
      <c r="M102" s="47">
        <v>1</v>
      </c>
      <c r="N102" s="111" t="s">
        <v>151</v>
      </c>
      <c r="O102" s="47">
        <v>5</v>
      </c>
    </row>
    <row r="103" spans="1:15" ht="12.75" customHeight="1">
      <c r="A103" s="47">
        <v>102</v>
      </c>
      <c r="B103" s="47" t="s">
        <v>397</v>
      </c>
      <c r="C103" s="47" t="s">
        <v>378</v>
      </c>
      <c r="D103" s="47" t="s">
        <v>398</v>
      </c>
      <c r="K103" s="111" t="s">
        <v>361</v>
      </c>
      <c r="L103" s="111" t="s">
        <v>381</v>
      </c>
      <c r="M103" s="47">
        <v>1</v>
      </c>
      <c r="N103" s="111" t="s">
        <v>151</v>
      </c>
      <c r="O103" s="47">
        <v>4</v>
      </c>
    </row>
    <row r="104" spans="1:15" ht="12.75" customHeight="1">
      <c r="A104" s="47">
        <v>103</v>
      </c>
      <c r="B104" s="47" t="s">
        <v>2029</v>
      </c>
      <c r="C104" s="47" t="s">
        <v>528</v>
      </c>
      <c r="D104" s="47" t="s">
        <v>2030</v>
      </c>
      <c r="K104" s="111" t="s">
        <v>361</v>
      </c>
      <c r="L104" s="111" t="s">
        <v>2031</v>
      </c>
      <c r="M104" s="47">
        <v>1</v>
      </c>
      <c r="N104" s="111" t="s">
        <v>151</v>
      </c>
      <c r="O104" s="47">
        <v>5</v>
      </c>
    </row>
    <row r="105" spans="1:15" ht="12.75" customHeight="1">
      <c r="A105" s="47">
        <v>104</v>
      </c>
      <c r="B105" s="47" t="s">
        <v>2032</v>
      </c>
      <c r="C105" s="47" t="s">
        <v>378</v>
      </c>
      <c r="D105" s="47" t="s">
        <v>2033</v>
      </c>
      <c r="K105" s="111" t="s">
        <v>361</v>
      </c>
      <c r="L105" s="111" t="s">
        <v>2034</v>
      </c>
      <c r="M105" s="47">
        <v>0</v>
      </c>
      <c r="N105" s="111" t="s">
        <v>1655</v>
      </c>
      <c r="O105" s="47">
        <v>5</v>
      </c>
    </row>
    <row r="106" spans="1:15" ht="12.75" customHeight="1">
      <c r="A106" s="47">
        <v>105</v>
      </c>
      <c r="B106" s="47" t="s">
        <v>399</v>
      </c>
      <c r="C106" s="47" t="s">
        <v>2016</v>
      </c>
      <c r="D106" s="47" t="s">
        <v>400</v>
      </c>
      <c r="K106" s="111" t="s">
        <v>1991</v>
      </c>
      <c r="L106" s="111" t="s">
        <v>228</v>
      </c>
      <c r="M106" s="47">
        <v>0</v>
      </c>
      <c r="N106" s="111" t="s">
        <v>1655</v>
      </c>
      <c r="O106" s="47">
        <v>5</v>
      </c>
    </row>
    <row r="107" spans="1:15" ht="12.75" customHeight="1">
      <c r="A107" s="47">
        <v>106</v>
      </c>
      <c r="B107" s="47" t="s">
        <v>2035</v>
      </c>
      <c r="C107" s="47" t="s">
        <v>360</v>
      </c>
      <c r="D107" s="47" t="s">
        <v>2036</v>
      </c>
      <c r="K107" s="111" t="s">
        <v>1993</v>
      </c>
      <c r="L107" s="111" t="s">
        <v>228</v>
      </c>
      <c r="M107" s="47">
        <v>0</v>
      </c>
      <c r="N107" s="111" t="s">
        <v>1655</v>
      </c>
      <c r="O107" s="47">
        <v>5</v>
      </c>
    </row>
    <row r="108" spans="1:15" ht="12.75" customHeight="1">
      <c r="A108" s="47">
        <v>107</v>
      </c>
      <c r="B108" s="47" t="s">
        <v>401</v>
      </c>
      <c r="C108" s="47" t="s">
        <v>407</v>
      </c>
      <c r="D108" s="47" t="s">
        <v>402</v>
      </c>
      <c r="K108" s="111" t="s">
        <v>364</v>
      </c>
      <c r="L108" s="111" t="s">
        <v>354</v>
      </c>
      <c r="M108" s="47">
        <v>0</v>
      </c>
      <c r="N108" s="111" t="s">
        <v>1655</v>
      </c>
      <c r="O108" s="47">
        <v>5</v>
      </c>
    </row>
    <row r="109" spans="1:15" ht="12.75" customHeight="1">
      <c r="A109" s="47">
        <v>108</v>
      </c>
      <c r="B109" s="47" t="s">
        <v>2037</v>
      </c>
      <c r="C109" s="47" t="s">
        <v>360</v>
      </c>
      <c r="D109" s="47" t="s">
        <v>2038</v>
      </c>
      <c r="K109" s="111" t="s">
        <v>364</v>
      </c>
      <c r="L109" s="111" t="s">
        <v>390</v>
      </c>
      <c r="M109" s="47">
        <v>1</v>
      </c>
      <c r="N109" s="111" t="s">
        <v>151</v>
      </c>
      <c r="O109" s="47">
        <v>4</v>
      </c>
    </row>
    <row r="110" spans="1:15" ht="12.75" customHeight="1">
      <c r="A110" s="47">
        <v>109</v>
      </c>
      <c r="B110" s="47" t="s">
        <v>2039</v>
      </c>
      <c r="C110" s="47" t="s">
        <v>360</v>
      </c>
      <c r="D110" s="47" t="s">
        <v>2040</v>
      </c>
      <c r="K110" s="111" t="s">
        <v>364</v>
      </c>
      <c r="L110" s="111" t="s">
        <v>387</v>
      </c>
      <c r="M110" s="47">
        <v>1</v>
      </c>
      <c r="N110" s="111" t="s">
        <v>151</v>
      </c>
      <c r="O110" s="47">
        <v>4</v>
      </c>
    </row>
    <row r="111" spans="1:15" ht="12.75" customHeight="1">
      <c r="A111" s="47">
        <v>110</v>
      </c>
      <c r="B111" s="47" t="s">
        <v>2041</v>
      </c>
      <c r="C111" s="47" t="s">
        <v>528</v>
      </c>
      <c r="D111" s="47" t="s">
        <v>2042</v>
      </c>
      <c r="K111" s="111" t="s">
        <v>364</v>
      </c>
      <c r="L111" s="111" t="s">
        <v>393</v>
      </c>
      <c r="M111" s="47">
        <v>1</v>
      </c>
      <c r="N111" s="111" t="s">
        <v>151</v>
      </c>
      <c r="O111" s="47">
        <v>4</v>
      </c>
    </row>
    <row r="112" spans="1:15" ht="12.75" customHeight="1">
      <c r="A112" s="47">
        <v>111</v>
      </c>
      <c r="B112" s="47" t="s">
        <v>2043</v>
      </c>
      <c r="C112" s="47" t="s">
        <v>360</v>
      </c>
      <c r="D112" s="47" t="s">
        <v>2044</v>
      </c>
      <c r="K112" s="111" t="s">
        <v>364</v>
      </c>
      <c r="L112" s="111" t="s">
        <v>396</v>
      </c>
      <c r="M112" s="47">
        <v>1</v>
      </c>
      <c r="N112" s="111" t="s">
        <v>151</v>
      </c>
      <c r="O112" s="47">
        <v>4</v>
      </c>
    </row>
    <row r="113" spans="1:15" ht="12.75" customHeight="1">
      <c r="A113" s="47">
        <v>112</v>
      </c>
      <c r="B113" s="47" t="s">
        <v>403</v>
      </c>
      <c r="C113" s="47" t="s">
        <v>407</v>
      </c>
      <c r="D113" s="47" t="s">
        <v>404</v>
      </c>
      <c r="K113" s="111" t="s">
        <v>364</v>
      </c>
      <c r="L113" s="111" t="s">
        <v>384</v>
      </c>
      <c r="M113" s="47">
        <v>1</v>
      </c>
      <c r="N113" s="111" t="s">
        <v>151</v>
      </c>
      <c r="O113" s="47">
        <v>5</v>
      </c>
    </row>
    <row r="114" spans="1:15" ht="12.75" customHeight="1">
      <c r="A114" s="47">
        <v>113</v>
      </c>
      <c r="B114" s="47" t="s">
        <v>405</v>
      </c>
      <c r="C114" s="47" t="s">
        <v>407</v>
      </c>
      <c r="D114" s="47" t="s">
        <v>406</v>
      </c>
      <c r="K114" s="111" t="s">
        <v>364</v>
      </c>
      <c r="L114" s="111" t="s">
        <v>2045</v>
      </c>
      <c r="M114" s="47">
        <v>1</v>
      </c>
      <c r="N114" s="111" t="s">
        <v>151</v>
      </c>
      <c r="O114" s="47">
        <v>5</v>
      </c>
    </row>
    <row r="115" spans="1:15" ht="12.75" customHeight="1">
      <c r="A115" s="47">
        <v>114</v>
      </c>
      <c r="B115" s="47" t="s">
        <v>408</v>
      </c>
      <c r="C115" s="47" t="s">
        <v>378</v>
      </c>
      <c r="D115" s="47" t="s">
        <v>409</v>
      </c>
      <c r="K115" s="111" t="s">
        <v>367</v>
      </c>
      <c r="L115" s="111" t="s">
        <v>334</v>
      </c>
      <c r="M115" s="47">
        <v>1</v>
      </c>
      <c r="N115" s="111" t="s">
        <v>152</v>
      </c>
      <c r="O115" s="47">
        <v>4</v>
      </c>
    </row>
    <row r="116" spans="1:15" ht="12.75" customHeight="1">
      <c r="A116" s="47">
        <v>115</v>
      </c>
      <c r="B116" s="47" t="s">
        <v>2046</v>
      </c>
      <c r="C116" s="47" t="s">
        <v>2016</v>
      </c>
      <c r="D116" s="47" t="s">
        <v>2047</v>
      </c>
      <c r="K116" s="111" t="s">
        <v>367</v>
      </c>
      <c r="L116" s="111" t="s">
        <v>470</v>
      </c>
      <c r="M116" s="47">
        <v>0</v>
      </c>
      <c r="N116" s="111" t="s">
        <v>1655</v>
      </c>
      <c r="O116" s="47">
        <v>5</v>
      </c>
    </row>
    <row r="117" spans="1:15" ht="12.75" customHeight="1">
      <c r="A117" s="47">
        <v>116</v>
      </c>
      <c r="B117" s="47" t="s">
        <v>411</v>
      </c>
      <c r="C117" s="47" t="s">
        <v>378</v>
      </c>
      <c r="D117" s="47" t="s">
        <v>412</v>
      </c>
      <c r="K117" s="111" t="s">
        <v>1994</v>
      </c>
      <c r="L117" s="111" t="s">
        <v>2048</v>
      </c>
      <c r="M117" s="47">
        <v>0</v>
      </c>
      <c r="N117" s="111" t="s">
        <v>1655</v>
      </c>
      <c r="O117" s="47">
        <v>5</v>
      </c>
    </row>
    <row r="118" spans="1:15" ht="12.75" customHeight="1">
      <c r="A118" s="47">
        <v>117</v>
      </c>
      <c r="B118" s="47" t="s">
        <v>2049</v>
      </c>
      <c r="C118" s="47" t="s">
        <v>2016</v>
      </c>
      <c r="D118" s="47" t="s">
        <v>2050</v>
      </c>
      <c r="K118" s="111" t="s">
        <v>1996</v>
      </c>
      <c r="L118" s="111" t="s">
        <v>228</v>
      </c>
      <c r="M118" s="47">
        <v>0</v>
      </c>
      <c r="N118" s="111" t="s">
        <v>1655</v>
      </c>
      <c r="O118" s="47">
        <v>5</v>
      </c>
    </row>
    <row r="119" spans="1:15" ht="12.75" customHeight="1">
      <c r="A119" s="47">
        <v>118</v>
      </c>
      <c r="B119" s="47" t="s">
        <v>2051</v>
      </c>
      <c r="C119" s="47" t="s">
        <v>528</v>
      </c>
      <c r="D119" s="47" t="s">
        <v>2052</v>
      </c>
      <c r="K119" s="111" t="s">
        <v>1998</v>
      </c>
      <c r="L119" s="111" t="s">
        <v>228</v>
      </c>
      <c r="M119" s="47">
        <v>0</v>
      </c>
      <c r="N119" s="111" t="s">
        <v>1655</v>
      </c>
      <c r="O119" s="47">
        <v>5</v>
      </c>
    </row>
    <row r="120" spans="1:15" ht="12.75" customHeight="1">
      <c r="A120" s="47">
        <v>119</v>
      </c>
      <c r="B120" s="47" t="s">
        <v>414</v>
      </c>
      <c r="C120" s="47" t="s">
        <v>378</v>
      </c>
      <c r="D120" s="47" t="s">
        <v>415</v>
      </c>
      <c r="K120" s="111" t="s">
        <v>2000</v>
      </c>
      <c r="L120" s="111" t="s">
        <v>228</v>
      </c>
      <c r="M120" s="47">
        <v>0</v>
      </c>
      <c r="N120" s="111" t="s">
        <v>1655</v>
      </c>
      <c r="O120" s="47">
        <v>5</v>
      </c>
    </row>
    <row r="121" spans="1:15" ht="12.75" customHeight="1">
      <c r="A121" s="47">
        <v>120</v>
      </c>
      <c r="B121" s="47" t="s">
        <v>2053</v>
      </c>
      <c r="C121" s="47" t="s">
        <v>378</v>
      </c>
      <c r="D121" s="47" t="s">
        <v>2054</v>
      </c>
      <c r="K121" s="111" t="s">
        <v>369</v>
      </c>
      <c r="L121" s="111" t="s">
        <v>228</v>
      </c>
      <c r="M121" s="47">
        <v>0</v>
      </c>
      <c r="N121" s="111" t="s">
        <v>151</v>
      </c>
      <c r="O121" s="47">
        <v>4</v>
      </c>
    </row>
    <row r="122" spans="1:15" ht="12.75" customHeight="1">
      <c r="A122" s="47">
        <v>121</v>
      </c>
      <c r="B122" s="47" t="s">
        <v>417</v>
      </c>
      <c r="C122" s="47" t="s">
        <v>2016</v>
      </c>
      <c r="D122" s="47" t="s">
        <v>412</v>
      </c>
      <c r="K122" s="111" t="s">
        <v>370</v>
      </c>
      <c r="L122" s="111" t="s">
        <v>228</v>
      </c>
      <c r="M122" s="47">
        <v>0</v>
      </c>
      <c r="N122" s="111" t="s">
        <v>151</v>
      </c>
      <c r="O122" s="47">
        <v>3</v>
      </c>
    </row>
    <row r="123" spans="1:15" ht="12.75" customHeight="1">
      <c r="A123" s="47">
        <v>122</v>
      </c>
      <c r="B123" s="47" t="s">
        <v>419</v>
      </c>
      <c r="C123" s="47" t="s">
        <v>578</v>
      </c>
      <c r="D123" s="47" t="s">
        <v>2055</v>
      </c>
      <c r="K123" s="111" t="s">
        <v>373</v>
      </c>
      <c r="L123" s="111" t="s">
        <v>228</v>
      </c>
      <c r="M123" s="47">
        <v>0</v>
      </c>
      <c r="N123" s="111" t="s">
        <v>151</v>
      </c>
      <c r="O123" s="47">
        <v>4</v>
      </c>
    </row>
    <row r="124" spans="1:15" ht="12.75" customHeight="1">
      <c r="A124" s="47">
        <v>123</v>
      </c>
      <c r="B124" s="47" t="s">
        <v>420</v>
      </c>
      <c r="C124" s="47" t="s">
        <v>378</v>
      </c>
      <c r="D124" s="47" t="s">
        <v>421</v>
      </c>
      <c r="K124" s="111" t="s">
        <v>2004</v>
      </c>
      <c r="L124" s="111" t="s">
        <v>228</v>
      </c>
      <c r="M124" s="47">
        <v>0</v>
      </c>
      <c r="N124" s="111" t="s">
        <v>151</v>
      </c>
      <c r="O124" s="47">
        <v>5</v>
      </c>
    </row>
    <row r="125" spans="1:15" ht="12.75" customHeight="1">
      <c r="A125" s="47">
        <v>124</v>
      </c>
      <c r="B125" s="47" t="s">
        <v>423</v>
      </c>
      <c r="C125" s="47" t="s">
        <v>1921</v>
      </c>
      <c r="D125" s="47" t="s">
        <v>424</v>
      </c>
      <c r="K125" s="111" t="s">
        <v>2006</v>
      </c>
      <c r="L125" s="111" t="s">
        <v>1777</v>
      </c>
      <c r="M125" s="47">
        <v>0</v>
      </c>
      <c r="N125" s="111" t="s">
        <v>152</v>
      </c>
      <c r="O125" s="47">
        <v>4</v>
      </c>
    </row>
    <row r="126" spans="1:15" ht="12.75" customHeight="1">
      <c r="A126" s="47">
        <v>125</v>
      </c>
      <c r="B126" s="47" t="s">
        <v>426</v>
      </c>
      <c r="C126" s="47" t="s">
        <v>378</v>
      </c>
      <c r="D126" s="47" t="s">
        <v>427</v>
      </c>
      <c r="K126" s="111" t="s">
        <v>2006</v>
      </c>
      <c r="L126" s="111" t="s">
        <v>2056</v>
      </c>
      <c r="M126" s="47">
        <v>0</v>
      </c>
      <c r="N126" s="111" t="s">
        <v>151</v>
      </c>
      <c r="O126" s="47">
        <v>4</v>
      </c>
    </row>
    <row r="127" spans="1:15" ht="12.75" customHeight="1">
      <c r="A127" s="47">
        <v>126</v>
      </c>
      <c r="B127" s="47" t="s">
        <v>2057</v>
      </c>
      <c r="C127" s="47" t="s">
        <v>2016</v>
      </c>
      <c r="D127" s="47" t="s">
        <v>2058</v>
      </c>
      <c r="K127" s="111" t="s">
        <v>2006</v>
      </c>
      <c r="L127" s="111" t="s">
        <v>396</v>
      </c>
      <c r="M127" s="47">
        <v>0</v>
      </c>
      <c r="N127" s="111" t="s">
        <v>151</v>
      </c>
      <c r="O127" s="47">
        <v>4</v>
      </c>
    </row>
    <row r="128" spans="1:15" ht="12.75" customHeight="1">
      <c r="A128" s="47">
        <v>127</v>
      </c>
      <c r="B128" s="47" t="s">
        <v>429</v>
      </c>
      <c r="C128" s="47" t="s">
        <v>1889</v>
      </c>
      <c r="D128" s="47" t="s">
        <v>430</v>
      </c>
      <c r="K128" s="111" t="s">
        <v>2006</v>
      </c>
      <c r="L128" s="111" t="s">
        <v>1791</v>
      </c>
      <c r="M128" s="47">
        <v>0</v>
      </c>
      <c r="N128" s="111" t="s">
        <v>151</v>
      </c>
      <c r="O128" s="47">
        <v>4</v>
      </c>
    </row>
    <row r="129" spans="1:15" ht="12.75" customHeight="1">
      <c r="A129" s="47">
        <v>128</v>
      </c>
      <c r="B129" s="47" t="s">
        <v>431</v>
      </c>
      <c r="C129" s="47" t="s">
        <v>1889</v>
      </c>
      <c r="D129" s="47" t="s">
        <v>432</v>
      </c>
      <c r="K129" s="111" t="s">
        <v>376</v>
      </c>
      <c r="L129" s="111" t="s">
        <v>2059</v>
      </c>
      <c r="M129" s="47">
        <v>0</v>
      </c>
      <c r="N129" s="111" t="s">
        <v>1655</v>
      </c>
      <c r="O129" s="47">
        <v>5</v>
      </c>
    </row>
    <row r="130" spans="1:15" ht="12.75" customHeight="1">
      <c r="A130" s="47">
        <v>129</v>
      </c>
      <c r="B130" s="47" t="s">
        <v>434</v>
      </c>
      <c r="C130" s="47" t="s">
        <v>378</v>
      </c>
      <c r="D130" s="47" t="s">
        <v>2060</v>
      </c>
      <c r="K130" s="111" t="s">
        <v>376</v>
      </c>
      <c r="L130" s="111" t="s">
        <v>2061</v>
      </c>
      <c r="M130" s="47">
        <v>0</v>
      </c>
      <c r="N130" s="111" t="s">
        <v>1655</v>
      </c>
      <c r="O130" s="47">
        <v>5</v>
      </c>
    </row>
    <row r="131" spans="1:15" ht="12.75" customHeight="1">
      <c r="A131" s="47">
        <v>130</v>
      </c>
      <c r="B131" s="47" t="s">
        <v>436</v>
      </c>
      <c r="C131" s="47" t="s">
        <v>378</v>
      </c>
      <c r="D131" s="47" t="s">
        <v>437</v>
      </c>
      <c r="K131" s="111" t="s">
        <v>376</v>
      </c>
      <c r="L131" s="111" t="s">
        <v>410</v>
      </c>
      <c r="M131" s="47">
        <v>1</v>
      </c>
      <c r="N131" s="111" t="s">
        <v>151</v>
      </c>
      <c r="O131" s="47">
        <v>4</v>
      </c>
    </row>
    <row r="132" spans="1:15" ht="12.75" customHeight="1">
      <c r="A132" s="47">
        <v>131</v>
      </c>
      <c r="B132" s="47" t="s">
        <v>438</v>
      </c>
      <c r="C132" s="47" t="s">
        <v>378</v>
      </c>
      <c r="D132" s="47" t="s">
        <v>439</v>
      </c>
      <c r="K132" s="111" t="s">
        <v>376</v>
      </c>
      <c r="L132" s="111" t="s">
        <v>307</v>
      </c>
      <c r="M132" s="47">
        <v>1</v>
      </c>
      <c r="N132" s="111" t="s">
        <v>151</v>
      </c>
      <c r="O132" s="47">
        <v>5</v>
      </c>
    </row>
    <row r="133" spans="1:15" ht="12.75" customHeight="1">
      <c r="A133" s="47">
        <v>132</v>
      </c>
      <c r="B133" s="47" t="s">
        <v>2062</v>
      </c>
      <c r="C133" s="47" t="s">
        <v>1921</v>
      </c>
      <c r="D133" s="47" t="s">
        <v>2063</v>
      </c>
      <c r="K133" s="111" t="s">
        <v>376</v>
      </c>
      <c r="L133" s="111" t="s">
        <v>413</v>
      </c>
      <c r="M133" s="47">
        <v>1</v>
      </c>
      <c r="N133" s="111" t="s">
        <v>151</v>
      </c>
      <c r="O133" s="47">
        <v>4</v>
      </c>
    </row>
    <row r="134" spans="1:15" ht="12.75" customHeight="1">
      <c r="A134" s="47">
        <v>133</v>
      </c>
      <c r="B134" s="47" t="s">
        <v>2064</v>
      </c>
      <c r="C134" s="47" t="s">
        <v>2065</v>
      </c>
      <c r="D134" s="47" t="s">
        <v>2066</v>
      </c>
      <c r="K134" s="111" t="s">
        <v>376</v>
      </c>
      <c r="L134" s="111" t="s">
        <v>416</v>
      </c>
      <c r="M134" s="47">
        <v>1</v>
      </c>
      <c r="N134" s="111" t="s">
        <v>151</v>
      </c>
      <c r="O134" s="47">
        <v>5</v>
      </c>
    </row>
    <row r="135" spans="1:15" ht="12.75" customHeight="1">
      <c r="A135" s="47">
        <v>134</v>
      </c>
      <c r="B135" s="47" t="s">
        <v>440</v>
      </c>
      <c r="C135" s="47" t="s">
        <v>1889</v>
      </c>
      <c r="D135" s="47" t="s">
        <v>441</v>
      </c>
      <c r="K135" s="111" t="s">
        <v>2009</v>
      </c>
      <c r="L135" s="111" t="s">
        <v>2067</v>
      </c>
      <c r="M135" s="47">
        <v>0</v>
      </c>
      <c r="N135" s="111" t="s">
        <v>152</v>
      </c>
      <c r="O135" s="47">
        <v>5</v>
      </c>
    </row>
    <row r="136" spans="1:15" ht="12.75" customHeight="1">
      <c r="A136" s="47">
        <v>135</v>
      </c>
      <c r="B136" s="47" t="s">
        <v>442</v>
      </c>
      <c r="C136" s="47" t="s">
        <v>378</v>
      </c>
      <c r="D136" s="47" t="s">
        <v>443</v>
      </c>
      <c r="K136" s="111" t="s">
        <v>379</v>
      </c>
      <c r="L136" s="111" t="s">
        <v>161</v>
      </c>
      <c r="M136" s="47">
        <v>1</v>
      </c>
      <c r="N136" s="111" t="s">
        <v>151</v>
      </c>
      <c r="O136" s="47">
        <v>5</v>
      </c>
    </row>
    <row r="137" spans="1:15" ht="12.75" customHeight="1">
      <c r="A137" s="47">
        <v>136</v>
      </c>
      <c r="B137" s="47" t="s">
        <v>444</v>
      </c>
      <c r="C137" s="47" t="s">
        <v>2016</v>
      </c>
      <c r="D137" s="47" t="s">
        <v>445</v>
      </c>
      <c r="K137" s="111" t="s">
        <v>379</v>
      </c>
      <c r="L137" s="111" t="s">
        <v>340</v>
      </c>
      <c r="M137" s="47">
        <v>0</v>
      </c>
      <c r="N137" s="111" t="s">
        <v>152</v>
      </c>
      <c r="O137" s="47">
        <v>5</v>
      </c>
    </row>
    <row r="138" spans="1:15" ht="12.75" customHeight="1">
      <c r="A138" s="47">
        <v>137</v>
      </c>
      <c r="B138" s="47" t="s">
        <v>446</v>
      </c>
      <c r="C138" s="47" t="s">
        <v>363</v>
      </c>
      <c r="D138" s="47" t="s">
        <v>447</v>
      </c>
      <c r="K138" s="111" t="s">
        <v>379</v>
      </c>
      <c r="L138" s="111" t="s">
        <v>422</v>
      </c>
      <c r="M138" s="47">
        <v>0</v>
      </c>
      <c r="N138" s="111" t="s">
        <v>152</v>
      </c>
      <c r="O138" s="47">
        <v>5</v>
      </c>
    </row>
    <row r="139" spans="1:15" ht="12.75" customHeight="1">
      <c r="A139" s="47">
        <v>138</v>
      </c>
      <c r="B139" s="47" t="s">
        <v>448</v>
      </c>
      <c r="C139" s="47" t="s">
        <v>1921</v>
      </c>
      <c r="D139" s="47" t="s">
        <v>449</v>
      </c>
      <c r="K139" s="111" t="s">
        <v>379</v>
      </c>
      <c r="L139" s="111" t="s">
        <v>418</v>
      </c>
      <c r="M139" s="47">
        <v>1</v>
      </c>
      <c r="N139" s="111" t="s">
        <v>151</v>
      </c>
      <c r="O139" s="47">
        <v>4</v>
      </c>
    </row>
    <row r="140" spans="1:15" ht="12.75" customHeight="1">
      <c r="A140" s="47">
        <v>139</v>
      </c>
      <c r="B140" s="47" t="s">
        <v>450</v>
      </c>
      <c r="C140" s="47" t="s">
        <v>378</v>
      </c>
      <c r="D140" s="47" t="s">
        <v>451</v>
      </c>
      <c r="K140" s="111" t="s">
        <v>379</v>
      </c>
      <c r="L140" s="111" t="s">
        <v>2068</v>
      </c>
      <c r="M140" s="47">
        <v>0</v>
      </c>
      <c r="N140" s="111" t="s">
        <v>151</v>
      </c>
      <c r="O140" s="47">
        <v>4</v>
      </c>
    </row>
    <row r="141" spans="1:15" ht="12.75" customHeight="1">
      <c r="A141" s="47">
        <v>140</v>
      </c>
      <c r="B141" s="47" t="s">
        <v>2069</v>
      </c>
      <c r="C141" s="47" t="s">
        <v>2016</v>
      </c>
      <c r="D141" s="47" t="s">
        <v>1197</v>
      </c>
      <c r="K141" s="111" t="s">
        <v>2011</v>
      </c>
      <c r="L141" s="111" t="s">
        <v>228</v>
      </c>
      <c r="M141" s="47">
        <v>0</v>
      </c>
      <c r="N141" s="111" t="s">
        <v>151</v>
      </c>
      <c r="O141" s="47">
        <v>4</v>
      </c>
    </row>
    <row r="142" spans="1:15" ht="12.75" customHeight="1">
      <c r="A142" s="47">
        <v>141</v>
      </c>
      <c r="B142" s="47" t="s">
        <v>2070</v>
      </c>
      <c r="C142" s="47" t="s">
        <v>363</v>
      </c>
      <c r="D142" s="47" t="s">
        <v>2071</v>
      </c>
      <c r="K142" s="111" t="s">
        <v>2013</v>
      </c>
      <c r="L142" s="111" t="s">
        <v>2008</v>
      </c>
      <c r="M142" s="47">
        <v>0</v>
      </c>
      <c r="N142" s="111" t="s">
        <v>151</v>
      </c>
      <c r="O142" s="47">
        <v>4</v>
      </c>
    </row>
    <row r="143" spans="1:15" ht="12.75" customHeight="1">
      <c r="A143" s="47">
        <v>142</v>
      </c>
      <c r="B143" s="47" t="s">
        <v>2072</v>
      </c>
      <c r="C143" s="47" t="s">
        <v>378</v>
      </c>
      <c r="D143" s="47" t="s">
        <v>2073</v>
      </c>
      <c r="K143" s="111" t="s">
        <v>2015</v>
      </c>
      <c r="L143" s="111" t="s">
        <v>334</v>
      </c>
      <c r="M143" s="47">
        <v>0</v>
      </c>
      <c r="N143" s="111" t="s">
        <v>152</v>
      </c>
      <c r="O143" s="47">
        <v>5</v>
      </c>
    </row>
    <row r="144" spans="1:15" ht="12.75" customHeight="1">
      <c r="A144" s="47">
        <v>143</v>
      </c>
      <c r="B144" s="47" t="s">
        <v>2074</v>
      </c>
      <c r="C144" s="47" t="s">
        <v>378</v>
      </c>
      <c r="D144" s="47" t="s">
        <v>2075</v>
      </c>
      <c r="K144" s="111" t="s">
        <v>2015</v>
      </c>
      <c r="L144" s="111" t="s">
        <v>705</v>
      </c>
      <c r="M144" s="47">
        <v>0</v>
      </c>
      <c r="N144" s="111" t="s">
        <v>152</v>
      </c>
      <c r="O144" s="47">
        <v>4</v>
      </c>
    </row>
    <row r="145" spans="1:15" ht="12.75" customHeight="1">
      <c r="A145" s="47">
        <v>144</v>
      </c>
      <c r="B145" s="47" t="s">
        <v>2076</v>
      </c>
      <c r="C145" s="47" t="s">
        <v>1889</v>
      </c>
      <c r="D145" s="47" t="s">
        <v>2077</v>
      </c>
      <c r="K145" s="111" t="s">
        <v>2019</v>
      </c>
      <c r="L145" s="111" t="s">
        <v>2008</v>
      </c>
      <c r="M145" s="47">
        <v>0</v>
      </c>
      <c r="N145" s="111" t="s">
        <v>151</v>
      </c>
      <c r="O145" s="47">
        <v>4</v>
      </c>
    </row>
    <row r="146" spans="1:15" ht="12.75" customHeight="1">
      <c r="A146" s="47">
        <v>145</v>
      </c>
      <c r="B146" s="47" t="s">
        <v>2078</v>
      </c>
      <c r="C146" s="47" t="s">
        <v>378</v>
      </c>
      <c r="D146" s="47" t="s">
        <v>2079</v>
      </c>
      <c r="K146" s="111" t="s">
        <v>382</v>
      </c>
      <c r="L146" s="111" t="s">
        <v>228</v>
      </c>
      <c r="M146" s="47">
        <v>0</v>
      </c>
      <c r="N146" s="111" t="s">
        <v>1655</v>
      </c>
      <c r="O146" s="47">
        <v>5</v>
      </c>
    </row>
    <row r="147" spans="1:15" ht="12.75" customHeight="1">
      <c r="A147" s="47">
        <v>146</v>
      </c>
      <c r="B147" s="47" t="s">
        <v>2080</v>
      </c>
      <c r="C147" s="47" t="s">
        <v>2081</v>
      </c>
      <c r="D147" s="47" t="s">
        <v>2082</v>
      </c>
      <c r="K147" s="111" t="s">
        <v>382</v>
      </c>
      <c r="L147" s="111" t="s">
        <v>228</v>
      </c>
      <c r="M147" s="47">
        <v>0</v>
      </c>
      <c r="N147" s="111" t="s">
        <v>1655</v>
      </c>
      <c r="O147" s="47">
        <v>5</v>
      </c>
    </row>
    <row r="148" spans="1:15" ht="12.75" customHeight="1">
      <c r="A148" s="47">
        <v>147</v>
      </c>
      <c r="B148" s="47" t="s">
        <v>452</v>
      </c>
      <c r="C148" s="47" t="s">
        <v>378</v>
      </c>
      <c r="D148" s="47" t="s">
        <v>453</v>
      </c>
      <c r="K148" s="111" t="s">
        <v>382</v>
      </c>
      <c r="L148" s="111" t="s">
        <v>693</v>
      </c>
      <c r="M148" s="47">
        <v>0</v>
      </c>
      <c r="N148" s="111" t="s">
        <v>151</v>
      </c>
      <c r="O148" s="47">
        <v>4</v>
      </c>
    </row>
    <row r="149" spans="1:15" ht="12.75" customHeight="1">
      <c r="A149" s="47">
        <v>148</v>
      </c>
      <c r="B149" s="47" t="s">
        <v>455</v>
      </c>
      <c r="C149" s="47" t="s">
        <v>2083</v>
      </c>
      <c r="D149" s="47" t="s">
        <v>456</v>
      </c>
      <c r="K149" s="111" t="s">
        <v>382</v>
      </c>
      <c r="L149" s="111" t="s">
        <v>2084</v>
      </c>
      <c r="M149" s="47">
        <v>1</v>
      </c>
      <c r="N149" s="111" t="s">
        <v>151</v>
      </c>
      <c r="O149" s="47">
        <v>4</v>
      </c>
    </row>
    <row r="150" spans="1:15" ht="12.75" customHeight="1">
      <c r="A150" s="47">
        <v>149</v>
      </c>
      <c r="B150" s="47" t="s">
        <v>2085</v>
      </c>
      <c r="C150" s="47" t="s">
        <v>2016</v>
      </c>
      <c r="D150" s="47" t="s">
        <v>2086</v>
      </c>
      <c r="K150" s="111" t="s">
        <v>382</v>
      </c>
      <c r="L150" s="111" t="s">
        <v>1278</v>
      </c>
      <c r="M150" s="47">
        <v>0</v>
      </c>
      <c r="N150" s="111" t="s">
        <v>151</v>
      </c>
      <c r="O150" s="47">
        <v>4</v>
      </c>
    </row>
    <row r="151" spans="1:15" ht="12.75" customHeight="1">
      <c r="A151" s="47">
        <v>150</v>
      </c>
      <c r="B151" s="47" t="s">
        <v>457</v>
      </c>
      <c r="C151" s="47" t="s">
        <v>378</v>
      </c>
      <c r="D151" s="47" t="s">
        <v>458</v>
      </c>
      <c r="K151" s="111" t="s">
        <v>382</v>
      </c>
      <c r="L151" s="111" t="s">
        <v>2087</v>
      </c>
      <c r="M151" s="47">
        <v>1</v>
      </c>
      <c r="N151" s="111" t="s">
        <v>151</v>
      </c>
      <c r="O151" s="47">
        <v>4</v>
      </c>
    </row>
    <row r="152" spans="1:15" ht="12.75" customHeight="1">
      <c r="A152" s="47">
        <v>151</v>
      </c>
      <c r="B152" s="47" t="s">
        <v>2088</v>
      </c>
      <c r="C152" s="47" t="s">
        <v>2016</v>
      </c>
      <c r="D152" s="47" t="s">
        <v>1105</v>
      </c>
      <c r="K152" s="111" t="s">
        <v>382</v>
      </c>
      <c r="L152" s="111" t="s">
        <v>2089</v>
      </c>
      <c r="M152" s="47">
        <v>1</v>
      </c>
      <c r="N152" s="111" t="s">
        <v>151</v>
      </c>
      <c r="O152" s="47">
        <v>4</v>
      </c>
    </row>
    <row r="153" spans="1:15" ht="12.75" customHeight="1">
      <c r="A153" s="47">
        <v>152</v>
      </c>
      <c r="B153" s="47" t="s">
        <v>459</v>
      </c>
      <c r="C153" s="47" t="s">
        <v>378</v>
      </c>
      <c r="D153" s="47" t="s">
        <v>460</v>
      </c>
      <c r="K153" s="111" t="s">
        <v>382</v>
      </c>
      <c r="L153" s="111" t="s">
        <v>428</v>
      </c>
      <c r="M153" s="47">
        <v>1</v>
      </c>
      <c r="N153" s="111" t="s">
        <v>151</v>
      </c>
      <c r="O153" s="47">
        <v>4</v>
      </c>
    </row>
    <row r="154" spans="1:15" ht="12.75" customHeight="1">
      <c r="A154" s="47">
        <v>153</v>
      </c>
      <c r="B154" s="47" t="s">
        <v>461</v>
      </c>
      <c r="C154" s="47" t="s">
        <v>378</v>
      </c>
      <c r="D154" s="47" t="s">
        <v>462</v>
      </c>
      <c r="K154" s="111" t="s">
        <v>385</v>
      </c>
      <c r="L154" s="111" t="s">
        <v>435</v>
      </c>
      <c r="M154" s="47">
        <v>1</v>
      </c>
      <c r="N154" s="111" t="s">
        <v>151</v>
      </c>
      <c r="O154" s="47">
        <v>4</v>
      </c>
    </row>
    <row r="155" spans="1:15" ht="12.75" customHeight="1">
      <c r="A155" s="47">
        <v>154</v>
      </c>
      <c r="B155" s="47" t="s">
        <v>463</v>
      </c>
      <c r="C155" s="47" t="s">
        <v>363</v>
      </c>
      <c r="D155" s="47" t="s">
        <v>464</v>
      </c>
      <c r="K155" s="111" t="s">
        <v>385</v>
      </c>
      <c r="L155" s="111" t="s">
        <v>433</v>
      </c>
      <c r="M155" s="47">
        <v>1</v>
      </c>
      <c r="N155" s="111" t="s">
        <v>151</v>
      </c>
      <c r="O155" s="47">
        <v>4</v>
      </c>
    </row>
    <row r="156" spans="1:15" ht="12.75" customHeight="1">
      <c r="A156" s="47">
        <v>155</v>
      </c>
      <c r="B156" s="47" t="s">
        <v>465</v>
      </c>
      <c r="C156" s="47" t="s">
        <v>1889</v>
      </c>
      <c r="D156" s="47" t="s">
        <v>441</v>
      </c>
      <c r="K156" s="111" t="s">
        <v>2021</v>
      </c>
      <c r="L156" s="111" t="s">
        <v>228</v>
      </c>
      <c r="M156" s="47">
        <v>0</v>
      </c>
      <c r="N156" s="111" t="s">
        <v>1655</v>
      </c>
      <c r="O156" s="47">
        <v>5</v>
      </c>
    </row>
    <row r="157" spans="1:15" ht="12.75" customHeight="1">
      <c r="A157" s="47">
        <v>156</v>
      </c>
      <c r="B157" s="47" t="s">
        <v>2090</v>
      </c>
      <c r="C157" s="47" t="s">
        <v>1921</v>
      </c>
      <c r="D157" s="47" t="s">
        <v>2091</v>
      </c>
      <c r="K157" s="111" t="s">
        <v>2023</v>
      </c>
      <c r="L157" s="111" t="s">
        <v>228</v>
      </c>
      <c r="M157" s="47">
        <v>0</v>
      </c>
      <c r="N157" s="111" t="s">
        <v>151</v>
      </c>
      <c r="O157" s="47">
        <v>4</v>
      </c>
    </row>
    <row r="158" spans="1:15" ht="12.75" customHeight="1">
      <c r="A158" s="47">
        <v>157</v>
      </c>
      <c r="B158" s="47" t="s">
        <v>2092</v>
      </c>
      <c r="C158" s="47" t="s">
        <v>1889</v>
      </c>
      <c r="D158" s="47" t="s">
        <v>2093</v>
      </c>
      <c r="K158" s="111" t="s">
        <v>2023</v>
      </c>
      <c r="L158" s="111" t="s">
        <v>228</v>
      </c>
      <c r="M158" s="47">
        <v>0</v>
      </c>
      <c r="N158" s="111" t="s">
        <v>151</v>
      </c>
      <c r="O158" s="47">
        <v>5</v>
      </c>
    </row>
    <row r="159" spans="1:15" ht="12.75" customHeight="1">
      <c r="A159" s="47">
        <v>158</v>
      </c>
      <c r="B159" s="47" t="s">
        <v>2094</v>
      </c>
      <c r="C159" s="47" t="s">
        <v>2095</v>
      </c>
      <c r="D159" s="47" t="s">
        <v>743</v>
      </c>
      <c r="K159" s="111" t="s">
        <v>388</v>
      </c>
      <c r="L159" s="111" t="s">
        <v>228</v>
      </c>
      <c r="M159" s="47">
        <v>0</v>
      </c>
      <c r="N159" s="111" t="s">
        <v>151</v>
      </c>
      <c r="O159" s="47">
        <v>3</v>
      </c>
    </row>
    <row r="160" spans="1:15" ht="12.75" customHeight="1">
      <c r="A160" s="47">
        <v>159</v>
      </c>
      <c r="B160" s="47" t="s">
        <v>2096</v>
      </c>
      <c r="C160" s="47" t="s">
        <v>528</v>
      </c>
      <c r="D160" s="47" t="s">
        <v>2097</v>
      </c>
      <c r="K160" s="111" t="s">
        <v>388</v>
      </c>
      <c r="L160" s="111" t="s">
        <v>228</v>
      </c>
      <c r="M160" s="47">
        <v>0</v>
      </c>
      <c r="N160" s="111" t="s">
        <v>151</v>
      </c>
      <c r="O160" s="47">
        <v>5</v>
      </c>
    </row>
    <row r="161" spans="1:15" ht="12.75" customHeight="1">
      <c r="A161" s="47">
        <v>160</v>
      </c>
      <c r="B161" s="47" t="s">
        <v>2098</v>
      </c>
      <c r="C161" s="47" t="s">
        <v>528</v>
      </c>
      <c r="D161" s="47" t="s">
        <v>2099</v>
      </c>
      <c r="K161" s="111" t="s">
        <v>391</v>
      </c>
      <c r="L161" s="111" t="s">
        <v>228</v>
      </c>
      <c r="M161" s="47">
        <v>0</v>
      </c>
      <c r="N161" s="111" t="s">
        <v>151</v>
      </c>
      <c r="O161" s="47">
        <v>4</v>
      </c>
    </row>
    <row r="162" spans="1:15" ht="12.75" customHeight="1">
      <c r="A162" s="47">
        <v>161</v>
      </c>
      <c r="B162" s="47" t="s">
        <v>2100</v>
      </c>
      <c r="C162" s="47" t="s">
        <v>2101</v>
      </c>
      <c r="D162" s="47" t="s">
        <v>2102</v>
      </c>
      <c r="K162" s="111" t="s">
        <v>391</v>
      </c>
      <c r="L162" s="111" t="s">
        <v>228</v>
      </c>
      <c r="M162" s="47">
        <v>0</v>
      </c>
      <c r="N162" s="111" t="s">
        <v>151</v>
      </c>
      <c r="O162" s="47">
        <v>5</v>
      </c>
    </row>
    <row r="163" spans="1:15" ht="12.75" customHeight="1">
      <c r="A163" s="47">
        <v>162</v>
      </c>
      <c r="B163" s="47" t="s">
        <v>2103</v>
      </c>
      <c r="C163" s="47" t="s">
        <v>528</v>
      </c>
      <c r="D163" s="47" t="s">
        <v>472</v>
      </c>
      <c r="K163" s="111" t="s">
        <v>394</v>
      </c>
      <c r="L163" s="111" t="s">
        <v>228</v>
      </c>
      <c r="M163" s="47">
        <v>0</v>
      </c>
      <c r="N163" s="111" t="s">
        <v>151</v>
      </c>
      <c r="O163" s="47">
        <v>4</v>
      </c>
    </row>
    <row r="164" spans="1:15" ht="12.75" customHeight="1">
      <c r="A164" s="47">
        <v>163</v>
      </c>
      <c r="B164" s="47" t="s">
        <v>466</v>
      </c>
      <c r="C164" s="47" t="s">
        <v>468</v>
      </c>
      <c r="D164" s="47" t="s">
        <v>467</v>
      </c>
      <c r="K164" s="111" t="s">
        <v>394</v>
      </c>
      <c r="L164" s="111" t="s">
        <v>228</v>
      </c>
      <c r="M164" s="47">
        <v>0</v>
      </c>
      <c r="N164" s="111" t="s">
        <v>151</v>
      </c>
      <c r="O164" s="47">
        <v>5</v>
      </c>
    </row>
    <row r="165" spans="1:15" ht="12.75" customHeight="1">
      <c r="A165" s="47">
        <v>164</v>
      </c>
      <c r="B165" s="47" t="s">
        <v>469</v>
      </c>
      <c r="C165" s="47" t="s">
        <v>2104</v>
      </c>
      <c r="D165" s="47" t="s">
        <v>2105</v>
      </c>
      <c r="K165" s="111" t="s">
        <v>2026</v>
      </c>
      <c r="L165" s="111" t="s">
        <v>228</v>
      </c>
      <c r="M165" s="47">
        <v>0</v>
      </c>
      <c r="N165" s="111" t="s">
        <v>151</v>
      </c>
      <c r="O165" s="47">
        <v>4</v>
      </c>
    </row>
    <row r="166" spans="1:15" ht="12.75" customHeight="1">
      <c r="A166" s="47">
        <v>165</v>
      </c>
      <c r="B166" s="47" t="s">
        <v>471</v>
      </c>
      <c r="C166" s="47" t="s">
        <v>360</v>
      </c>
      <c r="D166" s="47" t="s">
        <v>472</v>
      </c>
      <c r="K166" s="111" t="s">
        <v>2026</v>
      </c>
      <c r="L166" s="111" t="s">
        <v>228</v>
      </c>
      <c r="M166" s="47">
        <v>0</v>
      </c>
      <c r="N166" s="111" t="s">
        <v>151</v>
      </c>
      <c r="O166" s="47">
        <v>5</v>
      </c>
    </row>
    <row r="167" spans="1:15" ht="12.75" customHeight="1">
      <c r="A167" s="47">
        <v>166</v>
      </c>
      <c r="B167" s="47" t="s">
        <v>473</v>
      </c>
      <c r="C167" s="47" t="s">
        <v>407</v>
      </c>
      <c r="D167" s="47" t="s">
        <v>474</v>
      </c>
      <c r="K167" s="111" t="s">
        <v>397</v>
      </c>
      <c r="L167" s="111" t="s">
        <v>228</v>
      </c>
      <c r="M167" s="47">
        <v>0</v>
      </c>
      <c r="N167" s="111" t="s">
        <v>151</v>
      </c>
      <c r="O167" s="47">
        <v>5</v>
      </c>
    </row>
    <row r="168" spans="1:15" ht="12.75" customHeight="1">
      <c r="A168" s="47">
        <v>167</v>
      </c>
      <c r="B168" s="47" t="s">
        <v>2106</v>
      </c>
      <c r="C168" s="47" t="s">
        <v>2107</v>
      </c>
      <c r="D168" s="47" t="s">
        <v>2108</v>
      </c>
      <c r="K168" s="111" t="s">
        <v>2029</v>
      </c>
      <c r="L168" s="111" t="s">
        <v>228</v>
      </c>
      <c r="M168" s="47">
        <v>0</v>
      </c>
      <c r="N168" s="111" t="s">
        <v>151</v>
      </c>
      <c r="O168" s="47">
        <v>4</v>
      </c>
    </row>
    <row r="169" spans="1:15" ht="12.75" customHeight="1">
      <c r="A169" s="47">
        <v>168</v>
      </c>
      <c r="B169" s="47" t="s">
        <v>2109</v>
      </c>
      <c r="C169" s="47" t="s">
        <v>2110</v>
      </c>
      <c r="D169" s="47" t="s">
        <v>2111</v>
      </c>
      <c r="K169" s="111" t="s">
        <v>2032</v>
      </c>
      <c r="L169" s="111" t="s">
        <v>228</v>
      </c>
      <c r="M169" s="47">
        <v>0</v>
      </c>
      <c r="N169" s="111" t="s">
        <v>151</v>
      </c>
      <c r="O169" s="47">
        <v>5</v>
      </c>
    </row>
    <row r="170" spans="1:15" ht="12.75" customHeight="1">
      <c r="A170" s="47">
        <v>169</v>
      </c>
      <c r="B170" s="47" t="s">
        <v>475</v>
      </c>
      <c r="C170" s="47" t="s">
        <v>1889</v>
      </c>
      <c r="D170" s="47" t="s">
        <v>476</v>
      </c>
      <c r="K170" s="111" t="s">
        <v>399</v>
      </c>
      <c r="L170" s="111" t="s">
        <v>228</v>
      </c>
      <c r="M170" s="47">
        <v>0</v>
      </c>
      <c r="N170" s="111" t="s">
        <v>151</v>
      </c>
      <c r="O170" s="47">
        <v>3</v>
      </c>
    </row>
    <row r="171" spans="1:15" ht="12.75" customHeight="1">
      <c r="A171" s="47">
        <v>170</v>
      </c>
      <c r="B171" s="47" t="s">
        <v>2112</v>
      </c>
      <c r="C171" s="47" t="s">
        <v>2110</v>
      </c>
      <c r="D171" s="47" t="s">
        <v>2113</v>
      </c>
      <c r="K171" s="111" t="s">
        <v>399</v>
      </c>
      <c r="L171" s="111" t="s">
        <v>228</v>
      </c>
      <c r="M171" s="47">
        <v>0</v>
      </c>
      <c r="N171" s="111" t="s">
        <v>151</v>
      </c>
      <c r="O171" s="47">
        <v>5</v>
      </c>
    </row>
    <row r="172" spans="1:15" ht="12.75" customHeight="1">
      <c r="A172" s="47">
        <v>171</v>
      </c>
      <c r="B172" s="47" t="s">
        <v>478</v>
      </c>
      <c r="C172" s="47" t="s">
        <v>1889</v>
      </c>
      <c r="D172" s="47" t="s">
        <v>479</v>
      </c>
      <c r="K172" s="111" t="s">
        <v>2035</v>
      </c>
      <c r="L172" s="111" t="s">
        <v>228</v>
      </c>
      <c r="M172" s="47">
        <v>0</v>
      </c>
      <c r="N172" s="111" t="s">
        <v>151</v>
      </c>
      <c r="O172" s="47">
        <v>4</v>
      </c>
    </row>
    <row r="173" spans="1:15" ht="12.75" customHeight="1">
      <c r="A173" s="47">
        <v>172</v>
      </c>
      <c r="B173" s="47" t="s">
        <v>2114</v>
      </c>
      <c r="C173" s="47" t="s">
        <v>318</v>
      </c>
      <c r="D173" s="47" t="s">
        <v>2115</v>
      </c>
      <c r="K173" s="111" t="s">
        <v>401</v>
      </c>
      <c r="L173" s="111" t="s">
        <v>228</v>
      </c>
      <c r="M173" s="47">
        <v>0</v>
      </c>
      <c r="N173" s="111" t="s">
        <v>151</v>
      </c>
      <c r="O173" s="47">
        <v>5</v>
      </c>
    </row>
    <row r="174" spans="1:15" ht="12.75" customHeight="1">
      <c r="A174" s="47">
        <v>173</v>
      </c>
      <c r="B174" s="47" t="s">
        <v>2116</v>
      </c>
      <c r="C174" s="47" t="s">
        <v>2016</v>
      </c>
      <c r="D174" s="47" t="s">
        <v>482</v>
      </c>
      <c r="K174" s="111" t="s">
        <v>2037</v>
      </c>
      <c r="L174" s="111" t="s">
        <v>228</v>
      </c>
      <c r="M174" s="47">
        <v>0</v>
      </c>
      <c r="N174" s="111" t="s">
        <v>151</v>
      </c>
      <c r="O174" s="47">
        <v>3</v>
      </c>
    </row>
    <row r="175" spans="1:15" ht="12.75" customHeight="1">
      <c r="A175" s="47">
        <v>174</v>
      </c>
      <c r="B175" s="47" t="s">
        <v>2117</v>
      </c>
      <c r="C175" s="47" t="s">
        <v>378</v>
      </c>
      <c r="D175" s="47" t="s">
        <v>2118</v>
      </c>
      <c r="K175" s="111" t="s">
        <v>2037</v>
      </c>
      <c r="L175" s="111" t="s">
        <v>228</v>
      </c>
      <c r="M175" s="47">
        <v>0</v>
      </c>
      <c r="N175" s="111" t="s">
        <v>151</v>
      </c>
      <c r="O175" s="47">
        <v>5</v>
      </c>
    </row>
    <row r="176" spans="1:15" ht="12.75" customHeight="1">
      <c r="A176" s="47">
        <v>175</v>
      </c>
      <c r="B176" s="47" t="s">
        <v>2119</v>
      </c>
      <c r="C176" s="47" t="s">
        <v>1889</v>
      </c>
      <c r="D176" s="47" t="s">
        <v>2120</v>
      </c>
      <c r="K176" s="111" t="s">
        <v>2039</v>
      </c>
      <c r="L176" s="111" t="s">
        <v>228</v>
      </c>
      <c r="M176" s="47">
        <v>0</v>
      </c>
      <c r="N176" s="111" t="s">
        <v>151</v>
      </c>
      <c r="O176" s="47">
        <v>4</v>
      </c>
    </row>
    <row r="177" spans="1:15" ht="12.75" customHeight="1">
      <c r="A177" s="47">
        <v>176</v>
      </c>
      <c r="B177" s="47" t="s">
        <v>2121</v>
      </c>
      <c r="C177" s="47" t="s">
        <v>1889</v>
      </c>
      <c r="D177" s="47" t="s">
        <v>2122</v>
      </c>
      <c r="K177" s="111" t="s">
        <v>2041</v>
      </c>
      <c r="L177" s="111" t="s">
        <v>228</v>
      </c>
      <c r="M177" s="47">
        <v>0</v>
      </c>
      <c r="N177" s="111" t="s">
        <v>151</v>
      </c>
      <c r="O177" s="47">
        <v>4</v>
      </c>
    </row>
    <row r="178" spans="1:15" ht="12.75" customHeight="1">
      <c r="A178" s="47">
        <v>177</v>
      </c>
      <c r="B178" s="47" t="s">
        <v>2123</v>
      </c>
      <c r="C178" s="47" t="s">
        <v>1889</v>
      </c>
      <c r="D178" s="47" t="s">
        <v>2124</v>
      </c>
      <c r="K178" s="111" t="s">
        <v>2043</v>
      </c>
      <c r="L178" s="111" t="s">
        <v>228</v>
      </c>
      <c r="M178" s="47">
        <v>0</v>
      </c>
      <c r="N178" s="111" t="s">
        <v>151</v>
      </c>
      <c r="O178" s="47">
        <v>3</v>
      </c>
    </row>
    <row r="179" spans="1:15" ht="12.75" customHeight="1">
      <c r="A179" s="47">
        <v>178</v>
      </c>
      <c r="B179" s="47" t="s">
        <v>481</v>
      </c>
      <c r="C179" s="47" t="s">
        <v>578</v>
      </c>
      <c r="D179" s="47" t="s">
        <v>482</v>
      </c>
      <c r="K179" s="111" t="s">
        <v>2043</v>
      </c>
      <c r="L179" s="111" t="s">
        <v>228</v>
      </c>
      <c r="M179" s="47">
        <v>0</v>
      </c>
      <c r="N179" s="111" t="s">
        <v>151</v>
      </c>
      <c r="O179" s="47">
        <v>5</v>
      </c>
    </row>
    <row r="180" spans="1:15" ht="12.75" customHeight="1">
      <c r="A180" s="47">
        <v>179</v>
      </c>
      <c r="B180" s="47" t="s">
        <v>2125</v>
      </c>
      <c r="C180" s="47" t="s">
        <v>2126</v>
      </c>
      <c r="D180" s="47" t="s">
        <v>441</v>
      </c>
      <c r="K180" s="111" t="s">
        <v>403</v>
      </c>
      <c r="L180" s="111" t="s">
        <v>228</v>
      </c>
      <c r="M180" s="47">
        <v>0</v>
      </c>
      <c r="N180" s="111" t="s">
        <v>151</v>
      </c>
      <c r="O180" s="47">
        <v>5</v>
      </c>
    </row>
    <row r="181" spans="1:15" ht="12.75" customHeight="1">
      <c r="A181" s="47">
        <v>180</v>
      </c>
      <c r="B181" s="47" t="s">
        <v>2127</v>
      </c>
      <c r="C181" s="47" t="s">
        <v>2128</v>
      </c>
      <c r="D181" s="47" t="s">
        <v>2129</v>
      </c>
      <c r="K181" s="111" t="s">
        <v>405</v>
      </c>
      <c r="L181" s="111" t="s">
        <v>228</v>
      </c>
      <c r="M181" s="47">
        <v>0</v>
      </c>
      <c r="N181" s="111" t="s">
        <v>151</v>
      </c>
      <c r="O181" s="47">
        <v>5</v>
      </c>
    </row>
    <row r="182" spans="1:15" ht="12.75" customHeight="1">
      <c r="A182" s="47">
        <v>181</v>
      </c>
      <c r="B182" s="47" t="s">
        <v>483</v>
      </c>
      <c r="C182" s="47" t="s">
        <v>2110</v>
      </c>
      <c r="D182" s="47" t="s">
        <v>484</v>
      </c>
      <c r="K182" s="111" t="s">
        <v>408</v>
      </c>
      <c r="L182" s="111" t="s">
        <v>454</v>
      </c>
      <c r="M182" s="47">
        <v>0</v>
      </c>
      <c r="N182" s="111" t="s">
        <v>152</v>
      </c>
      <c r="O182" s="47">
        <v>5</v>
      </c>
    </row>
    <row r="183" spans="1:15" ht="12.75" customHeight="1">
      <c r="A183" s="47">
        <v>182</v>
      </c>
      <c r="B183" s="47" t="s">
        <v>2130</v>
      </c>
      <c r="C183" s="47" t="s">
        <v>2110</v>
      </c>
      <c r="D183" s="47" t="s">
        <v>2131</v>
      </c>
      <c r="K183" s="111" t="s">
        <v>2046</v>
      </c>
      <c r="L183" s="111" t="s">
        <v>2132</v>
      </c>
      <c r="M183" s="47">
        <v>0</v>
      </c>
      <c r="N183" s="111" t="s">
        <v>151</v>
      </c>
      <c r="O183" s="47">
        <v>4</v>
      </c>
    </row>
    <row r="184" spans="1:15" ht="12.75" customHeight="1">
      <c r="A184" s="47">
        <v>183</v>
      </c>
      <c r="B184" s="47" t="s">
        <v>2133</v>
      </c>
      <c r="C184" s="47" t="s">
        <v>2110</v>
      </c>
      <c r="D184" s="47" t="s">
        <v>2129</v>
      </c>
      <c r="K184" s="111" t="s">
        <v>411</v>
      </c>
      <c r="L184" s="111" t="s">
        <v>334</v>
      </c>
      <c r="M184" s="47">
        <v>0</v>
      </c>
      <c r="N184" s="111" t="s">
        <v>151</v>
      </c>
      <c r="O184" s="47">
        <v>4</v>
      </c>
    </row>
    <row r="185" spans="1:15" ht="12.75" customHeight="1">
      <c r="A185" s="47">
        <v>184</v>
      </c>
      <c r="B185" s="47" t="s">
        <v>485</v>
      </c>
      <c r="C185" s="47" t="s">
        <v>2110</v>
      </c>
      <c r="D185" s="47" t="s">
        <v>486</v>
      </c>
      <c r="K185" s="111" t="s">
        <v>411</v>
      </c>
      <c r="L185" s="111" t="s">
        <v>322</v>
      </c>
      <c r="M185" s="47">
        <v>0</v>
      </c>
      <c r="N185" s="111" t="s">
        <v>151</v>
      </c>
      <c r="O185" s="47">
        <v>4</v>
      </c>
    </row>
    <row r="186" spans="1:15" ht="12.75" customHeight="1">
      <c r="A186" s="47">
        <v>185</v>
      </c>
      <c r="B186" s="47" t="s">
        <v>488</v>
      </c>
      <c r="C186" s="47" t="s">
        <v>1889</v>
      </c>
      <c r="D186" s="47" t="s">
        <v>402</v>
      </c>
      <c r="K186" s="111" t="s">
        <v>2049</v>
      </c>
      <c r="L186" s="111" t="s">
        <v>357</v>
      </c>
      <c r="M186" s="47">
        <v>0</v>
      </c>
      <c r="N186" s="111" t="s">
        <v>1655</v>
      </c>
      <c r="O186" s="47">
        <v>5</v>
      </c>
    </row>
    <row r="187" spans="1:15" ht="12.75" customHeight="1">
      <c r="A187" s="47">
        <v>186</v>
      </c>
      <c r="B187" s="47" t="s">
        <v>490</v>
      </c>
      <c r="C187" s="47" t="s">
        <v>2016</v>
      </c>
      <c r="D187" s="47" t="s">
        <v>491</v>
      </c>
      <c r="K187" s="111" t="s">
        <v>2051</v>
      </c>
      <c r="L187" s="111" t="s">
        <v>228</v>
      </c>
      <c r="M187" s="47">
        <v>0</v>
      </c>
      <c r="N187" s="111" t="s">
        <v>151</v>
      </c>
      <c r="O187" s="47">
        <v>4</v>
      </c>
    </row>
    <row r="188" spans="1:15" ht="12.75" customHeight="1">
      <c r="A188" s="47">
        <v>187</v>
      </c>
      <c r="B188" s="47" t="s">
        <v>493</v>
      </c>
      <c r="C188" s="47" t="s">
        <v>578</v>
      </c>
      <c r="D188" s="47" t="s">
        <v>494</v>
      </c>
      <c r="K188" s="111" t="s">
        <v>414</v>
      </c>
      <c r="L188" s="111" t="s">
        <v>228</v>
      </c>
      <c r="M188" s="47">
        <v>0</v>
      </c>
      <c r="N188" s="111" t="s">
        <v>151</v>
      </c>
      <c r="O188" s="47">
        <v>4</v>
      </c>
    </row>
    <row r="189" spans="1:15" ht="12.75" customHeight="1">
      <c r="A189" s="47">
        <v>188</v>
      </c>
      <c r="B189" s="47" t="s">
        <v>2134</v>
      </c>
      <c r="C189" s="47" t="s">
        <v>2016</v>
      </c>
      <c r="D189" s="47" t="s">
        <v>2135</v>
      </c>
      <c r="K189" s="111" t="s">
        <v>414</v>
      </c>
      <c r="L189" s="111" t="s">
        <v>228</v>
      </c>
      <c r="M189" s="47">
        <v>0</v>
      </c>
      <c r="N189" s="111" t="s">
        <v>151</v>
      </c>
      <c r="O189" s="47">
        <v>5</v>
      </c>
    </row>
    <row r="190" spans="1:15" ht="12.75" customHeight="1">
      <c r="A190" s="47">
        <v>189</v>
      </c>
      <c r="B190" s="47" t="s">
        <v>495</v>
      </c>
      <c r="C190" s="47" t="s">
        <v>407</v>
      </c>
      <c r="D190" s="47" t="s">
        <v>2136</v>
      </c>
      <c r="K190" s="111" t="s">
        <v>2053</v>
      </c>
      <c r="L190" s="111" t="s">
        <v>228</v>
      </c>
      <c r="M190" s="47">
        <v>0</v>
      </c>
      <c r="N190" s="111" t="s">
        <v>151</v>
      </c>
      <c r="O190" s="47">
        <v>4</v>
      </c>
    </row>
    <row r="191" spans="1:15" ht="12.75" customHeight="1">
      <c r="A191" s="47">
        <v>190</v>
      </c>
      <c r="B191" s="47" t="s">
        <v>496</v>
      </c>
      <c r="C191" s="47" t="s">
        <v>2137</v>
      </c>
      <c r="D191" s="47" t="s">
        <v>402</v>
      </c>
      <c r="K191" s="111" t="s">
        <v>417</v>
      </c>
      <c r="L191" s="111" t="s">
        <v>228</v>
      </c>
      <c r="M191" s="47">
        <v>0</v>
      </c>
      <c r="N191" s="111" t="s">
        <v>151</v>
      </c>
      <c r="O191" s="47">
        <v>5</v>
      </c>
    </row>
    <row r="192" spans="1:15" ht="12.75" customHeight="1">
      <c r="A192" s="47">
        <v>191</v>
      </c>
      <c r="B192" s="47" t="s">
        <v>497</v>
      </c>
      <c r="C192" s="47" t="s">
        <v>2138</v>
      </c>
      <c r="D192" s="47" t="s">
        <v>2139</v>
      </c>
      <c r="K192" s="111" t="s">
        <v>419</v>
      </c>
      <c r="L192" s="111" t="s">
        <v>228</v>
      </c>
      <c r="M192" s="47">
        <v>0</v>
      </c>
      <c r="N192" s="111" t="s">
        <v>151</v>
      </c>
      <c r="O192" s="47">
        <v>5</v>
      </c>
    </row>
    <row r="193" spans="1:15" ht="12.75" customHeight="1">
      <c r="A193" s="47">
        <v>192</v>
      </c>
      <c r="B193" s="47" t="s">
        <v>2140</v>
      </c>
      <c r="C193" s="47" t="s">
        <v>407</v>
      </c>
      <c r="D193" s="47" t="s">
        <v>2141</v>
      </c>
      <c r="K193" s="111" t="s">
        <v>420</v>
      </c>
      <c r="L193" s="111" t="s">
        <v>228</v>
      </c>
      <c r="M193" s="47">
        <v>0</v>
      </c>
      <c r="N193" s="111" t="s">
        <v>151</v>
      </c>
      <c r="O193" s="47">
        <v>5</v>
      </c>
    </row>
    <row r="194" spans="1:15" ht="12.75" customHeight="1">
      <c r="A194" s="47">
        <v>193</v>
      </c>
      <c r="B194" s="47" t="s">
        <v>2142</v>
      </c>
      <c r="C194" s="47" t="s">
        <v>2138</v>
      </c>
      <c r="D194" s="47" t="s">
        <v>754</v>
      </c>
      <c r="K194" s="111" t="s">
        <v>423</v>
      </c>
      <c r="L194" s="111" t="s">
        <v>322</v>
      </c>
      <c r="M194" s="47">
        <v>0</v>
      </c>
      <c r="N194" s="111" t="s">
        <v>151</v>
      </c>
      <c r="O194" s="47">
        <v>4</v>
      </c>
    </row>
    <row r="195" spans="1:15" ht="12.75" customHeight="1">
      <c r="A195" s="47">
        <v>194</v>
      </c>
      <c r="B195" s="47" t="s">
        <v>2143</v>
      </c>
      <c r="C195" s="47" t="s">
        <v>2144</v>
      </c>
      <c r="D195" s="47" t="s">
        <v>499</v>
      </c>
      <c r="K195" s="111" t="s">
        <v>423</v>
      </c>
      <c r="L195" s="111" t="s">
        <v>470</v>
      </c>
      <c r="M195" s="47">
        <v>0</v>
      </c>
      <c r="N195" s="111" t="s">
        <v>151</v>
      </c>
      <c r="O195" s="47">
        <v>4</v>
      </c>
    </row>
    <row r="196" spans="1:15" ht="12.75" customHeight="1">
      <c r="A196" s="47">
        <v>195</v>
      </c>
      <c r="B196" s="47" t="s">
        <v>2145</v>
      </c>
      <c r="C196" s="47" t="s">
        <v>407</v>
      </c>
      <c r="D196" s="47" t="s">
        <v>2146</v>
      </c>
      <c r="K196" s="111" t="s">
        <v>423</v>
      </c>
      <c r="L196" s="111" t="s">
        <v>779</v>
      </c>
      <c r="M196" s="47">
        <v>0</v>
      </c>
      <c r="N196" s="111" t="s">
        <v>151</v>
      </c>
      <c r="O196" s="47">
        <v>4</v>
      </c>
    </row>
    <row r="197" spans="1:15" ht="12.75" customHeight="1">
      <c r="A197" s="47">
        <v>196</v>
      </c>
      <c r="B197" s="47" t="s">
        <v>2147</v>
      </c>
      <c r="C197" s="47" t="s">
        <v>2144</v>
      </c>
      <c r="D197" s="47" t="s">
        <v>2148</v>
      </c>
      <c r="K197" s="111" t="s">
        <v>423</v>
      </c>
      <c r="L197" s="111" t="s">
        <v>586</v>
      </c>
      <c r="M197" s="47">
        <v>0</v>
      </c>
      <c r="N197" s="111" t="s">
        <v>151</v>
      </c>
      <c r="O197" s="47">
        <v>4</v>
      </c>
    </row>
    <row r="198" spans="1:15" ht="12.75" customHeight="1">
      <c r="A198" s="47">
        <v>197</v>
      </c>
      <c r="B198" s="47" t="s">
        <v>2149</v>
      </c>
      <c r="C198" s="47" t="s">
        <v>528</v>
      </c>
      <c r="D198" s="47" t="s">
        <v>2150</v>
      </c>
      <c r="K198" s="111" t="s">
        <v>426</v>
      </c>
      <c r="L198" s="111" t="s">
        <v>470</v>
      </c>
      <c r="M198" s="47">
        <v>1</v>
      </c>
      <c r="N198" s="111" t="s">
        <v>151</v>
      </c>
      <c r="O198" s="47">
        <v>4</v>
      </c>
    </row>
    <row r="199" spans="1:15" ht="12.75" customHeight="1">
      <c r="A199" s="47">
        <v>198</v>
      </c>
      <c r="B199" s="47" t="s">
        <v>2151</v>
      </c>
      <c r="C199" s="47" t="s">
        <v>2152</v>
      </c>
      <c r="D199" s="47" t="s">
        <v>2153</v>
      </c>
      <c r="K199" s="111" t="s">
        <v>426</v>
      </c>
      <c r="L199" s="111" t="s">
        <v>348</v>
      </c>
      <c r="M199" s="47">
        <v>1</v>
      </c>
      <c r="N199" s="111" t="s">
        <v>151</v>
      </c>
      <c r="O199" s="47">
        <v>4</v>
      </c>
    </row>
    <row r="200" spans="1:15" ht="12.75" customHeight="1">
      <c r="A200" s="47">
        <v>199</v>
      </c>
      <c r="B200" s="47" t="s">
        <v>498</v>
      </c>
      <c r="C200" s="47" t="s">
        <v>2137</v>
      </c>
      <c r="D200" s="47" t="s">
        <v>499</v>
      </c>
      <c r="K200" s="111" t="s">
        <v>426</v>
      </c>
      <c r="L200" s="111" t="s">
        <v>454</v>
      </c>
      <c r="M200" s="47">
        <v>0</v>
      </c>
      <c r="N200" s="111" t="s">
        <v>1655</v>
      </c>
      <c r="O200" s="47">
        <v>5</v>
      </c>
    </row>
    <row r="201" spans="1:15" ht="12.75" customHeight="1">
      <c r="A201" s="47">
        <v>200</v>
      </c>
      <c r="B201" s="47" t="s">
        <v>2154</v>
      </c>
      <c r="C201" s="47" t="s">
        <v>528</v>
      </c>
      <c r="D201" s="47" t="s">
        <v>1216</v>
      </c>
      <c r="K201" s="111" t="s">
        <v>2057</v>
      </c>
      <c r="L201" s="111" t="s">
        <v>228</v>
      </c>
      <c r="M201" s="47">
        <v>0</v>
      </c>
      <c r="N201" s="111" t="s">
        <v>152</v>
      </c>
      <c r="O201" s="47">
        <v>5</v>
      </c>
    </row>
    <row r="202" spans="1:15" ht="12.75" customHeight="1">
      <c r="A202" s="47">
        <v>201</v>
      </c>
      <c r="B202" s="47" t="s">
        <v>500</v>
      </c>
      <c r="C202" s="47" t="s">
        <v>2137</v>
      </c>
      <c r="D202" s="47" t="s">
        <v>501</v>
      </c>
      <c r="K202" s="111" t="s">
        <v>429</v>
      </c>
      <c r="L202" s="111" t="s">
        <v>477</v>
      </c>
      <c r="M202" s="47">
        <v>0</v>
      </c>
      <c r="N202" s="111" t="s">
        <v>151</v>
      </c>
      <c r="O202" s="47">
        <v>4</v>
      </c>
    </row>
    <row r="203" spans="1:15" ht="12.75" customHeight="1">
      <c r="A203" s="47">
        <v>202</v>
      </c>
      <c r="B203" s="47" t="s">
        <v>502</v>
      </c>
      <c r="C203" s="47" t="s">
        <v>407</v>
      </c>
      <c r="D203" s="47" t="s">
        <v>503</v>
      </c>
      <c r="K203" s="111" t="s">
        <v>429</v>
      </c>
      <c r="L203" s="111" t="s">
        <v>480</v>
      </c>
      <c r="M203" s="47">
        <v>0</v>
      </c>
      <c r="N203" s="111" t="s">
        <v>151</v>
      </c>
      <c r="O203" s="47">
        <v>4</v>
      </c>
    </row>
    <row r="204" spans="1:15" ht="12.75" customHeight="1">
      <c r="A204" s="47">
        <v>203</v>
      </c>
      <c r="B204" s="47" t="s">
        <v>504</v>
      </c>
      <c r="C204" s="47" t="s">
        <v>2137</v>
      </c>
      <c r="D204" s="47" t="s">
        <v>462</v>
      </c>
      <c r="K204" s="111" t="s">
        <v>431</v>
      </c>
      <c r="L204" s="111" t="s">
        <v>375</v>
      </c>
      <c r="M204" s="47">
        <v>0</v>
      </c>
      <c r="N204" s="111" t="s">
        <v>151</v>
      </c>
      <c r="O204" s="47">
        <v>4</v>
      </c>
    </row>
    <row r="205" spans="1:15" ht="12.75" customHeight="1">
      <c r="A205" s="47">
        <v>204</v>
      </c>
      <c r="B205" s="47" t="s">
        <v>2155</v>
      </c>
      <c r="C205" s="47" t="s">
        <v>1880</v>
      </c>
      <c r="D205" s="47" t="s">
        <v>2156</v>
      </c>
      <c r="K205" s="111" t="s">
        <v>434</v>
      </c>
      <c r="L205" s="111" t="s">
        <v>228</v>
      </c>
      <c r="M205" s="47">
        <v>0</v>
      </c>
      <c r="N205" s="111" t="s">
        <v>1655</v>
      </c>
      <c r="O205" s="47">
        <v>5</v>
      </c>
    </row>
    <row r="206" spans="1:15" ht="12.75" customHeight="1">
      <c r="A206" s="47">
        <v>205</v>
      </c>
      <c r="B206" s="47" t="s">
        <v>2157</v>
      </c>
      <c r="C206" s="47" t="s">
        <v>1880</v>
      </c>
      <c r="D206" s="47" t="s">
        <v>695</v>
      </c>
      <c r="K206" s="111" t="s">
        <v>436</v>
      </c>
      <c r="L206" s="111" t="s">
        <v>487</v>
      </c>
      <c r="M206" s="47">
        <v>1</v>
      </c>
      <c r="N206" s="111" t="s">
        <v>151</v>
      </c>
      <c r="O206" s="47">
        <v>5</v>
      </c>
    </row>
    <row r="207" spans="1:15" ht="12.75" customHeight="1">
      <c r="A207" s="47">
        <v>206</v>
      </c>
      <c r="B207" s="47" t="s">
        <v>505</v>
      </c>
      <c r="C207" s="47" t="s">
        <v>1880</v>
      </c>
      <c r="D207" s="47" t="s">
        <v>506</v>
      </c>
      <c r="K207" s="111" t="s">
        <v>438</v>
      </c>
      <c r="L207" s="111" t="s">
        <v>489</v>
      </c>
      <c r="M207" s="47">
        <v>0</v>
      </c>
      <c r="N207" s="111" t="s">
        <v>151</v>
      </c>
      <c r="O207" s="47">
        <v>4</v>
      </c>
    </row>
    <row r="208" spans="1:15" ht="12.75" customHeight="1">
      <c r="A208" s="47">
        <v>207</v>
      </c>
      <c r="B208" s="47" t="s">
        <v>2158</v>
      </c>
      <c r="C208" s="47" t="s">
        <v>1880</v>
      </c>
      <c r="D208" s="47" t="s">
        <v>2159</v>
      </c>
      <c r="K208" s="111" t="s">
        <v>438</v>
      </c>
      <c r="L208" s="111" t="s">
        <v>1411</v>
      </c>
      <c r="M208" s="47">
        <v>0</v>
      </c>
      <c r="N208" s="111" t="s">
        <v>1655</v>
      </c>
      <c r="O208" s="47">
        <v>5</v>
      </c>
    </row>
    <row r="209" spans="1:15" ht="12.75" customHeight="1">
      <c r="A209" s="47">
        <v>208</v>
      </c>
      <c r="B209" s="47" t="s">
        <v>2160</v>
      </c>
      <c r="C209" s="47" t="s">
        <v>1880</v>
      </c>
      <c r="D209" s="47" t="s">
        <v>2161</v>
      </c>
      <c r="K209" s="111" t="s">
        <v>2062</v>
      </c>
      <c r="L209" s="111" t="s">
        <v>354</v>
      </c>
      <c r="M209" s="47">
        <v>0</v>
      </c>
      <c r="N209" s="111" t="s">
        <v>151</v>
      </c>
      <c r="O209" s="47">
        <v>4</v>
      </c>
    </row>
    <row r="210" spans="1:15" ht="12.75" customHeight="1">
      <c r="A210" s="47">
        <v>209</v>
      </c>
      <c r="B210" s="47" t="s">
        <v>2162</v>
      </c>
      <c r="C210" s="47" t="s">
        <v>1880</v>
      </c>
      <c r="D210" s="47" t="s">
        <v>2163</v>
      </c>
      <c r="K210" s="111" t="s">
        <v>2064</v>
      </c>
      <c r="L210" s="111" t="s">
        <v>228</v>
      </c>
      <c r="M210" s="47">
        <v>0</v>
      </c>
      <c r="N210" s="111" t="s">
        <v>152</v>
      </c>
      <c r="O210" s="47">
        <v>5</v>
      </c>
    </row>
    <row r="211" spans="1:15" ht="12.75" customHeight="1">
      <c r="A211" s="47">
        <v>210</v>
      </c>
      <c r="B211" s="47" t="s">
        <v>2164</v>
      </c>
      <c r="C211" s="47" t="s">
        <v>360</v>
      </c>
      <c r="D211" s="47" t="s">
        <v>2156</v>
      </c>
      <c r="K211" s="111" t="s">
        <v>440</v>
      </c>
      <c r="L211" s="111" t="s">
        <v>322</v>
      </c>
      <c r="M211" s="47">
        <v>0</v>
      </c>
      <c r="N211" s="111" t="s">
        <v>152</v>
      </c>
      <c r="O211" s="47">
        <v>5</v>
      </c>
    </row>
    <row r="212" spans="1:15" ht="12.75" customHeight="1">
      <c r="A212" s="47">
        <v>211</v>
      </c>
      <c r="B212" s="47" t="s">
        <v>2165</v>
      </c>
      <c r="C212" s="47" t="s">
        <v>528</v>
      </c>
      <c r="D212" s="47" t="s">
        <v>462</v>
      </c>
      <c r="K212" s="111" t="s">
        <v>440</v>
      </c>
      <c r="L212" s="111" t="s">
        <v>492</v>
      </c>
      <c r="M212" s="47">
        <v>1</v>
      </c>
      <c r="N212" s="111" t="s">
        <v>151</v>
      </c>
      <c r="O212" s="47">
        <v>4</v>
      </c>
    </row>
    <row r="213" spans="1:15" ht="12.75" customHeight="1">
      <c r="A213" s="47">
        <v>212</v>
      </c>
      <c r="B213" s="47" t="s">
        <v>2166</v>
      </c>
      <c r="C213" s="47" t="s">
        <v>360</v>
      </c>
      <c r="D213" s="47" t="s">
        <v>2167</v>
      </c>
      <c r="K213" s="111" t="s">
        <v>442</v>
      </c>
      <c r="L213" s="111" t="s">
        <v>2168</v>
      </c>
      <c r="M213" s="47">
        <v>0</v>
      </c>
      <c r="N213" s="111" t="s">
        <v>1655</v>
      </c>
      <c r="O213" s="47">
        <v>5</v>
      </c>
    </row>
    <row r="214" spans="1:15" ht="12.75" customHeight="1">
      <c r="A214" s="47">
        <v>213</v>
      </c>
      <c r="B214" s="47" t="s">
        <v>2169</v>
      </c>
      <c r="C214" s="47" t="s">
        <v>363</v>
      </c>
      <c r="D214" s="47" t="s">
        <v>560</v>
      </c>
      <c r="K214" s="111" t="s">
        <v>444</v>
      </c>
      <c r="L214" s="111" t="s">
        <v>228</v>
      </c>
      <c r="M214" s="47">
        <v>0</v>
      </c>
      <c r="N214" s="111" t="s">
        <v>152</v>
      </c>
      <c r="O214" s="47">
        <v>5</v>
      </c>
    </row>
    <row r="215" spans="1:15" ht="12.75" customHeight="1">
      <c r="A215" s="47">
        <v>214</v>
      </c>
      <c r="B215" s="47" t="s">
        <v>507</v>
      </c>
      <c r="C215" s="47" t="s">
        <v>363</v>
      </c>
      <c r="D215" s="47" t="s">
        <v>508</v>
      </c>
      <c r="K215" s="111" t="s">
        <v>446</v>
      </c>
      <c r="L215" s="111" t="s">
        <v>228</v>
      </c>
      <c r="M215" s="47">
        <v>0</v>
      </c>
      <c r="N215" s="111" t="s">
        <v>152</v>
      </c>
      <c r="O215" s="47">
        <v>5</v>
      </c>
    </row>
    <row r="216" spans="1:15" ht="12.75" customHeight="1">
      <c r="A216" s="47">
        <v>215</v>
      </c>
      <c r="B216" s="47" t="s">
        <v>509</v>
      </c>
      <c r="C216" s="47" t="s">
        <v>363</v>
      </c>
      <c r="D216" s="47" t="s">
        <v>510</v>
      </c>
      <c r="K216" s="111" t="s">
        <v>448</v>
      </c>
      <c r="L216" s="111" t="s">
        <v>340</v>
      </c>
      <c r="M216" s="47">
        <v>0</v>
      </c>
      <c r="N216" s="111" t="s">
        <v>151</v>
      </c>
      <c r="O216" s="47">
        <v>4</v>
      </c>
    </row>
    <row r="217" spans="1:15" ht="12.75" customHeight="1">
      <c r="A217" s="47">
        <v>216</v>
      </c>
      <c r="B217" s="47" t="s">
        <v>2170</v>
      </c>
      <c r="C217" s="47" t="s">
        <v>363</v>
      </c>
      <c r="D217" s="47" t="s">
        <v>2171</v>
      </c>
      <c r="K217" s="111" t="s">
        <v>450</v>
      </c>
      <c r="L217" s="111" t="s">
        <v>228</v>
      </c>
      <c r="M217" s="47">
        <v>0</v>
      </c>
      <c r="N217" s="111" t="s">
        <v>152</v>
      </c>
      <c r="O217" s="47">
        <v>5</v>
      </c>
    </row>
    <row r="218" spans="1:15" ht="12.75" customHeight="1">
      <c r="A218" s="47">
        <v>217</v>
      </c>
      <c r="B218" s="47" t="s">
        <v>511</v>
      </c>
      <c r="C218" s="47" t="s">
        <v>363</v>
      </c>
      <c r="D218" s="47" t="s">
        <v>512</v>
      </c>
      <c r="K218" s="111" t="s">
        <v>2069</v>
      </c>
      <c r="L218" s="111" t="s">
        <v>228</v>
      </c>
      <c r="M218" s="47">
        <v>0</v>
      </c>
      <c r="N218" s="111" t="s">
        <v>1655</v>
      </c>
      <c r="O218" s="47">
        <v>5</v>
      </c>
    </row>
    <row r="219" spans="1:15" ht="12.75" customHeight="1">
      <c r="A219" s="47">
        <v>218</v>
      </c>
      <c r="B219" s="47" t="s">
        <v>513</v>
      </c>
      <c r="C219" s="47" t="s">
        <v>515</v>
      </c>
      <c r="D219" s="47" t="s">
        <v>514</v>
      </c>
      <c r="K219" s="111" t="s">
        <v>2070</v>
      </c>
      <c r="L219" s="111" t="s">
        <v>228</v>
      </c>
      <c r="M219" s="47">
        <v>0</v>
      </c>
      <c r="N219" s="111" t="s">
        <v>152</v>
      </c>
      <c r="O219" s="47">
        <v>4</v>
      </c>
    </row>
    <row r="220" spans="1:15" ht="12.75" customHeight="1">
      <c r="A220" s="47">
        <v>219</v>
      </c>
      <c r="B220" s="47" t="s">
        <v>2172</v>
      </c>
      <c r="C220" s="47" t="s">
        <v>363</v>
      </c>
      <c r="D220" s="47" t="s">
        <v>2173</v>
      </c>
      <c r="K220" s="111" t="s">
        <v>2072</v>
      </c>
      <c r="L220" s="111" t="s">
        <v>435</v>
      </c>
      <c r="M220" s="47">
        <v>0</v>
      </c>
      <c r="N220" s="111" t="s">
        <v>151</v>
      </c>
      <c r="O220" s="47">
        <v>4</v>
      </c>
    </row>
    <row r="221" spans="1:15" ht="12.75" customHeight="1">
      <c r="A221" s="47">
        <v>220</v>
      </c>
      <c r="B221" s="47" t="s">
        <v>2174</v>
      </c>
      <c r="C221" s="47" t="s">
        <v>363</v>
      </c>
      <c r="D221" s="47" t="s">
        <v>2175</v>
      </c>
      <c r="K221" s="111" t="s">
        <v>2072</v>
      </c>
      <c r="L221" s="111" t="s">
        <v>433</v>
      </c>
      <c r="M221" s="47">
        <v>0</v>
      </c>
      <c r="N221" s="111" t="s">
        <v>1655</v>
      </c>
      <c r="O221" s="47">
        <v>5</v>
      </c>
    </row>
    <row r="222" spans="1:15" ht="12.75" customHeight="1">
      <c r="A222" s="47">
        <v>221</v>
      </c>
      <c r="B222" s="47" t="s">
        <v>2176</v>
      </c>
      <c r="C222" s="47" t="s">
        <v>363</v>
      </c>
      <c r="D222" s="47" t="s">
        <v>2177</v>
      </c>
      <c r="K222" s="111" t="s">
        <v>2074</v>
      </c>
      <c r="L222" s="111" t="s">
        <v>228</v>
      </c>
      <c r="M222" s="47">
        <v>0</v>
      </c>
      <c r="N222" s="111" t="s">
        <v>1655</v>
      </c>
      <c r="O222" s="47">
        <v>5</v>
      </c>
    </row>
    <row r="223" spans="1:15" ht="12.75" customHeight="1">
      <c r="A223" s="47">
        <v>222</v>
      </c>
      <c r="B223" s="47" t="s">
        <v>2178</v>
      </c>
      <c r="C223" s="47" t="s">
        <v>363</v>
      </c>
      <c r="D223" s="47" t="s">
        <v>2179</v>
      </c>
      <c r="K223" s="111" t="s">
        <v>2076</v>
      </c>
      <c r="L223" s="111" t="s">
        <v>228</v>
      </c>
      <c r="M223" s="47">
        <v>0</v>
      </c>
      <c r="N223" s="111" t="s">
        <v>1655</v>
      </c>
      <c r="O223" s="47">
        <v>5</v>
      </c>
    </row>
    <row r="224" spans="1:15" ht="12.75" customHeight="1">
      <c r="A224" s="47">
        <v>223</v>
      </c>
      <c r="B224" s="47" t="s">
        <v>516</v>
      </c>
      <c r="C224" s="47" t="s">
        <v>363</v>
      </c>
      <c r="D224" s="47" t="s">
        <v>517</v>
      </c>
      <c r="K224" s="111" t="s">
        <v>2078</v>
      </c>
      <c r="L224" s="111" t="s">
        <v>228</v>
      </c>
      <c r="M224" s="47">
        <v>0</v>
      </c>
      <c r="N224" s="111" t="s">
        <v>1655</v>
      </c>
      <c r="O224" s="47">
        <v>5</v>
      </c>
    </row>
    <row r="225" spans="1:15" ht="12.75" customHeight="1">
      <c r="A225" s="47">
        <v>224</v>
      </c>
      <c r="B225" s="47" t="s">
        <v>2180</v>
      </c>
      <c r="C225" s="47" t="s">
        <v>363</v>
      </c>
      <c r="D225" s="47" t="s">
        <v>2181</v>
      </c>
      <c r="K225" s="111" t="s">
        <v>2080</v>
      </c>
      <c r="L225" s="111" t="s">
        <v>228</v>
      </c>
      <c r="M225" s="47">
        <v>0</v>
      </c>
      <c r="N225" s="111" t="s">
        <v>151</v>
      </c>
      <c r="O225" s="47">
        <v>4</v>
      </c>
    </row>
    <row r="226" spans="1:15" ht="12.75" customHeight="1">
      <c r="A226" s="47">
        <v>225</v>
      </c>
      <c r="B226" s="47" t="s">
        <v>2182</v>
      </c>
      <c r="C226" s="47" t="s">
        <v>363</v>
      </c>
      <c r="D226" s="47" t="s">
        <v>2183</v>
      </c>
      <c r="K226" s="111" t="s">
        <v>452</v>
      </c>
      <c r="L226" s="111" t="s">
        <v>228</v>
      </c>
      <c r="M226" s="47">
        <v>0</v>
      </c>
      <c r="N226" s="111" t="s">
        <v>151</v>
      </c>
      <c r="O226" s="47">
        <v>4</v>
      </c>
    </row>
    <row r="227" spans="1:15" ht="12.75" customHeight="1">
      <c r="A227" s="47">
        <v>226</v>
      </c>
      <c r="B227" s="47" t="s">
        <v>518</v>
      </c>
      <c r="C227" s="47" t="s">
        <v>363</v>
      </c>
      <c r="D227" s="47" t="s">
        <v>519</v>
      </c>
      <c r="K227" s="111" t="s">
        <v>455</v>
      </c>
      <c r="L227" s="111" t="s">
        <v>228</v>
      </c>
      <c r="M227" s="47">
        <v>0</v>
      </c>
      <c r="N227" s="111" t="s">
        <v>151</v>
      </c>
      <c r="O227" s="47">
        <v>4</v>
      </c>
    </row>
    <row r="228" spans="1:15" ht="12.75" customHeight="1">
      <c r="A228" s="47">
        <v>227</v>
      </c>
      <c r="B228" s="47" t="s">
        <v>2184</v>
      </c>
      <c r="C228" s="47" t="s">
        <v>363</v>
      </c>
      <c r="D228" s="47" t="s">
        <v>522</v>
      </c>
      <c r="K228" s="111" t="s">
        <v>455</v>
      </c>
      <c r="L228" s="111" t="s">
        <v>228</v>
      </c>
      <c r="M228" s="47">
        <v>0</v>
      </c>
      <c r="N228" s="111" t="s">
        <v>151</v>
      </c>
      <c r="O228" s="47">
        <v>5</v>
      </c>
    </row>
    <row r="229" spans="1:15" ht="12.75" customHeight="1">
      <c r="A229" s="47">
        <v>228</v>
      </c>
      <c r="B229" s="47" t="s">
        <v>520</v>
      </c>
      <c r="C229" s="47" t="s">
        <v>515</v>
      </c>
      <c r="D229" s="47" t="s">
        <v>514</v>
      </c>
      <c r="K229" s="111" t="s">
        <v>2085</v>
      </c>
      <c r="L229" s="111" t="s">
        <v>228</v>
      </c>
      <c r="M229" s="47">
        <v>0</v>
      </c>
      <c r="N229" s="111" t="s">
        <v>151</v>
      </c>
      <c r="O229" s="47">
        <v>4</v>
      </c>
    </row>
    <row r="230" spans="1:15" ht="12.75" customHeight="1">
      <c r="A230" s="47">
        <v>229</v>
      </c>
      <c r="B230" s="47" t="s">
        <v>521</v>
      </c>
      <c r="C230" s="47" t="s">
        <v>363</v>
      </c>
      <c r="D230" s="47" t="s">
        <v>522</v>
      </c>
      <c r="K230" s="111" t="s">
        <v>2085</v>
      </c>
      <c r="L230" s="111" t="s">
        <v>228</v>
      </c>
      <c r="M230" s="47">
        <v>0</v>
      </c>
      <c r="N230" s="111" t="s">
        <v>151</v>
      </c>
      <c r="O230" s="47">
        <v>5</v>
      </c>
    </row>
    <row r="231" spans="1:15" ht="12.75" customHeight="1">
      <c r="A231" s="47">
        <v>230</v>
      </c>
      <c r="B231" s="47" t="s">
        <v>523</v>
      </c>
      <c r="C231" s="47" t="s">
        <v>578</v>
      </c>
      <c r="D231" s="47" t="s">
        <v>524</v>
      </c>
      <c r="K231" s="111" t="s">
        <v>457</v>
      </c>
      <c r="L231" s="111" t="s">
        <v>228</v>
      </c>
      <c r="M231" s="47">
        <v>0</v>
      </c>
      <c r="N231" s="111" t="s">
        <v>151</v>
      </c>
      <c r="O231" s="47">
        <v>4</v>
      </c>
    </row>
    <row r="232" spans="1:15" ht="12.75" customHeight="1">
      <c r="A232" s="47">
        <v>231</v>
      </c>
      <c r="B232" s="47" t="s">
        <v>2185</v>
      </c>
      <c r="C232" s="47" t="s">
        <v>2081</v>
      </c>
      <c r="D232" s="47" t="s">
        <v>539</v>
      </c>
      <c r="K232" s="111" t="s">
        <v>457</v>
      </c>
      <c r="L232" s="111" t="s">
        <v>228</v>
      </c>
      <c r="M232" s="47">
        <v>0</v>
      </c>
      <c r="N232" s="111" t="s">
        <v>151</v>
      </c>
      <c r="O232" s="47">
        <v>5</v>
      </c>
    </row>
    <row r="233" spans="1:15" ht="12.75" customHeight="1">
      <c r="A233" s="47">
        <v>232</v>
      </c>
      <c r="B233" s="47" t="s">
        <v>2186</v>
      </c>
      <c r="C233" s="47" t="s">
        <v>2081</v>
      </c>
      <c r="D233" s="47" t="s">
        <v>2187</v>
      </c>
      <c r="K233" s="111" t="s">
        <v>2088</v>
      </c>
      <c r="L233" s="111" t="s">
        <v>228</v>
      </c>
      <c r="M233" s="47">
        <v>0</v>
      </c>
      <c r="N233" s="111" t="s">
        <v>151</v>
      </c>
      <c r="O233" s="47">
        <v>4</v>
      </c>
    </row>
    <row r="234" spans="1:15" ht="12.75" customHeight="1">
      <c r="A234" s="47">
        <v>233</v>
      </c>
      <c r="B234" s="47" t="s">
        <v>526</v>
      </c>
      <c r="C234" s="47" t="s">
        <v>2081</v>
      </c>
      <c r="D234" s="47" t="s">
        <v>527</v>
      </c>
      <c r="K234" s="111" t="s">
        <v>2088</v>
      </c>
      <c r="L234" s="111" t="s">
        <v>228</v>
      </c>
      <c r="M234" s="47">
        <v>0</v>
      </c>
      <c r="N234" s="111" t="s">
        <v>151</v>
      </c>
      <c r="O234" s="47">
        <v>5</v>
      </c>
    </row>
    <row r="235" spans="1:15" ht="12.75" customHeight="1">
      <c r="A235" s="47">
        <v>234</v>
      </c>
      <c r="B235" s="47" t="s">
        <v>530</v>
      </c>
      <c r="C235" s="47" t="s">
        <v>2081</v>
      </c>
      <c r="D235" s="47" t="s">
        <v>531</v>
      </c>
      <c r="K235" s="111" t="s">
        <v>459</v>
      </c>
      <c r="L235" s="111" t="s">
        <v>228</v>
      </c>
      <c r="M235" s="47">
        <v>0</v>
      </c>
      <c r="N235" s="111" t="s">
        <v>151</v>
      </c>
      <c r="O235" s="47">
        <v>4</v>
      </c>
    </row>
    <row r="236" spans="1:15" ht="12.75" customHeight="1">
      <c r="A236" s="47">
        <v>235</v>
      </c>
      <c r="B236" s="47" t="s">
        <v>2188</v>
      </c>
      <c r="C236" s="47" t="s">
        <v>2081</v>
      </c>
      <c r="D236" s="47" t="s">
        <v>2189</v>
      </c>
      <c r="K236" s="111" t="s">
        <v>461</v>
      </c>
      <c r="L236" s="111" t="s">
        <v>228</v>
      </c>
      <c r="M236" s="47">
        <v>0</v>
      </c>
      <c r="N236" s="111" t="s">
        <v>151</v>
      </c>
      <c r="O236" s="47">
        <v>5</v>
      </c>
    </row>
    <row r="237" spans="1:15" ht="12.75" customHeight="1">
      <c r="A237" s="47">
        <v>236</v>
      </c>
      <c r="B237" s="47" t="s">
        <v>2190</v>
      </c>
      <c r="C237" s="47" t="s">
        <v>1889</v>
      </c>
      <c r="D237" s="47" t="s">
        <v>2191</v>
      </c>
      <c r="K237" s="111" t="s">
        <v>463</v>
      </c>
      <c r="L237" s="111" t="s">
        <v>228</v>
      </c>
      <c r="M237" s="47">
        <v>0</v>
      </c>
      <c r="N237" s="111" t="s">
        <v>151</v>
      </c>
      <c r="O237" s="47">
        <v>5</v>
      </c>
    </row>
    <row r="238" spans="1:15" ht="12.75" customHeight="1">
      <c r="A238" s="47">
        <v>237</v>
      </c>
      <c r="B238" s="47" t="s">
        <v>532</v>
      </c>
      <c r="C238" s="47" t="s">
        <v>2081</v>
      </c>
      <c r="D238" s="47" t="s">
        <v>533</v>
      </c>
      <c r="K238" s="111" t="s">
        <v>465</v>
      </c>
      <c r="L238" s="111" t="s">
        <v>228</v>
      </c>
      <c r="M238" s="47">
        <v>0</v>
      </c>
      <c r="N238" s="111" t="s">
        <v>151</v>
      </c>
      <c r="O238" s="47">
        <v>5</v>
      </c>
    </row>
    <row r="239" spans="1:15" ht="12.75" customHeight="1">
      <c r="A239" s="47">
        <v>238</v>
      </c>
      <c r="B239" s="47" t="s">
        <v>2192</v>
      </c>
      <c r="C239" s="47" t="s">
        <v>2193</v>
      </c>
      <c r="D239" s="47" t="s">
        <v>2194</v>
      </c>
      <c r="K239" s="111" t="s">
        <v>2090</v>
      </c>
      <c r="L239" s="111" t="s">
        <v>228</v>
      </c>
      <c r="M239" s="47">
        <v>0</v>
      </c>
      <c r="N239" s="111" t="s">
        <v>151</v>
      </c>
      <c r="O239" s="47">
        <v>5</v>
      </c>
    </row>
    <row r="240" spans="1:15" ht="12.75" customHeight="1">
      <c r="A240" s="47">
        <v>239</v>
      </c>
      <c r="B240" s="47" t="s">
        <v>534</v>
      </c>
      <c r="C240" s="47" t="s">
        <v>2195</v>
      </c>
      <c r="D240" s="47" t="s">
        <v>535</v>
      </c>
      <c r="K240" s="111" t="s">
        <v>2092</v>
      </c>
      <c r="L240" s="111" t="s">
        <v>228</v>
      </c>
      <c r="M240" s="47">
        <v>0</v>
      </c>
      <c r="N240" s="111" t="s">
        <v>151</v>
      </c>
      <c r="O240" s="47">
        <v>5</v>
      </c>
    </row>
    <row r="241" spans="1:15" ht="12.75" customHeight="1">
      <c r="A241" s="47">
        <v>240</v>
      </c>
      <c r="B241" s="47" t="s">
        <v>2196</v>
      </c>
      <c r="C241" s="47" t="s">
        <v>528</v>
      </c>
      <c r="D241" s="47" t="s">
        <v>533</v>
      </c>
      <c r="K241" s="111" t="s">
        <v>2094</v>
      </c>
      <c r="L241" s="111" t="s">
        <v>228</v>
      </c>
      <c r="M241" s="47">
        <v>0</v>
      </c>
      <c r="N241" s="111" t="s">
        <v>151</v>
      </c>
      <c r="O241" s="47">
        <v>4</v>
      </c>
    </row>
    <row r="242" spans="1:15" ht="12.75" customHeight="1">
      <c r="A242" s="47">
        <v>241</v>
      </c>
      <c r="B242" s="47" t="s">
        <v>2197</v>
      </c>
      <c r="C242" s="47" t="s">
        <v>528</v>
      </c>
      <c r="D242" s="47" t="s">
        <v>2198</v>
      </c>
      <c r="K242" s="111" t="s">
        <v>2096</v>
      </c>
      <c r="L242" s="111" t="s">
        <v>228</v>
      </c>
      <c r="M242" s="47">
        <v>0</v>
      </c>
      <c r="N242" s="111" t="s">
        <v>151</v>
      </c>
      <c r="O242" s="47">
        <v>3</v>
      </c>
    </row>
    <row r="243" spans="1:15" ht="12.75" customHeight="1">
      <c r="A243" s="47">
        <v>242</v>
      </c>
      <c r="B243" s="47" t="s">
        <v>536</v>
      </c>
      <c r="C243" s="47" t="s">
        <v>1955</v>
      </c>
      <c r="D243" s="47" t="s">
        <v>537</v>
      </c>
      <c r="K243" s="111" t="s">
        <v>2098</v>
      </c>
      <c r="L243" s="111" t="s">
        <v>228</v>
      </c>
      <c r="M243" s="47">
        <v>0</v>
      </c>
      <c r="N243" s="111" t="s">
        <v>151</v>
      </c>
      <c r="O243" s="47">
        <v>4</v>
      </c>
    </row>
    <row r="244" spans="1:15" ht="12.75" customHeight="1">
      <c r="A244" s="47">
        <v>243</v>
      </c>
      <c r="B244" s="47" t="s">
        <v>2199</v>
      </c>
      <c r="C244" s="47" t="s">
        <v>2200</v>
      </c>
      <c r="D244" s="47" t="s">
        <v>2201</v>
      </c>
      <c r="K244" s="111" t="s">
        <v>2100</v>
      </c>
      <c r="L244" s="111" t="s">
        <v>228</v>
      </c>
      <c r="M244" s="47">
        <v>0</v>
      </c>
      <c r="N244" s="111" t="s">
        <v>151</v>
      </c>
      <c r="O244" s="47">
        <v>4</v>
      </c>
    </row>
    <row r="245" spans="1:15" ht="12.75" customHeight="1">
      <c r="A245" s="47">
        <v>244</v>
      </c>
      <c r="B245" s="47" t="s">
        <v>2202</v>
      </c>
      <c r="C245" s="47" t="s">
        <v>360</v>
      </c>
      <c r="D245" s="47" t="s">
        <v>2203</v>
      </c>
      <c r="K245" s="111" t="s">
        <v>2103</v>
      </c>
      <c r="L245" s="111" t="s">
        <v>228</v>
      </c>
      <c r="M245" s="47">
        <v>0</v>
      </c>
      <c r="N245" s="111" t="s">
        <v>151</v>
      </c>
      <c r="O245" s="47">
        <v>3</v>
      </c>
    </row>
    <row r="246" spans="1:15" ht="12.75" customHeight="1">
      <c r="A246" s="47">
        <v>245</v>
      </c>
      <c r="B246" s="47" t="s">
        <v>538</v>
      </c>
      <c r="C246" s="47" t="s">
        <v>2193</v>
      </c>
      <c r="D246" s="47" t="s">
        <v>539</v>
      </c>
      <c r="K246" s="111" t="s">
        <v>466</v>
      </c>
      <c r="L246" s="111" t="s">
        <v>228</v>
      </c>
      <c r="M246" s="47">
        <v>0</v>
      </c>
      <c r="N246" s="111" t="s">
        <v>151</v>
      </c>
      <c r="O246" s="47">
        <v>4</v>
      </c>
    </row>
    <row r="247" spans="1:15" ht="12.75" customHeight="1">
      <c r="A247" s="47">
        <v>246</v>
      </c>
      <c r="B247" s="47" t="s">
        <v>540</v>
      </c>
      <c r="C247" s="47" t="s">
        <v>2081</v>
      </c>
      <c r="D247" s="47" t="s">
        <v>541</v>
      </c>
      <c r="K247" s="111" t="s">
        <v>469</v>
      </c>
      <c r="L247" s="111" t="s">
        <v>228</v>
      </c>
      <c r="M247" s="47">
        <v>0</v>
      </c>
      <c r="N247" s="111" t="s">
        <v>151</v>
      </c>
      <c r="O247" s="47">
        <v>4</v>
      </c>
    </row>
    <row r="248" spans="1:15" ht="12.75" customHeight="1">
      <c r="A248" s="47">
        <v>247</v>
      </c>
      <c r="B248" s="47" t="s">
        <v>2204</v>
      </c>
      <c r="C248" s="47" t="s">
        <v>528</v>
      </c>
      <c r="D248" s="47" t="s">
        <v>2205</v>
      </c>
      <c r="K248" s="111" t="s">
        <v>471</v>
      </c>
      <c r="L248" s="111" t="s">
        <v>228</v>
      </c>
      <c r="M248" s="47">
        <v>0</v>
      </c>
      <c r="N248" s="111" t="s">
        <v>151</v>
      </c>
      <c r="O248" s="47">
        <v>3</v>
      </c>
    </row>
    <row r="249" spans="1:15" ht="12.75" customHeight="1">
      <c r="A249" s="47">
        <v>248</v>
      </c>
      <c r="B249" s="47" t="s">
        <v>542</v>
      </c>
      <c r="C249" s="47" t="s">
        <v>2195</v>
      </c>
      <c r="D249" s="47" t="s">
        <v>543</v>
      </c>
      <c r="K249" s="111" t="s">
        <v>473</v>
      </c>
      <c r="L249" s="111" t="s">
        <v>228</v>
      </c>
      <c r="M249" s="47">
        <v>0</v>
      </c>
      <c r="N249" s="111" t="s">
        <v>151</v>
      </c>
      <c r="O249" s="47">
        <v>5</v>
      </c>
    </row>
    <row r="250" spans="1:15" ht="12.75" customHeight="1">
      <c r="A250" s="47">
        <v>249</v>
      </c>
      <c r="B250" s="47" t="s">
        <v>544</v>
      </c>
      <c r="C250" s="47" t="s">
        <v>2193</v>
      </c>
      <c r="D250" s="47" t="s">
        <v>545</v>
      </c>
      <c r="K250" s="111" t="s">
        <v>2106</v>
      </c>
      <c r="L250" s="111" t="s">
        <v>228</v>
      </c>
      <c r="M250" s="47">
        <v>0</v>
      </c>
      <c r="N250" s="111" t="s">
        <v>151</v>
      </c>
      <c r="O250" s="47">
        <v>5</v>
      </c>
    </row>
    <row r="251" spans="1:15" ht="12.75" customHeight="1">
      <c r="A251" s="47">
        <v>250</v>
      </c>
      <c r="B251" s="47" t="s">
        <v>2206</v>
      </c>
      <c r="C251" s="47" t="s">
        <v>360</v>
      </c>
      <c r="D251" s="47" t="s">
        <v>2207</v>
      </c>
      <c r="K251" s="111" t="s">
        <v>2109</v>
      </c>
      <c r="L251" s="111" t="s">
        <v>228</v>
      </c>
      <c r="M251" s="47">
        <v>0</v>
      </c>
      <c r="N251" s="111" t="s">
        <v>1655</v>
      </c>
      <c r="O251" s="47">
        <v>5</v>
      </c>
    </row>
    <row r="252" spans="1:15" ht="12.75" customHeight="1">
      <c r="A252" s="47">
        <v>251</v>
      </c>
      <c r="B252" s="47" t="s">
        <v>2208</v>
      </c>
      <c r="C252" s="47" t="s">
        <v>360</v>
      </c>
      <c r="D252" s="47" t="s">
        <v>2209</v>
      </c>
      <c r="K252" s="111" t="s">
        <v>475</v>
      </c>
      <c r="L252" s="111" t="s">
        <v>2210</v>
      </c>
      <c r="M252" s="47">
        <v>0</v>
      </c>
      <c r="N252" s="111" t="s">
        <v>1655</v>
      </c>
      <c r="O252" s="47">
        <v>5</v>
      </c>
    </row>
    <row r="253" spans="1:15" ht="12.75" customHeight="1">
      <c r="A253" s="47">
        <v>252</v>
      </c>
      <c r="B253" s="47" t="s">
        <v>546</v>
      </c>
      <c r="C253" s="47" t="s">
        <v>360</v>
      </c>
      <c r="D253" s="47" t="s">
        <v>547</v>
      </c>
      <c r="K253" s="111" t="s">
        <v>475</v>
      </c>
      <c r="L253" s="111" t="s">
        <v>525</v>
      </c>
      <c r="M253" s="47">
        <v>0</v>
      </c>
      <c r="N253" s="111" t="s">
        <v>152</v>
      </c>
      <c r="O253" s="47">
        <v>5</v>
      </c>
    </row>
    <row r="254" spans="1:15" ht="12.75" customHeight="1">
      <c r="A254" s="47">
        <v>253</v>
      </c>
      <c r="B254" s="47" t="s">
        <v>2211</v>
      </c>
      <c r="C254" s="47" t="s">
        <v>360</v>
      </c>
      <c r="D254" s="47" t="s">
        <v>2212</v>
      </c>
      <c r="K254" s="111" t="s">
        <v>475</v>
      </c>
      <c r="L254" s="111" t="s">
        <v>2213</v>
      </c>
      <c r="M254" s="47">
        <v>1</v>
      </c>
      <c r="N254" s="111" t="s">
        <v>151</v>
      </c>
      <c r="O254" s="47">
        <v>5</v>
      </c>
    </row>
    <row r="255" spans="1:15" ht="12.75" customHeight="1">
      <c r="A255" s="47">
        <v>254</v>
      </c>
      <c r="B255" s="47" t="s">
        <v>2214</v>
      </c>
      <c r="C255" s="47" t="s">
        <v>360</v>
      </c>
      <c r="D255" s="47" t="s">
        <v>2215</v>
      </c>
      <c r="K255" s="111" t="s">
        <v>2112</v>
      </c>
      <c r="L255" s="111" t="s">
        <v>228</v>
      </c>
      <c r="M255" s="47">
        <v>0</v>
      </c>
      <c r="N255" s="111" t="s">
        <v>1655</v>
      </c>
      <c r="O255" s="47">
        <v>5</v>
      </c>
    </row>
    <row r="256" spans="1:15" ht="12.75" customHeight="1">
      <c r="A256" s="47">
        <v>255</v>
      </c>
      <c r="B256" s="47" t="s">
        <v>2216</v>
      </c>
      <c r="C256" s="47" t="s">
        <v>2217</v>
      </c>
      <c r="D256" s="47" t="s">
        <v>2218</v>
      </c>
      <c r="K256" s="111" t="s">
        <v>478</v>
      </c>
      <c r="L256" s="111" t="s">
        <v>529</v>
      </c>
      <c r="M256" s="47">
        <v>0</v>
      </c>
      <c r="N256" s="111" t="s">
        <v>152</v>
      </c>
      <c r="O256" s="47">
        <v>5</v>
      </c>
    </row>
    <row r="257" spans="1:15" ht="12.75" customHeight="1">
      <c r="A257" s="47">
        <v>256</v>
      </c>
      <c r="B257" s="47" t="s">
        <v>548</v>
      </c>
      <c r="C257" s="47" t="s">
        <v>2219</v>
      </c>
      <c r="D257" s="47" t="s">
        <v>549</v>
      </c>
      <c r="K257" s="111" t="s">
        <v>2114</v>
      </c>
      <c r="L257" s="111" t="s">
        <v>228</v>
      </c>
      <c r="M257" s="47">
        <v>0</v>
      </c>
      <c r="N257" s="111" t="s">
        <v>1655</v>
      </c>
      <c r="O257" s="47">
        <v>5</v>
      </c>
    </row>
    <row r="258" spans="1:15" ht="12.75" customHeight="1">
      <c r="A258" s="47">
        <v>257</v>
      </c>
      <c r="B258" s="47" t="s">
        <v>2220</v>
      </c>
      <c r="C258" s="47" t="s">
        <v>528</v>
      </c>
      <c r="D258" s="47" t="s">
        <v>2221</v>
      </c>
      <c r="K258" s="111" t="s">
        <v>2116</v>
      </c>
      <c r="L258" s="111" t="s">
        <v>228</v>
      </c>
      <c r="M258" s="47">
        <v>0</v>
      </c>
      <c r="N258" s="111" t="s">
        <v>152</v>
      </c>
      <c r="O258" s="47">
        <v>5</v>
      </c>
    </row>
    <row r="259" spans="1:15" ht="12.75" customHeight="1">
      <c r="A259" s="47">
        <v>258</v>
      </c>
      <c r="B259" s="47" t="s">
        <v>2222</v>
      </c>
      <c r="C259" s="47" t="s">
        <v>528</v>
      </c>
      <c r="D259" s="47" t="s">
        <v>2187</v>
      </c>
      <c r="K259" s="111" t="s">
        <v>2117</v>
      </c>
      <c r="L259" s="111" t="s">
        <v>334</v>
      </c>
      <c r="M259" s="47">
        <v>1</v>
      </c>
      <c r="N259" s="111" t="s">
        <v>151</v>
      </c>
      <c r="O259" s="47">
        <v>5</v>
      </c>
    </row>
    <row r="260" spans="1:15" ht="12.75" customHeight="1">
      <c r="A260" s="47">
        <v>259</v>
      </c>
      <c r="B260" s="47" t="s">
        <v>2223</v>
      </c>
      <c r="C260" s="47" t="s">
        <v>528</v>
      </c>
      <c r="D260" s="47" t="s">
        <v>2224</v>
      </c>
      <c r="K260" s="111" t="s">
        <v>2117</v>
      </c>
      <c r="L260" s="111" t="s">
        <v>2225</v>
      </c>
      <c r="M260" s="47">
        <v>0</v>
      </c>
      <c r="N260" s="111" t="s">
        <v>1655</v>
      </c>
      <c r="O260" s="47">
        <v>5</v>
      </c>
    </row>
    <row r="261" spans="1:15" ht="12.75" customHeight="1">
      <c r="A261" s="47">
        <v>260</v>
      </c>
      <c r="B261" s="47" t="s">
        <v>2226</v>
      </c>
      <c r="C261" s="47" t="s">
        <v>2227</v>
      </c>
      <c r="D261" s="47" t="s">
        <v>2228</v>
      </c>
      <c r="K261" s="111" t="s">
        <v>2117</v>
      </c>
      <c r="L261" s="111" t="s">
        <v>1018</v>
      </c>
      <c r="M261" s="47">
        <v>0</v>
      </c>
      <c r="N261" s="111" t="s">
        <v>1655</v>
      </c>
      <c r="O261" s="47">
        <v>5</v>
      </c>
    </row>
    <row r="262" spans="1:15" ht="12.75" customHeight="1">
      <c r="A262" s="47">
        <v>261</v>
      </c>
      <c r="B262" s="47" t="s">
        <v>2229</v>
      </c>
      <c r="C262" s="47" t="s">
        <v>2230</v>
      </c>
      <c r="D262" s="47" t="s">
        <v>2231</v>
      </c>
      <c r="K262" s="111" t="s">
        <v>2117</v>
      </c>
      <c r="L262" s="111" t="s">
        <v>2232</v>
      </c>
      <c r="M262" s="47">
        <v>0</v>
      </c>
      <c r="N262" s="111" t="s">
        <v>1655</v>
      </c>
      <c r="O262" s="47">
        <v>5</v>
      </c>
    </row>
    <row r="263" spans="1:15" ht="12.75" customHeight="1">
      <c r="A263" s="47">
        <v>262</v>
      </c>
      <c r="B263" s="47" t="s">
        <v>550</v>
      </c>
      <c r="C263" s="47" t="s">
        <v>360</v>
      </c>
      <c r="D263" s="47" t="s">
        <v>551</v>
      </c>
      <c r="K263" s="111" t="s">
        <v>2119</v>
      </c>
      <c r="L263" s="111" t="s">
        <v>529</v>
      </c>
      <c r="M263" s="47">
        <v>0</v>
      </c>
      <c r="N263" s="111" t="s">
        <v>1655</v>
      </c>
      <c r="O263" s="47">
        <v>5</v>
      </c>
    </row>
    <row r="264" spans="1:15" ht="12.75" customHeight="1">
      <c r="A264" s="47">
        <v>263</v>
      </c>
      <c r="B264" s="47" t="s">
        <v>552</v>
      </c>
      <c r="C264" s="47" t="s">
        <v>2219</v>
      </c>
      <c r="D264" s="47" t="s">
        <v>2233</v>
      </c>
      <c r="K264" s="111" t="s">
        <v>2121</v>
      </c>
      <c r="L264" s="111" t="s">
        <v>228</v>
      </c>
      <c r="M264" s="47">
        <v>0</v>
      </c>
      <c r="N264" s="111" t="s">
        <v>1655</v>
      </c>
      <c r="O264" s="47">
        <v>5</v>
      </c>
    </row>
    <row r="265" spans="1:15" ht="12.75" customHeight="1">
      <c r="A265" s="47">
        <v>264</v>
      </c>
      <c r="B265" s="47" t="s">
        <v>553</v>
      </c>
      <c r="C265" s="47" t="s">
        <v>934</v>
      </c>
      <c r="D265" s="47" t="s">
        <v>554</v>
      </c>
      <c r="K265" s="111" t="s">
        <v>2123</v>
      </c>
      <c r="L265" s="111" t="s">
        <v>354</v>
      </c>
      <c r="M265" s="47">
        <v>0</v>
      </c>
      <c r="N265" s="111" t="s">
        <v>152</v>
      </c>
      <c r="O265" s="47">
        <v>5</v>
      </c>
    </row>
    <row r="266" spans="1:15" ht="12.75" customHeight="1">
      <c r="A266" s="47">
        <v>265</v>
      </c>
      <c r="B266" s="47" t="s">
        <v>2234</v>
      </c>
      <c r="C266" s="47" t="s">
        <v>2235</v>
      </c>
      <c r="D266" s="47" t="s">
        <v>2236</v>
      </c>
      <c r="K266" s="111" t="s">
        <v>481</v>
      </c>
      <c r="L266" s="111" t="s">
        <v>228</v>
      </c>
      <c r="M266" s="47">
        <v>0</v>
      </c>
      <c r="N266" s="111" t="s">
        <v>151</v>
      </c>
      <c r="O266" s="47">
        <v>4</v>
      </c>
    </row>
    <row r="267" spans="1:15" ht="12.75" customHeight="1">
      <c r="A267" s="47">
        <v>266</v>
      </c>
      <c r="B267" s="47" t="s">
        <v>555</v>
      </c>
      <c r="C267" s="47" t="s">
        <v>360</v>
      </c>
      <c r="D267" s="47" t="s">
        <v>556</v>
      </c>
      <c r="K267" s="111" t="s">
        <v>481</v>
      </c>
      <c r="L267" s="111" t="s">
        <v>228</v>
      </c>
      <c r="M267" s="47">
        <v>0</v>
      </c>
      <c r="N267" s="111" t="s">
        <v>151</v>
      </c>
      <c r="O267" s="47">
        <v>5</v>
      </c>
    </row>
    <row r="268" spans="1:15" ht="12.75" customHeight="1">
      <c r="A268" s="47">
        <v>267</v>
      </c>
      <c r="B268" s="47" t="s">
        <v>557</v>
      </c>
      <c r="C268" s="47" t="s">
        <v>934</v>
      </c>
      <c r="D268" s="47" t="s">
        <v>558</v>
      </c>
      <c r="K268" s="111" t="s">
        <v>2125</v>
      </c>
      <c r="L268" s="111" t="s">
        <v>228</v>
      </c>
      <c r="M268" s="47">
        <v>0</v>
      </c>
      <c r="N268" s="111" t="s">
        <v>151</v>
      </c>
      <c r="O268" s="47">
        <v>4</v>
      </c>
    </row>
    <row r="269" spans="1:15" ht="12.75" customHeight="1">
      <c r="A269" s="47">
        <v>268</v>
      </c>
      <c r="B269" s="47" t="s">
        <v>2237</v>
      </c>
      <c r="C269" s="47" t="s">
        <v>2110</v>
      </c>
      <c r="D269" s="47" t="s">
        <v>2238</v>
      </c>
      <c r="K269" s="111" t="s">
        <v>2125</v>
      </c>
      <c r="L269" s="111" t="s">
        <v>228</v>
      </c>
      <c r="M269" s="47">
        <v>0</v>
      </c>
      <c r="N269" s="111" t="s">
        <v>151</v>
      </c>
      <c r="O269" s="47">
        <v>5</v>
      </c>
    </row>
    <row r="270" spans="1:15" ht="12.75" customHeight="1">
      <c r="A270" s="47">
        <v>269</v>
      </c>
      <c r="B270" s="47" t="s">
        <v>2239</v>
      </c>
      <c r="C270" s="47" t="s">
        <v>1889</v>
      </c>
      <c r="D270" s="47" t="s">
        <v>2240</v>
      </c>
      <c r="K270" s="111" t="s">
        <v>2127</v>
      </c>
      <c r="L270" s="111" t="s">
        <v>228</v>
      </c>
      <c r="M270" s="47">
        <v>0</v>
      </c>
      <c r="N270" s="111" t="s">
        <v>151</v>
      </c>
      <c r="O270" s="47">
        <v>4</v>
      </c>
    </row>
    <row r="271" spans="1:15" ht="12.75" customHeight="1">
      <c r="A271" s="47">
        <v>270</v>
      </c>
      <c r="B271" s="47" t="s">
        <v>559</v>
      </c>
      <c r="C271" s="47" t="s">
        <v>2110</v>
      </c>
      <c r="D271" s="47" t="s">
        <v>560</v>
      </c>
      <c r="K271" s="111" t="s">
        <v>2127</v>
      </c>
      <c r="L271" s="111" t="s">
        <v>228</v>
      </c>
      <c r="M271" s="47">
        <v>0</v>
      </c>
      <c r="N271" s="111" t="s">
        <v>151</v>
      </c>
      <c r="O271" s="47">
        <v>5</v>
      </c>
    </row>
    <row r="272" spans="1:15" ht="12.75" customHeight="1">
      <c r="A272" s="47">
        <v>271</v>
      </c>
      <c r="B272" s="47" t="s">
        <v>561</v>
      </c>
      <c r="C272" s="47" t="s">
        <v>1889</v>
      </c>
      <c r="D272" s="47" t="s">
        <v>562</v>
      </c>
      <c r="K272" s="111" t="s">
        <v>483</v>
      </c>
      <c r="L272" s="111" t="s">
        <v>228</v>
      </c>
      <c r="M272" s="47">
        <v>0</v>
      </c>
      <c r="N272" s="111" t="s">
        <v>151</v>
      </c>
      <c r="O272" s="47">
        <v>3</v>
      </c>
    </row>
    <row r="273" spans="1:15" ht="12.75" customHeight="1">
      <c r="A273" s="47">
        <v>272</v>
      </c>
      <c r="B273" s="47" t="s">
        <v>2241</v>
      </c>
      <c r="C273" s="47" t="s">
        <v>2016</v>
      </c>
      <c r="D273" s="47" t="s">
        <v>2242</v>
      </c>
      <c r="K273" s="111" t="s">
        <v>483</v>
      </c>
      <c r="L273" s="111" t="s">
        <v>228</v>
      </c>
      <c r="M273" s="47">
        <v>0</v>
      </c>
      <c r="N273" s="111" t="s">
        <v>151</v>
      </c>
      <c r="O273" s="47">
        <v>5</v>
      </c>
    </row>
    <row r="274" spans="1:15" ht="12.75" customHeight="1">
      <c r="A274" s="47">
        <v>273</v>
      </c>
      <c r="B274" s="47" t="s">
        <v>563</v>
      </c>
      <c r="C274" s="47" t="s">
        <v>2110</v>
      </c>
      <c r="D274" s="47" t="s">
        <v>560</v>
      </c>
      <c r="K274" s="111" t="s">
        <v>2130</v>
      </c>
      <c r="L274" s="111" t="s">
        <v>228</v>
      </c>
      <c r="M274" s="47">
        <v>0</v>
      </c>
      <c r="N274" s="111" t="s">
        <v>151</v>
      </c>
      <c r="O274" s="47">
        <v>4</v>
      </c>
    </row>
    <row r="275" spans="1:15" ht="12.75" customHeight="1">
      <c r="A275" s="47">
        <v>274</v>
      </c>
      <c r="B275" s="47" t="s">
        <v>564</v>
      </c>
      <c r="C275" s="47" t="s">
        <v>2243</v>
      </c>
      <c r="D275" s="47" t="s">
        <v>565</v>
      </c>
      <c r="K275" s="111" t="s">
        <v>2133</v>
      </c>
      <c r="L275" s="111" t="s">
        <v>228</v>
      </c>
      <c r="M275" s="47">
        <v>0</v>
      </c>
      <c r="N275" s="111" t="s">
        <v>151</v>
      </c>
      <c r="O275" s="47">
        <v>4</v>
      </c>
    </row>
    <row r="276" spans="1:15" ht="12.75" customHeight="1">
      <c r="A276" s="47">
        <v>275</v>
      </c>
      <c r="B276" s="47" t="s">
        <v>566</v>
      </c>
      <c r="C276" s="47" t="s">
        <v>318</v>
      </c>
      <c r="D276" s="47" t="s">
        <v>567</v>
      </c>
      <c r="K276" s="111" t="s">
        <v>485</v>
      </c>
      <c r="L276" s="111" t="s">
        <v>228</v>
      </c>
      <c r="M276" s="47">
        <v>0</v>
      </c>
      <c r="N276" s="111" t="s">
        <v>151</v>
      </c>
      <c r="O276" s="47">
        <v>4</v>
      </c>
    </row>
    <row r="277" spans="1:15" ht="12.75" customHeight="1">
      <c r="A277" s="47">
        <v>276</v>
      </c>
      <c r="B277" s="47" t="s">
        <v>2244</v>
      </c>
      <c r="C277" s="47" t="s">
        <v>2245</v>
      </c>
      <c r="D277" s="47" t="s">
        <v>571</v>
      </c>
      <c r="K277" s="111" t="s">
        <v>485</v>
      </c>
      <c r="L277" s="111" t="s">
        <v>228</v>
      </c>
      <c r="M277" s="47">
        <v>0</v>
      </c>
      <c r="N277" s="111" t="s">
        <v>151</v>
      </c>
      <c r="O277" s="47">
        <v>5</v>
      </c>
    </row>
    <row r="278" spans="1:15" ht="12.75" customHeight="1">
      <c r="A278" s="47">
        <v>277</v>
      </c>
      <c r="B278" s="47" t="s">
        <v>568</v>
      </c>
      <c r="C278" s="47" t="s">
        <v>1889</v>
      </c>
      <c r="D278" s="47" t="s">
        <v>569</v>
      </c>
      <c r="K278" s="111" t="s">
        <v>488</v>
      </c>
      <c r="L278" s="111" t="s">
        <v>228</v>
      </c>
      <c r="M278" s="47">
        <v>0</v>
      </c>
      <c r="N278" s="111" t="s">
        <v>151</v>
      </c>
      <c r="O278" s="47">
        <v>4</v>
      </c>
    </row>
    <row r="279" spans="1:15" ht="12.75" customHeight="1">
      <c r="A279" s="47">
        <v>278</v>
      </c>
      <c r="B279" s="47" t="s">
        <v>570</v>
      </c>
      <c r="C279" s="47" t="s">
        <v>1889</v>
      </c>
      <c r="D279" s="47" t="s">
        <v>571</v>
      </c>
      <c r="K279" s="111" t="s">
        <v>490</v>
      </c>
      <c r="L279" s="111" t="s">
        <v>228</v>
      </c>
      <c r="M279" s="47">
        <v>0</v>
      </c>
      <c r="N279" s="111" t="s">
        <v>151</v>
      </c>
      <c r="O279" s="47">
        <v>3</v>
      </c>
    </row>
    <row r="280" spans="1:15" ht="12.75" customHeight="1">
      <c r="A280" s="47">
        <v>279</v>
      </c>
      <c r="B280" s="47" t="s">
        <v>572</v>
      </c>
      <c r="C280" s="47" t="s">
        <v>378</v>
      </c>
      <c r="D280" s="47" t="s">
        <v>573</v>
      </c>
      <c r="K280" s="111" t="s">
        <v>490</v>
      </c>
      <c r="L280" s="111" t="s">
        <v>228</v>
      </c>
      <c r="M280" s="47">
        <v>0</v>
      </c>
      <c r="N280" s="111" t="s">
        <v>151</v>
      </c>
      <c r="O280" s="47">
        <v>5</v>
      </c>
    </row>
    <row r="281" spans="1:15" ht="12.75" customHeight="1">
      <c r="A281" s="47">
        <v>280</v>
      </c>
      <c r="B281" s="47" t="s">
        <v>574</v>
      </c>
      <c r="C281" s="47" t="s">
        <v>1955</v>
      </c>
      <c r="D281" s="47" t="s">
        <v>575</v>
      </c>
      <c r="K281" s="111" t="s">
        <v>493</v>
      </c>
      <c r="L281" s="111" t="s">
        <v>228</v>
      </c>
      <c r="M281" s="47">
        <v>0</v>
      </c>
      <c r="N281" s="111" t="s">
        <v>151</v>
      </c>
      <c r="O281" s="47">
        <v>5</v>
      </c>
    </row>
    <row r="282" spans="1:15" ht="12.75" customHeight="1">
      <c r="A282" s="47">
        <v>281</v>
      </c>
      <c r="B282" s="47" t="s">
        <v>576</v>
      </c>
      <c r="C282" s="47" t="s">
        <v>378</v>
      </c>
      <c r="D282" s="47" t="s">
        <v>2246</v>
      </c>
      <c r="K282" s="111" t="s">
        <v>2134</v>
      </c>
      <c r="L282" s="111" t="s">
        <v>228</v>
      </c>
      <c r="M282" s="47">
        <v>0</v>
      </c>
      <c r="N282" s="111" t="s">
        <v>151</v>
      </c>
      <c r="O282" s="47">
        <v>5</v>
      </c>
    </row>
    <row r="283" spans="1:15" ht="12.75" customHeight="1">
      <c r="A283" s="47">
        <v>282</v>
      </c>
      <c r="B283" s="47" t="s">
        <v>577</v>
      </c>
      <c r="C283" s="47" t="s">
        <v>578</v>
      </c>
      <c r="D283" s="47" t="s">
        <v>2247</v>
      </c>
      <c r="K283" s="111" t="s">
        <v>495</v>
      </c>
      <c r="L283" s="111" t="s">
        <v>228</v>
      </c>
      <c r="M283" s="47">
        <v>0</v>
      </c>
      <c r="N283" s="111" t="s">
        <v>151</v>
      </c>
      <c r="O283" s="47">
        <v>4</v>
      </c>
    </row>
    <row r="284" spans="1:15" ht="12.75" customHeight="1">
      <c r="A284" s="47">
        <v>283</v>
      </c>
      <c r="B284" s="47" t="s">
        <v>579</v>
      </c>
      <c r="C284" s="47" t="s">
        <v>378</v>
      </c>
      <c r="D284" s="47" t="s">
        <v>580</v>
      </c>
      <c r="K284" s="111" t="s">
        <v>496</v>
      </c>
      <c r="L284" s="111" t="s">
        <v>228</v>
      </c>
      <c r="M284" s="47">
        <v>0</v>
      </c>
      <c r="N284" s="111" t="s">
        <v>151</v>
      </c>
      <c r="O284" s="47">
        <v>5</v>
      </c>
    </row>
    <row r="285" spans="1:15" ht="12.75" customHeight="1">
      <c r="A285" s="47">
        <v>284</v>
      </c>
      <c r="B285" s="47" t="s">
        <v>581</v>
      </c>
      <c r="C285" s="47" t="s">
        <v>1880</v>
      </c>
      <c r="D285" s="47" t="s">
        <v>582</v>
      </c>
      <c r="K285" s="111" t="s">
        <v>497</v>
      </c>
      <c r="L285" s="111" t="s">
        <v>228</v>
      </c>
      <c r="M285" s="47">
        <v>0</v>
      </c>
      <c r="N285" s="111" t="s">
        <v>151</v>
      </c>
      <c r="O285" s="47">
        <v>5</v>
      </c>
    </row>
    <row r="286" spans="1:15" ht="12.75" customHeight="1">
      <c r="A286" s="47">
        <v>285</v>
      </c>
      <c r="B286" s="47" t="s">
        <v>2248</v>
      </c>
      <c r="C286" s="47" t="s">
        <v>2249</v>
      </c>
      <c r="D286" s="47" t="s">
        <v>2250</v>
      </c>
      <c r="K286" s="111" t="s">
        <v>2140</v>
      </c>
      <c r="L286" s="111" t="s">
        <v>228</v>
      </c>
      <c r="M286" s="47">
        <v>0</v>
      </c>
      <c r="N286" s="111" t="s">
        <v>151</v>
      </c>
      <c r="O286" s="47">
        <v>3</v>
      </c>
    </row>
    <row r="287" spans="1:15" ht="12.75" customHeight="1">
      <c r="A287" s="47">
        <v>286</v>
      </c>
      <c r="B287" s="47" t="s">
        <v>2251</v>
      </c>
      <c r="C287" s="47" t="s">
        <v>2252</v>
      </c>
      <c r="D287" s="47" t="s">
        <v>2253</v>
      </c>
      <c r="K287" s="111" t="s">
        <v>2142</v>
      </c>
      <c r="L287" s="111" t="s">
        <v>228</v>
      </c>
      <c r="M287" s="47">
        <v>0</v>
      </c>
      <c r="N287" s="111" t="s">
        <v>151</v>
      </c>
      <c r="O287" s="47">
        <v>5</v>
      </c>
    </row>
    <row r="288" spans="1:15" ht="12.75" customHeight="1">
      <c r="A288" s="47">
        <v>287</v>
      </c>
      <c r="B288" s="47" t="s">
        <v>584</v>
      </c>
      <c r="C288" s="47" t="s">
        <v>2254</v>
      </c>
      <c r="D288" s="47" t="s">
        <v>585</v>
      </c>
      <c r="K288" s="111" t="s">
        <v>2143</v>
      </c>
      <c r="L288" s="111" t="s">
        <v>228</v>
      </c>
      <c r="M288" s="47">
        <v>0</v>
      </c>
      <c r="N288" s="111" t="s">
        <v>151</v>
      </c>
      <c r="O288" s="47">
        <v>4</v>
      </c>
    </row>
    <row r="289" spans="1:15" ht="12.75" customHeight="1">
      <c r="A289" s="47">
        <v>288</v>
      </c>
      <c r="B289" s="47" t="s">
        <v>2255</v>
      </c>
      <c r="C289" s="47" t="s">
        <v>528</v>
      </c>
      <c r="D289" s="47" t="s">
        <v>2256</v>
      </c>
      <c r="K289" s="111" t="s">
        <v>2143</v>
      </c>
      <c r="L289" s="111" t="s">
        <v>228</v>
      </c>
      <c r="M289" s="47">
        <v>0</v>
      </c>
      <c r="N289" s="111" t="s">
        <v>151</v>
      </c>
      <c r="O289" s="47">
        <v>5</v>
      </c>
    </row>
    <row r="290" spans="1:15" ht="12.75" customHeight="1">
      <c r="A290" s="47">
        <v>289</v>
      </c>
      <c r="B290" s="47" t="s">
        <v>2257</v>
      </c>
      <c r="C290" s="47" t="s">
        <v>2258</v>
      </c>
      <c r="D290" s="47" t="s">
        <v>2259</v>
      </c>
      <c r="K290" s="111" t="s">
        <v>2145</v>
      </c>
      <c r="L290" s="111" t="s">
        <v>228</v>
      </c>
      <c r="M290" s="47">
        <v>0</v>
      </c>
      <c r="N290" s="111" t="s">
        <v>151</v>
      </c>
      <c r="O290" s="47">
        <v>5</v>
      </c>
    </row>
    <row r="291" spans="1:15" ht="12.75" customHeight="1">
      <c r="A291" s="47">
        <v>290</v>
      </c>
      <c r="B291" s="47" t="s">
        <v>2260</v>
      </c>
      <c r="C291" s="47" t="s">
        <v>360</v>
      </c>
      <c r="D291" s="47" t="s">
        <v>2261</v>
      </c>
      <c r="K291" s="111" t="s">
        <v>2147</v>
      </c>
      <c r="L291" s="111" t="s">
        <v>228</v>
      </c>
      <c r="M291" s="47">
        <v>0</v>
      </c>
      <c r="N291" s="111" t="s">
        <v>151</v>
      </c>
      <c r="O291" s="47">
        <v>5</v>
      </c>
    </row>
    <row r="292" spans="1:15" ht="12.75" customHeight="1">
      <c r="A292" s="47">
        <v>291</v>
      </c>
      <c r="B292" s="47" t="s">
        <v>2262</v>
      </c>
      <c r="C292" s="47" t="s">
        <v>528</v>
      </c>
      <c r="D292" s="47" t="s">
        <v>2263</v>
      </c>
      <c r="K292" s="111" t="s">
        <v>2149</v>
      </c>
      <c r="L292" s="111" t="s">
        <v>228</v>
      </c>
      <c r="M292" s="47">
        <v>0</v>
      </c>
      <c r="N292" s="111" t="s">
        <v>151</v>
      </c>
      <c r="O292" s="47">
        <v>4</v>
      </c>
    </row>
    <row r="293" spans="1:15" ht="12.75" customHeight="1">
      <c r="A293" s="47">
        <v>292</v>
      </c>
      <c r="B293" s="47" t="s">
        <v>587</v>
      </c>
      <c r="C293" s="47" t="s">
        <v>2264</v>
      </c>
      <c r="D293" s="47" t="s">
        <v>588</v>
      </c>
      <c r="K293" s="111" t="s">
        <v>2151</v>
      </c>
      <c r="L293" s="111" t="s">
        <v>228</v>
      </c>
      <c r="M293" s="47">
        <v>0</v>
      </c>
      <c r="N293" s="111" t="s">
        <v>151</v>
      </c>
      <c r="O293" s="47">
        <v>4</v>
      </c>
    </row>
    <row r="294" spans="1:15" ht="12.75" customHeight="1">
      <c r="A294" s="47">
        <v>293</v>
      </c>
      <c r="B294" s="47" t="s">
        <v>589</v>
      </c>
      <c r="C294" s="47" t="s">
        <v>360</v>
      </c>
      <c r="D294" s="47" t="s">
        <v>590</v>
      </c>
      <c r="K294" s="111" t="s">
        <v>2151</v>
      </c>
      <c r="L294" s="111" t="s">
        <v>228</v>
      </c>
      <c r="M294" s="47">
        <v>0</v>
      </c>
      <c r="N294" s="111" t="s">
        <v>151</v>
      </c>
      <c r="O294" s="47">
        <v>5</v>
      </c>
    </row>
    <row r="295" spans="1:15" ht="12.75" customHeight="1">
      <c r="A295" s="47">
        <v>294</v>
      </c>
      <c r="B295" s="47" t="s">
        <v>2265</v>
      </c>
      <c r="C295" s="47" t="s">
        <v>528</v>
      </c>
      <c r="D295" s="47" t="s">
        <v>585</v>
      </c>
      <c r="K295" s="111" t="s">
        <v>498</v>
      </c>
      <c r="L295" s="111" t="s">
        <v>228</v>
      </c>
      <c r="M295" s="47">
        <v>0</v>
      </c>
      <c r="N295" s="111" t="s">
        <v>151</v>
      </c>
      <c r="O295" s="47">
        <v>4</v>
      </c>
    </row>
    <row r="296" spans="1:15" ht="12.75" customHeight="1">
      <c r="A296" s="47">
        <v>295</v>
      </c>
      <c r="B296" s="47" t="s">
        <v>591</v>
      </c>
      <c r="C296" s="47" t="s">
        <v>1955</v>
      </c>
      <c r="D296" s="47" t="s">
        <v>592</v>
      </c>
      <c r="K296" s="111" t="s">
        <v>498</v>
      </c>
      <c r="L296" s="111" t="s">
        <v>228</v>
      </c>
      <c r="M296" s="47">
        <v>0</v>
      </c>
      <c r="N296" s="111" t="s">
        <v>151</v>
      </c>
      <c r="O296" s="47">
        <v>5</v>
      </c>
    </row>
    <row r="297" spans="1:15" ht="12.75" customHeight="1">
      <c r="A297" s="47">
        <v>296</v>
      </c>
      <c r="B297" s="47" t="s">
        <v>2266</v>
      </c>
      <c r="C297" s="47" t="s">
        <v>2235</v>
      </c>
      <c r="D297" s="47" t="s">
        <v>2267</v>
      </c>
      <c r="K297" s="111" t="s">
        <v>2154</v>
      </c>
      <c r="L297" s="111" t="s">
        <v>228</v>
      </c>
      <c r="M297" s="47">
        <v>0</v>
      </c>
      <c r="N297" s="111" t="s">
        <v>151</v>
      </c>
      <c r="O297" s="47">
        <v>4</v>
      </c>
    </row>
    <row r="298" spans="1:15" ht="12.75" customHeight="1">
      <c r="A298" s="47">
        <v>297</v>
      </c>
      <c r="B298" s="47" t="s">
        <v>593</v>
      </c>
      <c r="C298" s="47" t="s">
        <v>594</v>
      </c>
      <c r="D298" s="47" t="s">
        <v>594</v>
      </c>
      <c r="K298" s="111" t="s">
        <v>500</v>
      </c>
      <c r="L298" s="111" t="s">
        <v>228</v>
      </c>
      <c r="M298" s="47">
        <v>0</v>
      </c>
      <c r="N298" s="111" t="s">
        <v>151</v>
      </c>
      <c r="O298" s="47">
        <v>4</v>
      </c>
    </row>
    <row r="299" spans="1:15" ht="12.75" customHeight="1">
      <c r="A299" s="47">
        <v>298</v>
      </c>
      <c r="B299" s="47" t="s">
        <v>595</v>
      </c>
      <c r="C299" s="47" t="s">
        <v>2254</v>
      </c>
      <c r="D299" s="47" t="s">
        <v>596</v>
      </c>
      <c r="K299" s="111" t="s">
        <v>500</v>
      </c>
      <c r="L299" s="111" t="s">
        <v>228</v>
      </c>
      <c r="M299" s="47">
        <v>0</v>
      </c>
      <c r="N299" s="111" t="s">
        <v>151</v>
      </c>
      <c r="O299" s="47">
        <v>5</v>
      </c>
    </row>
    <row r="300" spans="1:15" ht="12.75" customHeight="1">
      <c r="A300" s="47">
        <v>299</v>
      </c>
      <c r="B300" s="47" t="s">
        <v>597</v>
      </c>
      <c r="C300" s="47" t="s">
        <v>360</v>
      </c>
      <c r="D300" s="47" t="s">
        <v>598</v>
      </c>
      <c r="K300" s="111" t="s">
        <v>502</v>
      </c>
      <c r="L300" s="111" t="s">
        <v>228</v>
      </c>
      <c r="M300" s="47">
        <v>0</v>
      </c>
      <c r="N300" s="111" t="s">
        <v>151</v>
      </c>
      <c r="O300" s="47">
        <v>4</v>
      </c>
    </row>
    <row r="301" spans="1:15" ht="12.75" customHeight="1">
      <c r="A301" s="47">
        <v>300</v>
      </c>
      <c r="B301" s="47" t="s">
        <v>599</v>
      </c>
      <c r="C301" s="47" t="s">
        <v>594</v>
      </c>
      <c r="D301" s="47" t="s">
        <v>600</v>
      </c>
      <c r="K301" s="111" t="s">
        <v>504</v>
      </c>
      <c r="L301" s="111" t="s">
        <v>228</v>
      </c>
      <c r="M301" s="47">
        <v>0</v>
      </c>
      <c r="N301" s="111" t="s">
        <v>151</v>
      </c>
      <c r="O301" s="47">
        <v>5</v>
      </c>
    </row>
    <row r="302" spans="1:15" ht="12.75" customHeight="1">
      <c r="A302" s="47">
        <v>301</v>
      </c>
      <c r="B302" s="47" t="s">
        <v>601</v>
      </c>
      <c r="C302" s="47" t="s">
        <v>360</v>
      </c>
      <c r="D302" s="47" t="s">
        <v>602</v>
      </c>
      <c r="K302" s="111" t="s">
        <v>504</v>
      </c>
      <c r="L302" s="111" t="s">
        <v>228</v>
      </c>
      <c r="M302" s="47">
        <v>0</v>
      </c>
      <c r="N302" s="111" t="s">
        <v>151</v>
      </c>
      <c r="O302" s="47">
        <v>5</v>
      </c>
    </row>
    <row r="303" spans="1:15" ht="12.75" customHeight="1">
      <c r="A303" s="47">
        <v>302</v>
      </c>
      <c r="B303" s="47" t="s">
        <v>603</v>
      </c>
      <c r="C303" s="47" t="s">
        <v>360</v>
      </c>
      <c r="D303" s="47" t="s">
        <v>604</v>
      </c>
      <c r="K303" s="111" t="s">
        <v>2155</v>
      </c>
      <c r="L303" s="111" t="s">
        <v>790</v>
      </c>
      <c r="M303" s="47">
        <v>0</v>
      </c>
      <c r="N303" s="111" t="s">
        <v>152</v>
      </c>
      <c r="O303" s="47">
        <v>4</v>
      </c>
    </row>
    <row r="304" spans="1:15" ht="12.75" customHeight="1">
      <c r="A304" s="47">
        <v>303</v>
      </c>
      <c r="B304" s="47" t="s">
        <v>2268</v>
      </c>
      <c r="C304" s="47" t="s">
        <v>2269</v>
      </c>
      <c r="D304" s="47" t="s">
        <v>2270</v>
      </c>
      <c r="K304" s="111" t="s">
        <v>2155</v>
      </c>
      <c r="L304" s="111" t="s">
        <v>638</v>
      </c>
      <c r="M304" s="47">
        <v>0</v>
      </c>
      <c r="N304" s="111" t="s">
        <v>152</v>
      </c>
      <c r="O304" s="47">
        <v>4</v>
      </c>
    </row>
    <row r="305" spans="1:15" ht="12.75" customHeight="1">
      <c r="A305" s="47">
        <v>304</v>
      </c>
      <c r="B305" s="47" t="s">
        <v>2271</v>
      </c>
      <c r="C305" s="47" t="s">
        <v>2272</v>
      </c>
      <c r="D305" s="47" t="s">
        <v>2273</v>
      </c>
      <c r="K305" s="111" t="s">
        <v>2157</v>
      </c>
      <c r="L305" s="111" t="s">
        <v>228</v>
      </c>
      <c r="M305" s="47">
        <v>0</v>
      </c>
      <c r="N305" s="111" t="s">
        <v>1655</v>
      </c>
      <c r="O305" s="47">
        <v>5</v>
      </c>
    </row>
    <row r="306" spans="1:15" ht="12.75" customHeight="1">
      <c r="A306" s="47">
        <v>305</v>
      </c>
      <c r="B306" s="47" t="s">
        <v>605</v>
      </c>
      <c r="C306" s="47" t="s">
        <v>1921</v>
      </c>
      <c r="D306" s="47" t="s">
        <v>606</v>
      </c>
      <c r="K306" s="111" t="s">
        <v>505</v>
      </c>
      <c r="L306" s="111" t="s">
        <v>1799</v>
      </c>
      <c r="M306" s="47">
        <v>0</v>
      </c>
      <c r="N306" s="111" t="s">
        <v>1655</v>
      </c>
      <c r="O306" s="47">
        <v>5</v>
      </c>
    </row>
    <row r="307" spans="1:15" ht="12.75" customHeight="1">
      <c r="A307" s="47">
        <v>306</v>
      </c>
      <c r="B307" s="47" t="s">
        <v>607</v>
      </c>
      <c r="C307" s="47" t="s">
        <v>318</v>
      </c>
      <c r="D307" s="47" t="s">
        <v>608</v>
      </c>
      <c r="K307" s="111" t="s">
        <v>505</v>
      </c>
      <c r="L307" s="111" t="s">
        <v>307</v>
      </c>
      <c r="M307" s="47">
        <v>0</v>
      </c>
      <c r="N307" s="111" t="s">
        <v>152</v>
      </c>
      <c r="O307" s="47">
        <v>5</v>
      </c>
    </row>
    <row r="308" spans="1:15" ht="12.75" customHeight="1">
      <c r="A308" s="47">
        <v>307</v>
      </c>
      <c r="B308" s="47" t="s">
        <v>2274</v>
      </c>
      <c r="C308" s="47" t="s">
        <v>1889</v>
      </c>
      <c r="D308" s="47" t="s">
        <v>2275</v>
      </c>
      <c r="K308" s="111" t="s">
        <v>505</v>
      </c>
      <c r="L308" s="111" t="s">
        <v>1533</v>
      </c>
      <c r="M308" s="47">
        <v>0</v>
      </c>
      <c r="N308" s="111" t="s">
        <v>1655</v>
      </c>
      <c r="O308" s="47">
        <v>5</v>
      </c>
    </row>
    <row r="309" spans="1:15" ht="12.75" customHeight="1">
      <c r="A309" s="47">
        <v>308</v>
      </c>
      <c r="B309" s="47" t="s">
        <v>609</v>
      </c>
      <c r="C309" s="47" t="s">
        <v>1921</v>
      </c>
      <c r="D309" s="47" t="s">
        <v>610</v>
      </c>
      <c r="K309" s="111" t="s">
        <v>2158</v>
      </c>
      <c r="L309" s="111" t="s">
        <v>228</v>
      </c>
      <c r="M309" s="47">
        <v>0</v>
      </c>
      <c r="N309" s="111" t="s">
        <v>1655</v>
      </c>
      <c r="O309" s="47">
        <v>5</v>
      </c>
    </row>
    <row r="310" spans="1:15" ht="12.75" customHeight="1">
      <c r="A310" s="47">
        <v>309</v>
      </c>
      <c r="B310" s="47" t="s">
        <v>2276</v>
      </c>
      <c r="C310" s="47" t="s">
        <v>1921</v>
      </c>
      <c r="D310" s="47" t="s">
        <v>2277</v>
      </c>
      <c r="K310" s="111" t="s">
        <v>2160</v>
      </c>
      <c r="L310" s="111" t="s">
        <v>2278</v>
      </c>
      <c r="M310" s="47">
        <v>1</v>
      </c>
      <c r="N310" s="111" t="s">
        <v>151</v>
      </c>
      <c r="O310" s="47">
        <v>5</v>
      </c>
    </row>
    <row r="311" spans="1:15" ht="12.75" customHeight="1">
      <c r="A311" s="47">
        <v>310</v>
      </c>
      <c r="B311" s="47" t="s">
        <v>611</v>
      </c>
      <c r="C311" s="47" t="s">
        <v>1921</v>
      </c>
      <c r="D311" s="47" t="s">
        <v>612</v>
      </c>
      <c r="K311" s="111" t="s">
        <v>2162</v>
      </c>
      <c r="L311" s="111" t="s">
        <v>228</v>
      </c>
      <c r="M311" s="47">
        <v>0</v>
      </c>
      <c r="N311" s="111" t="s">
        <v>151</v>
      </c>
      <c r="O311" s="47">
        <v>4</v>
      </c>
    </row>
    <row r="312" spans="1:15" ht="12.75" customHeight="1">
      <c r="A312" s="47">
        <v>311</v>
      </c>
      <c r="B312" s="47" t="s">
        <v>613</v>
      </c>
      <c r="C312" s="47" t="s">
        <v>318</v>
      </c>
      <c r="D312" s="47" t="s">
        <v>614</v>
      </c>
      <c r="K312" s="111" t="s">
        <v>2164</v>
      </c>
      <c r="L312" s="111" t="s">
        <v>228</v>
      </c>
      <c r="M312" s="47">
        <v>0</v>
      </c>
      <c r="N312" s="111" t="s">
        <v>151</v>
      </c>
      <c r="O312" s="47">
        <v>4</v>
      </c>
    </row>
    <row r="313" spans="1:15" ht="12.75" customHeight="1">
      <c r="A313" s="47">
        <v>312</v>
      </c>
      <c r="B313" s="47" t="s">
        <v>2279</v>
      </c>
      <c r="C313" s="47" t="s">
        <v>1921</v>
      </c>
      <c r="D313" s="47" t="s">
        <v>2280</v>
      </c>
      <c r="K313" s="111" t="s">
        <v>2164</v>
      </c>
      <c r="L313" s="111" t="s">
        <v>228</v>
      </c>
      <c r="M313" s="47">
        <v>0</v>
      </c>
      <c r="N313" s="111" t="s">
        <v>151</v>
      </c>
      <c r="O313" s="47">
        <v>5</v>
      </c>
    </row>
    <row r="314" spans="1:15" ht="12.75" customHeight="1">
      <c r="A314" s="47">
        <v>313</v>
      </c>
      <c r="B314" s="47" t="s">
        <v>616</v>
      </c>
      <c r="C314" s="47" t="s">
        <v>2281</v>
      </c>
      <c r="D314" s="47" t="s">
        <v>617</v>
      </c>
      <c r="K314" s="111" t="s">
        <v>2165</v>
      </c>
      <c r="L314" s="111" t="s">
        <v>228</v>
      </c>
      <c r="M314" s="47">
        <v>0</v>
      </c>
      <c r="N314" s="111" t="s">
        <v>151</v>
      </c>
      <c r="O314" s="47">
        <v>4</v>
      </c>
    </row>
    <row r="315" spans="1:15" ht="12.75" customHeight="1">
      <c r="A315" s="47">
        <v>314</v>
      </c>
      <c r="B315" s="47" t="s">
        <v>2282</v>
      </c>
      <c r="C315" s="47" t="s">
        <v>1921</v>
      </c>
      <c r="D315" s="47" t="s">
        <v>2283</v>
      </c>
      <c r="K315" s="111" t="s">
        <v>2166</v>
      </c>
      <c r="L315" s="111" t="s">
        <v>228</v>
      </c>
      <c r="M315" s="47">
        <v>0</v>
      </c>
      <c r="N315" s="111" t="s">
        <v>151</v>
      </c>
      <c r="O315" s="47">
        <v>4</v>
      </c>
    </row>
    <row r="316" spans="1:15" ht="12.75" customHeight="1">
      <c r="A316" s="47">
        <v>315</v>
      </c>
      <c r="B316" s="47" t="s">
        <v>2284</v>
      </c>
      <c r="C316" s="47" t="s">
        <v>1921</v>
      </c>
      <c r="D316" s="47" t="s">
        <v>678</v>
      </c>
      <c r="K316" s="111" t="s">
        <v>2166</v>
      </c>
      <c r="L316" s="111" t="s">
        <v>228</v>
      </c>
      <c r="M316" s="47">
        <v>0</v>
      </c>
      <c r="N316" s="111" t="s">
        <v>151</v>
      </c>
      <c r="O316" s="47">
        <v>5</v>
      </c>
    </row>
    <row r="317" spans="1:15" ht="12.75" customHeight="1">
      <c r="A317" s="47">
        <v>316</v>
      </c>
      <c r="B317" s="47" t="s">
        <v>618</v>
      </c>
      <c r="C317" s="47" t="s">
        <v>2285</v>
      </c>
      <c r="D317" s="47" t="s">
        <v>2286</v>
      </c>
      <c r="K317" s="111" t="s">
        <v>2169</v>
      </c>
      <c r="L317" s="111" t="s">
        <v>161</v>
      </c>
      <c r="M317" s="47">
        <v>0</v>
      </c>
      <c r="N317" s="111" t="s">
        <v>151</v>
      </c>
      <c r="O317" s="47">
        <v>4</v>
      </c>
    </row>
    <row r="318" spans="1:15" ht="12.75" customHeight="1">
      <c r="A318" s="47">
        <v>317</v>
      </c>
      <c r="B318" s="47" t="s">
        <v>2287</v>
      </c>
      <c r="C318" s="47" t="s">
        <v>1921</v>
      </c>
      <c r="D318" s="47" t="s">
        <v>2288</v>
      </c>
      <c r="K318" s="111" t="s">
        <v>507</v>
      </c>
      <c r="L318" s="111" t="s">
        <v>334</v>
      </c>
      <c r="M318" s="47">
        <v>0</v>
      </c>
      <c r="N318" s="111" t="s">
        <v>151</v>
      </c>
      <c r="O318" s="47">
        <v>4</v>
      </c>
    </row>
    <row r="319" spans="1:15" ht="12.75" customHeight="1">
      <c r="A319" s="47">
        <v>318</v>
      </c>
      <c r="B319" s="47" t="s">
        <v>2289</v>
      </c>
      <c r="C319" s="47" t="s">
        <v>1915</v>
      </c>
      <c r="D319" s="47" t="s">
        <v>680</v>
      </c>
      <c r="K319" s="111" t="s">
        <v>509</v>
      </c>
      <c r="L319" s="111" t="s">
        <v>2290</v>
      </c>
      <c r="M319" s="47">
        <v>0</v>
      </c>
      <c r="N319" s="111" t="s">
        <v>1655</v>
      </c>
      <c r="O319" s="47">
        <v>5</v>
      </c>
    </row>
    <row r="320" spans="1:15" ht="12.75" customHeight="1">
      <c r="A320" s="47">
        <v>319</v>
      </c>
      <c r="B320" s="47" t="s">
        <v>2291</v>
      </c>
      <c r="C320" s="47" t="s">
        <v>1921</v>
      </c>
      <c r="D320" s="47" t="s">
        <v>2292</v>
      </c>
      <c r="K320" s="111" t="s">
        <v>509</v>
      </c>
      <c r="L320" s="111" t="s">
        <v>375</v>
      </c>
      <c r="M320" s="47">
        <v>0</v>
      </c>
      <c r="N320" s="111" t="s">
        <v>151</v>
      </c>
      <c r="O320" s="47">
        <v>4</v>
      </c>
    </row>
    <row r="321" spans="1:15" ht="12.75" customHeight="1">
      <c r="A321" s="47">
        <v>320</v>
      </c>
      <c r="B321" s="47" t="s">
        <v>619</v>
      </c>
      <c r="C321" s="47" t="s">
        <v>1921</v>
      </c>
      <c r="D321" s="47" t="s">
        <v>620</v>
      </c>
      <c r="K321" s="111" t="s">
        <v>2170</v>
      </c>
      <c r="L321" s="111" t="s">
        <v>228</v>
      </c>
      <c r="M321" s="47">
        <v>0</v>
      </c>
      <c r="N321" s="111" t="s">
        <v>151</v>
      </c>
      <c r="O321" s="47">
        <v>4</v>
      </c>
    </row>
    <row r="322" spans="1:15" ht="12.75" customHeight="1">
      <c r="A322" s="47">
        <v>321</v>
      </c>
      <c r="B322" s="47" t="s">
        <v>2293</v>
      </c>
      <c r="C322" s="47" t="s">
        <v>1921</v>
      </c>
      <c r="D322" s="47" t="s">
        <v>2136</v>
      </c>
      <c r="K322" s="111" t="s">
        <v>511</v>
      </c>
      <c r="L322" s="111" t="s">
        <v>228</v>
      </c>
      <c r="M322" s="47">
        <v>0</v>
      </c>
      <c r="N322" s="111" t="s">
        <v>151</v>
      </c>
      <c r="O322" s="47">
        <v>5</v>
      </c>
    </row>
    <row r="323" spans="1:15" ht="12.75" customHeight="1">
      <c r="A323" s="47">
        <v>322</v>
      </c>
      <c r="B323" s="47" t="s">
        <v>2294</v>
      </c>
      <c r="C323" s="47" t="s">
        <v>1915</v>
      </c>
      <c r="D323" s="47" t="s">
        <v>2295</v>
      </c>
      <c r="K323" s="111" t="s">
        <v>513</v>
      </c>
      <c r="L323" s="111" t="s">
        <v>470</v>
      </c>
      <c r="M323" s="47">
        <v>0</v>
      </c>
      <c r="N323" s="111" t="s">
        <v>151</v>
      </c>
      <c r="O323" s="47">
        <v>4</v>
      </c>
    </row>
    <row r="324" spans="1:15" ht="12.75" customHeight="1">
      <c r="A324" s="47">
        <v>323</v>
      </c>
      <c r="B324" s="47" t="s">
        <v>621</v>
      </c>
      <c r="C324" s="47" t="s">
        <v>1921</v>
      </c>
      <c r="D324" s="47" t="s">
        <v>622</v>
      </c>
      <c r="K324" s="111" t="s">
        <v>2172</v>
      </c>
      <c r="L324" s="111" t="s">
        <v>1278</v>
      </c>
      <c r="M324" s="47">
        <v>0</v>
      </c>
      <c r="N324" s="111" t="s">
        <v>1655</v>
      </c>
      <c r="O324" s="47">
        <v>5</v>
      </c>
    </row>
    <row r="325" spans="1:15" ht="12.75" customHeight="1">
      <c r="A325" s="47">
        <v>324</v>
      </c>
      <c r="B325" s="47" t="s">
        <v>623</v>
      </c>
      <c r="C325" s="47" t="s">
        <v>1921</v>
      </c>
      <c r="D325" s="47" t="s">
        <v>624</v>
      </c>
      <c r="K325" s="111" t="s">
        <v>2174</v>
      </c>
      <c r="L325" s="111" t="s">
        <v>228</v>
      </c>
      <c r="M325" s="47">
        <v>0</v>
      </c>
      <c r="N325" s="111" t="s">
        <v>1655</v>
      </c>
      <c r="O325" s="47">
        <v>5</v>
      </c>
    </row>
    <row r="326" spans="1:15" ht="12.75" customHeight="1">
      <c r="A326" s="47">
        <v>325</v>
      </c>
      <c r="B326" s="47" t="s">
        <v>692</v>
      </c>
      <c r="C326" s="47" t="s">
        <v>318</v>
      </c>
      <c r="D326" s="47" t="s">
        <v>2296</v>
      </c>
      <c r="K326" s="111" t="s">
        <v>2176</v>
      </c>
      <c r="L326" s="111" t="s">
        <v>228</v>
      </c>
      <c r="M326" s="47">
        <v>0</v>
      </c>
      <c r="N326" s="111" t="s">
        <v>1655</v>
      </c>
      <c r="O326" s="47">
        <v>5</v>
      </c>
    </row>
    <row r="327" spans="1:15" ht="12.75" customHeight="1">
      <c r="A327" s="47">
        <v>326</v>
      </c>
      <c r="B327" s="47" t="s">
        <v>2297</v>
      </c>
      <c r="C327" s="47" t="s">
        <v>1921</v>
      </c>
      <c r="D327" s="47" t="s">
        <v>2298</v>
      </c>
      <c r="K327" s="111" t="s">
        <v>2178</v>
      </c>
      <c r="L327" s="111" t="s">
        <v>228</v>
      </c>
      <c r="M327" s="47">
        <v>0</v>
      </c>
      <c r="N327" s="111" t="s">
        <v>1655</v>
      </c>
      <c r="O327" s="47">
        <v>5</v>
      </c>
    </row>
    <row r="328" spans="1:15" ht="12.75" customHeight="1">
      <c r="A328" s="47">
        <v>327</v>
      </c>
      <c r="B328" s="47" t="s">
        <v>2299</v>
      </c>
      <c r="C328" s="47" t="s">
        <v>1921</v>
      </c>
      <c r="D328" s="47" t="s">
        <v>2300</v>
      </c>
      <c r="K328" s="111" t="s">
        <v>516</v>
      </c>
      <c r="L328" s="111" t="s">
        <v>161</v>
      </c>
      <c r="M328" s="47">
        <v>0</v>
      </c>
      <c r="N328" s="111" t="s">
        <v>151</v>
      </c>
      <c r="O328" s="47">
        <v>4</v>
      </c>
    </row>
    <row r="329" spans="1:15" ht="12.75" customHeight="1">
      <c r="A329" s="47">
        <v>328</v>
      </c>
      <c r="B329" s="47" t="s">
        <v>2301</v>
      </c>
      <c r="C329" s="47" t="s">
        <v>318</v>
      </c>
      <c r="D329" s="47" t="s">
        <v>2302</v>
      </c>
      <c r="K329" s="111" t="s">
        <v>516</v>
      </c>
      <c r="L329" s="111" t="s">
        <v>334</v>
      </c>
      <c r="M329" s="47">
        <v>0</v>
      </c>
      <c r="N329" s="111" t="s">
        <v>151</v>
      </c>
      <c r="O329" s="47">
        <v>4</v>
      </c>
    </row>
    <row r="330" spans="1:15" ht="12.75" customHeight="1">
      <c r="A330" s="47">
        <v>329</v>
      </c>
      <c r="B330" s="47" t="s">
        <v>2303</v>
      </c>
      <c r="C330" s="47" t="s">
        <v>1915</v>
      </c>
      <c r="D330" s="47" t="s">
        <v>2304</v>
      </c>
      <c r="K330" s="111" t="s">
        <v>2180</v>
      </c>
      <c r="L330" s="111" t="s">
        <v>228</v>
      </c>
      <c r="M330" s="47">
        <v>0</v>
      </c>
      <c r="N330" s="111" t="s">
        <v>1655</v>
      </c>
      <c r="O330" s="47">
        <v>5</v>
      </c>
    </row>
    <row r="331" spans="1:15" ht="12.75" customHeight="1">
      <c r="A331" s="47">
        <v>330</v>
      </c>
      <c r="B331" s="47" t="s">
        <v>2305</v>
      </c>
      <c r="C331" s="47" t="s">
        <v>1915</v>
      </c>
      <c r="D331" s="47" t="s">
        <v>624</v>
      </c>
      <c r="K331" s="111" t="s">
        <v>2182</v>
      </c>
      <c r="L331" s="111" t="s">
        <v>228</v>
      </c>
      <c r="M331" s="47">
        <v>0</v>
      </c>
      <c r="N331" s="111" t="s">
        <v>1655</v>
      </c>
      <c r="O331" s="47">
        <v>5</v>
      </c>
    </row>
    <row r="332" spans="1:15" ht="12.75" customHeight="1">
      <c r="A332" s="47">
        <v>331</v>
      </c>
      <c r="B332" s="47" t="s">
        <v>2306</v>
      </c>
      <c r="C332" s="47" t="s">
        <v>1912</v>
      </c>
      <c r="D332" s="47" t="s">
        <v>2307</v>
      </c>
      <c r="E332" s="110"/>
      <c r="F332" s="110"/>
      <c r="K332" s="111" t="s">
        <v>518</v>
      </c>
      <c r="L332" s="111" t="s">
        <v>228</v>
      </c>
      <c r="M332" s="47">
        <v>0</v>
      </c>
      <c r="N332" s="111" t="s">
        <v>151</v>
      </c>
      <c r="O332" s="47">
        <v>4</v>
      </c>
    </row>
    <row r="333" spans="1:15" ht="12.75" customHeight="1">
      <c r="A333" s="47">
        <v>332</v>
      </c>
      <c r="B333" s="47" t="s">
        <v>2308</v>
      </c>
      <c r="C333" s="47" t="s">
        <v>2309</v>
      </c>
      <c r="D333" s="47" t="s">
        <v>2310</v>
      </c>
      <c r="K333" s="111" t="s">
        <v>518</v>
      </c>
      <c r="L333" s="111" t="s">
        <v>228</v>
      </c>
      <c r="M333" s="47">
        <v>0</v>
      </c>
      <c r="N333" s="111" t="s">
        <v>151</v>
      </c>
      <c r="O333" s="47">
        <v>5</v>
      </c>
    </row>
    <row r="334" spans="1:15" ht="12.75" customHeight="1">
      <c r="A334" s="47">
        <v>333</v>
      </c>
      <c r="B334" s="47" t="s">
        <v>2311</v>
      </c>
      <c r="C334" s="47" t="s">
        <v>318</v>
      </c>
      <c r="D334" s="47" t="s">
        <v>2312</v>
      </c>
      <c r="K334" s="111" t="s">
        <v>2184</v>
      </c>
      <c r="L334" s="111" t="s">
        <v>228</v>
      </c>
      <c r="M334" s="47">
        <v>0</v>
      </c>
      <c r="N334" s="111" t="s">
        <v>152</v>
      </c>
      <c r="O334" s="47">
        <v>4</v>
      </c>
    </row>
    <row r="335" spans="1:15" ht="12.75" customHeight="1">
      <c r="A335" s="47">
        <v>334</v>
      </c>
      <c r="B335" s="47" t="s">
        <v>625</v>
      </c>
      <c r="C335" s="47" t="s">
        <v>578</v>
      </c>
      <c r="D335" s="47" t="s">
        <v>626</v>
      </c>
      <c r="K335" s="111" t="s">
        <v>520</v>
      </c>
      <c r="L335" s="111" t="s">
        <v>228</v>
      </c>
      <c r="M335" s="47">
        <v>0</v>
      </c>
      <c r="N335" s="111" t="s">
        <v>151</v>
      </c>
      <c r="O335" s="47">
        <v>5</v>
      </c>
    </row>
    <row r="336" spans="1:15" ht="12.75" customHeight="1">
      <c r="A336" s="47">
        <v>335</v>
      </c>
      <c r="B336" s="47" t="s">
        <v>627</v>
      </c>
      <c r="C336" s="47" t="s">
        <v>2281</v>
      </c>
      <c r="D336" s="47" t="s">
        <v>628</v>
      </c>
      <c r="K336" s="111" t="s">
        <v>521</v>
      </c>
      <c r="L336" s="111" t="s">
        <v>228</v>
      </c>
      <c r="M336" s="47">
        <v>0</v>
      </c>
      <c r="N336" s="111" t="s">
        <v>151</v>
      </c>
      <c r="O336" s="47">
        <v>5</v>
      </c>
    </row>
    <row r="337" spans="1:15" ht="12.75" customHeight="1">
      <c r="A337" s="47">
        <v>336</v>
      </c>
      <c r="B337" s="47" t="s">
        <v>2313</v>
      </c>
      <c r="C337" s="47" t="s">
        <v>1912</v>
      </c>
      <c r="D337" s="47" t="s">
        <v>2314</v>
      </c>
      <c r="K337" s="111" t="s">
        <v>523</v>
      </c>
      <c r="L337" s="111" t="s">
        <v>228</v>
      </c>
      <c r="M337" s="47">
        <v>0</v>
      </c>
      <c r="N337" s="111" t="s">
        <v>151</v>
      </c>
      <c r="O337" s="47">
        <v>5</v>
      </c>
    </row>
    <row r="338" spans="1:15" ht="12.75" customHeight="1">
      <c r="A338" s="47">
        <v>337</v>
      </c>
      <c r="B338" s="47" t="s">
        <v>2315</v>
      </c>
      <c r="C338" s="47" t="s">
        <v>1955</v>
      </c>
      <c r="D338" s="47" t="s">
        <v>815</v>
      </c>
      <c r="K338" s="111" t="s">
        <v>2185</v>
      </c>
      <c r="L338" s="111" t="s">
        <v>357</v>
      </c>
      <c r="M338" s="47">
        <v>0</v>
      </c>
      <c r="N338" s="111" t="s">
        <v>151</v>
      </c>
      <c r="O338" s="47">
        <v>4</v>
      </c>
    </row>
    <row r="339" spans="1:15" ht="12.75" customHeight="1">
      <c r="A339" s="47">
        <v>338</v>
      </c>
      <c r="B339" s="47" t="s">
        <v>629</v>
      </c>
      <c r="C339" s="47" t="s">
        <v>2316</v>
      </c>
      <c r="D339" s="47" t="s">
        <v>630</v>
      </c>
      <c r="K339" s="111" t="s">
        <v>2185</v>
      </c>
      <c r="L339" s="111" t="s">
        <v>375</v>
      </c>
      <c r="M339" s="47">
        <v>0</v>
      </c>
      <c r="N339" s="111" t="s">
        <v>1655</v>
      </c>
      <c r="O339" s="47">
        <v>5</v>
      </c>
    </row>
    <row r="340" spans="1:15" ht="12.75" customHeight="1">
      <c r="A340" s="47">
        <v>339</v>
      </c>
      <c r="B340" s="47" t="s">
        <v>631</v>
      </c>
      <c r="C340" s="47" t="s">
        <v>1889</v>
      </c>
      <c r="D340" s="47" t="s">
        <v>2317</v>
      </c>
      <c r="K340" s="111" t="s">
        <v>2186</v>
      </c>
      <c r="L340" s="111" t="s">
        <v>340</v>
      </c>
      <c r="M340" s="47">
        <v>0</v>
      </c>
      <c r="N340" s="111" t="s">
        <v>151</v>
      </c>
      <c r="O340" s="47">
        <v>4</v>
      </c>
    </row>
    <row r="341" spans="1:15" ht="12.75" customHeight="1">
      <c r="A341" s="47">
        <v>340</v>
      </c>
      <c r="B341" s="47" t="s">
        <v>632</v>
      </c>
      <c r="C341" s="47" t="s">
        <v>2318</v>
      </c>
      <c r="D341" s="47" t="s">
        <v>633</v>
      </c>
      <c r="K341" s="111" t="s">
        <v>2186</v>
      </c>
      <c r="L341" s="111" t="s">
        <v>2319</v>
      </c>
      <c r="M341" s="47">
        <v>0</v>
      </c>
      <c r="N341" s="111" t="s">
        <v>152</v>
      </c>
      <c r="O341" s="47">
        <v>4</v>
      </c>
    </row>
    <row r="342" spans="1:15" ht="12.75" customHeight="1">
      <c r="A342" s="47">
        <v>341</v>
      </c>
      <c r="B342" s="47" t="s">
        <v>634</v>
      </c>
      <c r="C342" s="47" t="s">
        <v>2316</v>
      </c>
      <c r="D342" s="47" t="s">
        <v>635</v>
      </c>
      <c r="K342" s="111" t="s">
        <v>2186</v>
      </c>
      <c r="L342" s="111" t="s">
        <v>2320</v>
      </c>
      <c r="M342" s="47">
        <v>0</v>
      </c>
      <c r="N342" s="111" t="s">
        <v>1655</v>
      </c>
      <c r="O342" s="47">
        <v>5</v>
      </c>
    </row>
    <row r="343" spans="1:15" ht="12.75" customHeight="1">
      <c r="A343" s="47">
        <v>342</v>
      </c>
      <c r="B343" s="47" t="s">
        <v>2321</v>
      </c>
      <c r="C343" s="47" t="s">
        <v>1889</v>
      </c>
      <c r="D343" s="47" t="s">
        <v>2322</v>
      </c>
      <c r="K343" s="111" t="s">
        <v>2186</v>
      </c>
      <c r="L343" s="111" t="s">
        <v>328</v>
      </c>
      <c r="M343" s="47">
        <v>0</v>
      </c>
      <c r="N343" s="111" t="s">
        <v>151</v>
      </c>
      <c r="O343" s="47">
        <v>5</v>
      </c>
    </row>
    <row r="344" spans="1:15" ht="12.75" customHeight="1">
      <c r="A344" s="47">
        <v>343</v>
      </c>
      <c r="B344" s="47" t="s">
        <v>2323</v>
      </c>
      <c r="C344" s="47" t="s">
        <v>578</v>
      </c>
      <c r="D344" s="47" t="s">
        <v>2324</v>
      </c>
      <c r="K344" s="111" t="s">
        <v>2186</v>
      </c>
      <c r="L344" s="111" t="s">
        <v>2325</v>
      </c>
      <c r="M344" s="47">
        <v>0</v>
      </c>
      <c r="N344" s="111" t="s">
        <v>151</v>
      </c>
      <c r="O344" s="47">
        <v>4</v>
      </c>
    </row>
    <row r="345" spans="1:15" ht="12.75" customHeight="1">
      <c r="A345" s="47">
        <v>344</v>
      </c>
      <c r="B345" s="47" t="s">
        <v>2326</v>
      </c>
      <c r="C345" s="47" t="s">
        <v>1921</v>
      </c>
      <c r="D345" s="47" t="s">
        <v>2327</v>
      </c>
      <c r="K345" s="111" t="s">
        <v>526</v>
      </c>
      <c r="L345" s="111" t="s">
        <v>319</v>
      </c>
      <c r="M345" s="47">
        <v>1</v>
      </c>
      <c r="N345" s="111" t="s">
        <v>151</v>
      </c>
      <c r="O345" s="47">
        <v>4</v>
      </c>
    </row>
    <row r="346" spans="1:15" ht="12.75" customHeight="1">
      <c r="A346" s="47">
        <v>345</v>
      </c>
      <c r="B346" s="47" t="s">
        <v>2328</v>
      </c>
      <c r="C346" s="47" t="s">
        <v>2016</v>
      </c>
      <c r="D346" s="47" t="s">
        <v>2329</v>
      </c>
      <c r="K346" s="111" t="s">
        <v>530</v>
      </c>
      <c r="L346" s="111" t="s">
        <v>340</v>
      </c>
      <c r="M346" s="47">
        <v>1</v>
      </c>
      <c r="N346" s="111" t="s">
        <v>151</v>
      </c>
      <c r="O346" s="47">
        <v>5</v>
      </c>
    </row>
    <row r="347" spans="1:15" ht="12.75" customHeight="1">
      <c r="A347" s="47">
        <v>346</v>
      </c>
      <c r="B347" s="47" t="s">
        <v>2330</v>
      </c>
      <c r="C347" s="47" t="s">
        <v>2281</v>
      </c>
      <c r="D347" s="47" t="s">
        <v>650</v>
      </c>
      <c r="K347" s="111" t="s">
        <v>530</v>
      </c>
      <c r="L347" s="111" t="s">
        <v>343</v>
      </c>
      <c r="M347" s="47">
        <v>1</v>
      </c>
      <c r="N347" s="111" t="s">
        <v>151</v>
      </c>
      <c r="O347" s="47">
        <v>5</v>
      </c>
    </row>
    <row r="348" spans="1:15" ht="12.75" customHeight="1">
      <c r="A348" s="47">
        <v>347</v>
      </c>
      <c r="B348" s="47" t="s">
        <v>2331</v>
      </c>
      <c r="C348" s="47" t="s">
        <v>2281</v>
      </c>
      <c r="D348" s="47" t="s">
        <v>2332</v>
      </c>
      <c r="K348" s="111" t="s">
        <v>2188</v>
      </c>
      <c r="L348" s="111" t="s">
        <v>228</v>
      </c>
      <c r="M348" s="47">
        <v>0</v>
      </c>
      <c r="N348" s="111" t="s">
        <v>1655</v>
      </c>
      <c r="O348" s="47">
        <v>5</v>
      </c>
    </row>
    <row r="349" spans="1:15" ht="12.75" customHeight="1">
      <c r="A349" s="47">
        <v>348</v>
      </c>
      <c r="B349" s="47" t="s">
        <v>2333</v>
      </c>
      <c r="C349" s="47" t="s">
        <v>2281</v>
      </c>
      <c r="D349" s="47" t="s">
        <v>2334</v>
      </c>
      <c r="K349" s="111" t="s">
        <v>2190</v>
      </c>
      <c r="L349" s="111" t="s">
        <v>228</v>
      </c>
      <c r="M349" s="47">
        <v>0</v>
      </c>
      <c r="N349" s="111" t="s">
        <v>1655</v>
      </c>
      <c r="O349" s="47">
        <v>5</v>
      </c>
    </row>
    <row r="350" spans="1:15" ht="12.75" customHeight="1">
      <c r="A350" s="47">
        <v>349</v>
      </c>
      <c r="B350" s="47" t="s">
        <v>636</v>
      </c>
      <c r="C350" s="47" t="s">
        <v>2318</v>
      </c>
      <c r="D350" s="47" t="s">
        <v>637</v>
      </c>
      <c r="K350" s="111" t="s">
        <v>532</v>
      </c>
      <c r="L350" s="111" t="s">
        <v>322</v>
      </c>
      <c r="M350" s="47">
        <v>0</v>
      </c>
      <c r="N350" s="111" t="s">
        <v>1655</v>
      </c>
      <c r="O350" s="47">
        <v>5</v>
      </c>
    </row>
    <row r="351" spans="1:15" ht="12.75" customHeight="1">
      <c r="A351" s="47">
        <v>350</v>
      </c>
      <c r="B351" s="47" t="s">
        <v>2335</v>
      </c>
      <c r="C351" s="47" t="s">
        <v>2281</v>
      </c>
      <c r="D351" s="47" t="s">
        <v>2322</v>
      </c>
      <c r="K351" s="111" t="s">
        <v>532</v>
      </c>
      <c r="L351" s="111" t="s">
        <v>492</v>
      </c>
      <c r="M351" s="47">
        <v>1</v>
      </c>
      <c r="N351" s="111" t="s">
        <v>151</v>
      </c>
      <c r="O351" s="47">
        <v>5</v>
      </c>
    </row>
    <row r="352" spans="1:15" ht="12.75" customHeight="1">
      <c r="A352" s="47">
        <v>351</v>
      </c>
      <c r="B352" s="47" t="s">
        <v>2336</v>
      </c>
      <c r="C352" s="47" t="s">
        <v>2281</v>
      </c>
      <c r="D352" s="47" t="s">
        <v>2337</v>
      </c>
      <c r="K352" s="111" t="s">
        <v>532</v>
      </c>
      <c r="L352" s="111" t="s">
        <v>583</v>
      </c>
      <c r="M352" s="47">
        <v>1</v>
      </c>
      <c r="N352" s="111" t="s">
        <v>151</v>
      </c>
      <c r="O352" s="47">
        <v>5</v>
      </c>
    </row>
    <row r="353" spans="1:15" ht="12.75" customHeight="1">
      <c r="A353" s="47">
        <v>352</v>
      </c>
      <c r="B353" s="47" t="s">
        <v>2338</v>
      </c>
      <c r="C353" s="47" t="s">
        <v>2339</v>
      </c>
      <c r="D353" s="47" t="s">
        <v>2340</v>
      </c>
      <c r="K353" s="111" t="s">
        <v>532</v>
      </c>
      <c r="L353" s="111" t="s">
        <v>586</v>
      </c>
      <c r="M353" s="47">
        <v>1</v>
      </c>
      <c r="N353" s="111" t="s">
        <v>151</v>
      </c>
      <c r="O353" s="47">
        <v>4</v>
      </c>
    </row>
    <row r="354" spans="1:15" ht="12.75" customHeight="1">
      <c r="A354" s="47">
        <v>353</v>
      </c>
      <c r="B354" s="47" t="s">
        <v>2341</v>
      </c>
      <c r="C354" s="47" t="s">
        <v>1912</v>
      </c>
      <c r="D354" s="47" t="s">
        <v>2342</v>
      </c>
      <c r="K354" s="111" t="s">
        <v>532</v>
      </c>
      <c r="L354" s="111" t="s">
        <v>2343</v>
      </c>
      <c r="M354" s="47">
        <v>0</v>
      </c>
      <c r="N354" s="111" t="s">
        <v>151</v>
      </c>
      <c r="O354" s="47">
        <v>4</v>
      </c>
    </row>
    <row r="355" spans="1:15" ht="12.75" customHeight="1">
      <c r="A355" s="47">
        <v>354</v>
      </c>
      <c r="B355" s="47" t="s">
        <v>2344</v>
      </c>
      <c r="C355" s="47" t="s">
        <v>2339</v>
      </c>
      <c r="D355" s="47" t="s">
        <v>2345</v>
      </c>
      <c r="K355" s="111" t="s">
        <v>2192</v>
      </c>
      <c r="L355" s="111" t="s">
        <v>228</v>
      </c>
      <c r="M355" s="47">
        <v>0</v>
      </c>
      <c r="N355" s="111" t="s">
        <v>1655</v>
      </c>
      <c r="O355" s="47">
        <v>5</v>
      </c>
    </row>
    <row r="356" spans="1:15" ht="12.75" customHeight="1">
      <c r="A356" s="47">
        <v>355</v>
      </c>
      <c r="B356" s="47" t="s">
        <v>2346</v>
      </c>
      <c r="C356" s="47" t="s">
        <v>2339</v>
      </c>
      <c r="D356" s="47" t="s">
        <v>2347</v>
      </c>
      <c r="K356" s="111" t="s">
        <v>534</v>
      </c>
      <c r="L356" s="111" t="s">
        <v>487</v>
      </c>
      <c r="M356" s="47">
        <v>1</v>
      </c>
      <c r="N356" s="111" t="s">
        <v>151</v>
      </c>
      <c r="O356" s="47">
        <v>4</v>
      </c>
    </row>
    <row r="357" spans="1:15" ht="12.75" customHeight="1">
      <c r="A357" s="47">
        <v>356</v>
      </c>
      <c r="B357" s="47" t="s">
        <v>639</v>
      </c>
      <c r="C357" s="47" t="s">
        <v>318</v>
      </c>
      <c r="D357" s="47" t="s">
        <v>640</v>
      </c>
      <c r="K357" s="111" t="s">
        <v>534</v>
      </c>
      <c r="L357" s="111" t="s">
        <v>891</v>
      </c>
      <c r="M357" s="47">
        <v>1</v>
      </c>
      <c r="N357" s="111" t="s">
        <v>151</v>
      </c>
      <c r="O357" s="47">
        <v>4</v>
      </c>
    </row>
    <row r="358" spans="1:15" ht="12.75" customHeight="1">
      <c r="A358" s="47">
        <v>357</v>
      </c>
      <c r="B358" s="47" t="s">
        <v>641</v>
      </c>
      <c r="C358" s="47" t="s">
        <v>2348</v>
      </c>
      <c r="D358" s="47" t="s">
        <v>642</v>
      </c>
      <c r="K358" s="111" t="s">
        <v>534</v>
      </c>
      <c r="L358" s="111" t="s">
        <v>1355</v>
      </c>
      <c r="M358" s="47">
        <v>1</v>
      </c>
      <c r="N358" s="111" t="s">
        <v>151</v>
      </c>
      <c r="O358" s="47">
        <v>4</v>
      </c>
    </row>
    <row r="359" spans="1:15" ht="12.75" customHeight="1">
      <c r="A359" s="47">
        <v>358</v>
      </c>
      <c r="B359" s="47" t="s">
        <v>643</v>
      </c>
      <c r="C359" s="47" t="s">
        <v>2348</v>
      </c>
      <c r="D359" s="47" t="s">
        <v>644</v>
      </c>
      <c r="K359" s="111" t="s">
        <v>534</v>
      </c>
      <c r="L359" s="111" t="s">
        <v>1411</v>
      </c>
      <c r="M359" s="47">
        <v>1</v>
      </c>
      <c r="N359" s="111" t="s">
        <v>151</v>
      </c>
      <c r="O359" s="47">
        <v>5</v>
      </c>
    </row>
    <row r="360" spans="1:15" ht="12.75" customHeight="1">
      <c r="A360" s="47">
        <v>359</v>
      </c>
      <c r="B360" s="47" t="s">
        <v>2349</v>
      </c>
      <c r="C360" s="47" t="s">
        <v>2339</v>
      </c>
      <c r="D360" s="47" t="s">
        <v>2350</v>
      </c>
      <c r="K360" s="111" t="s">
        <v>534</v>
      </c>
      <c r="L360" s="111" t="s">
        <v>733</v>
      </c>
      <c r="M360" s="47">
        <v>1</v>
      </c>
      <c r="N360" s="111" t="s">
        <v>151</v>
      </c>
      <c r="O360" s="47">
        <v>5</v>
      </c>
    </row>
    <row r="361" spans="1:15" ht="12.75" customHeight="1">
      <c r="A361" s="47">
        <v>360</v>
      </c>
      <c r="B361" s="47" t="s">
        <v>645</v>
      </c>
      <c r="C361" s="47" t="s">
        <v>2348</v>
      </c>
      <c r="D361" s="47" t="s">
        <v>646</v>
      </c>
      <c r="K361" s="111" t="s">
        <v>2196</v>
      </c>
      <c r="L361" s="111" t="s">
        <v>228</v>
      </c>
      <c r="M361" s="47">
        <v>0</v>
      </c>
      <c r="N361" s="111" t="s">
        <v>151</v>
      </c>
      <c r="O361" s="47">
        <v>3</v>
      </c>
    </row>
    <row r="362" spans="1:15" ht="12.75" customHeight="1">
      <c r="A362" s="47">
        <v>361</v>
      </c>
      <c r="B362" s="47" t="s">
        <v>647</v>
      </c>
      <c r="C362" s="47" t="s">
        <v>1921</v>
      </c>
      <c r="D362" s="47" t="s">
        <v>648</v>
      </c>
      <c r="K362" s="111" t="s">
        <v>2196</v>
      </c>
      <c r="L362" s="111" t="s">
        <v>228</v>
      </c>
      <c r="M362" s="47">
        <v>0</v>
      </c>
      <c r="N362" s="111" t="s">
        <v>151</v>
      </c>
      <c r="O362" s="47">
        <v>5</v>
      </c>
    </row>
    <row r="363" spans="1:15" ht="12.75" customHeight="1">
      <c r="A363" s="47">
        <v>362</v>
      </c>
      <c r="B363" s="47" t="s">
        <v>649</v>
      </c>
      <c r="C363" s="47" t="s">
        <v>2281</v>
      </c>
      <c r="D363" s="47" t="s">
        <v>650</v>
      </c>
      <c r="K363" s="111" t="s">
        <v>2197</v>
      </c>
      <c r="L363" s="111" t="s">
        <v>228</v>
      </c>
      <c r="M363" s="47">
        <v>0</v>
      </c>
      <c r="N363" s="111" t="s">
        <v>151</v>
      </c>
      <c r="O363" s="47">
        <v>3</v>
      </c>
    </row>
    <row r="364" spans="1:15" ht="12.75" customHeight="1">
      <c r="A364" s="47">
        <v>363</v>
      </c>
      <c r="B364" s="47" t="s">
        <v>651</v>
      </c>
      <c r="C364" s="47" t="s">
        <v>2351</v>
      </c>
      <c r="D364" s="47" t="s">
        <v>652</v>
      </c>
      <c r="K364" s="111" t="s">
        <v>2197</v>
      </c>
      <c r="L364" s="111" t="s">
        <v>228</v>
      </c>
      <c r="M364" s="47">
        <v>0</v>
      </c>
      <c r="N364" s="111" t="s">
        <v>151</v>
      </c>
      <c r="O364" s="47">
        <v>5</v>
      </c>
    </row>
    <row r="365" spans="1:15" ht="12.75" customHeight="1">
      <c r="A365" s="47">
        <v>364</v>
      </c>
      <c r="B365" s="47" t="s">
        <v>653</v>
      </c>
      <c r="C365" s="47" t="s">
        <v>363</v>
      </c>
      <c r="D365" s="47" t="s">
        <v>654</v>
      </c>
      <c r="K365" s="111" t="s">
        <v>536</v>
      </c>
      <c r="L365" s="111" t="s">
        <v>228</v>
      </c>
      <c r="M365" s="47">
        <v>0</v>
      </c>
      <c r="N365" s="111" t="s">
        <v>151</v>
      </c>
      <c r="O365" s="47">
        <v>4</v>
      </c>
    </row>
    <row r="366" spans="1:15" ht="12.75" customHeight="1">
      <c r="A366" s="47">
        <v>365</v>
      </c>
      <c r="B366" s="47" t="s">
        <v>655</v>
      </c>
      <c r="C366" s="47" t="s">
        <v>363</v>
      </c>
      <c r="D366" s="47" t="s">
        <v>656</v>
      </c>
      <c r="K366" s="111" t="s">
        <v>2199</v>
      </c>
      <c r="L366" s="111" t="s">
        <v>228</v>
      </c>
      <c r="M366" s="47">
        <v>0</v>
      </c>
      <c r="N366" s="111" t="s">
        <v>152</v>
      </c>
      <c r="O366" s="47">
        <v>4</v>
      </c>
    </row>
    <row r="367" spans="1:15" ht="12.75" customHeight="1">
      <c r="A367" s="47">
        <v>366</v>
      </c>
      <c r="B367" s="47" t="s">
        <v>2352</v>
      </c>
      <c r="C367" s="47" t="s">
        <v>363</v>
      </c>
      <c r="D367" s="47" t="s">
        <v>2353</v>
      </c>
      <c r="K367" s="111" t="s">
        <v>2202</v>
      </c>
      <c r="L367" s="111" t="s">
        <v>228</v>
      </c>
      <c r="M367" s="47">
        <v>0</v>
      </c>
      <c r="N367" s="111" t="s">
        <v>151</v>
      </c>
      <c r="O367" s="47">
        <v>4</v>
      </c>
    </row>
    <row r="368" spans="1:15" ht="12.75" customHeight="1">
      <c r="A368" s="47">
        <v>367</v>
      </c>
      <c r="B368" s="47" t="s">
        <v>657</v>
      </c>
      <c r="C368" s="47" t="s">
        <v>363</v>
      </c>
      <c r="D368" s="47" t="s">
        <v>658</v>
      </c>
      <c r="K368" s="111" t="s">
        <v>538</v>
      </c>
      <c r="L368" s="111" t="s">
        <v>228</v>
      </c>
      <c r="M368" s="47">
        <v>0</v>
      </c>
      <c r="N368" s="111" t="s">
        <v>151</v>
      </c>
      <c r="O368" s="47">
        <v>3</v>
      </c>
    </row>
    <row r="369" spans="1:15" ht="12.75" customHeight="1">
      <c r="A369" s="47">
        <v>368</v>
      </c>
      <c r="B369" s="47" t="s">
        <v>659</v>
      </c>
      <c r="C369" s="47" t="s">
        <v>363</v>
      </c>
      <c r="D369" s="47" t="s">
        <v>660</v>
      </c>
      <c r="K369" s="111" t="s">
        <v>540</v>
      </c>
      <c r="L369" s="111" t="s">
        <v>228</v>
      </c>
      <c r="M369" s="47">
        <v>0</v>
      </c>
      <c r="N369" s="111" t="s">
        <v>151</v>
      </c>
      <c r="O369" s="47">
        <v>3</v>
      </c>
    </row>
    <row r="370" spans="1:15" ht="12.75" customHeight="1">
      <c r="A370" s="47">
        <v>369</v>
      </c>
      <c r="B370" s="47" t="s">
        <v>2354</v>
      </c>
      <c r="C370" s="47" t="s">
        <v>363</v>
      </c>
      <c r="D370" s="47" t="s">
        <v>2355</v>
      </c>
      <c r="K370" s="111" t="s">
        <v>540</v>
      </c>
      <c r="L370" s="111" t="s">
        <v>228</v>
      </c>
      <c r="M370" s="47">
        <v>0</v>
      </c>
      <c r="N370" s="111" t="s">
        <v>151</v>
      </c>
      <c r="O370" s="47">
        <v>5</v>
      </c>
    </row>
    <row r="371" spans="1:15" ht="12.75" customHeight="1">
      <c r="A371" s="47">
        <v>370</v>
      </c>
      <c r="B371" s="47" t="s">
        <v>661</v>
      </c>
      <c r="C371" s="47" t="s">
        <v>363</v>
      </c>
      <c r="D371" s="47" t="s">
        <v>662</v>
      </c>
      <c r="K371" s="111" t="s">
        <v>2204</v>
      </c>
      <c r="L371" s="111" t="s">
        <v>228</v>
      </c>
      <c r="M371" s="47">
        <v>0</v>
      </c>
      <c r="N371" s="111" t="s">
        <v>151</v>
      </c>
      <c r="O371" s="47">
        <v>5</v>
      </c>
    </row>
    <row r="372" spans="1:15" ht="12.75" customHeight="1">
      <c r="A372" s="47">
        <v>371</v>
      </c>
      <c r="B372" s="47" t="s">
        <v>2356</v>
      </c>
      <c r="C372" s="47" t="s">
        <v>363</v>
      </c>
      <c r="D372" s="47" t="s">
        <v>2357</v>
      </c>
      <c r="K372" s="111" t="s">
        <v>542</v>
      </c>
      <c r="L372" s="111" t="s">
        <v>228</v>
      </c>
      <c r="M372" s="47">
        <v>0</v>
      </c>
      <c r="N372" s="111" t="s">
        <v>151</v>
      </c>
      <c r="O372" s="47">
        <v>3</v>
      </c>
    </row>
    <row r="373" spans="1:15" ht="12.75" customHeight="1">
      <c r="A373" s="47">
        <v>372</v>
      </c>
      <c r="B373" s="47" t="s">
        <v>2358</v>
      </c>
      <c r="C373" s="47" t="s">
        <v>2359</v>
      </c>
      <c r="D373" s="47" t="s">
        <v>2360</v>
      </c>
      <c r="K373" s="111" t="s">
        <v>544</v>
      </c>
      <c r="L373" s="111" t="s">
        <v>228</v>
      </c>
      <c r="M373" s="47">
        <v>0</v>
      </c>
      <c r="N373" s="111" t="s">
        <v>151</v>
      </c>
      <c r="O373" s="47">
        <v>5</v>
      </c>
    </row>
    <row r="374" spans="1:15" ht="12.75" customHeight="1">
      <c r="A374" s="47">
        <v>373</v>
      </c>
      <c r="B374" s="47" t="s">
        <v>2361</v>
      </c>
      <c r="C374" s="47" t="s">
        <v>2359</v>
      </c>
      <c r="D374" s="47" t="s">
        <v>2362</v>
      </c>
      <c r="K374" s="111" t="s">
        <v>2206</v>
      </c>
      <c r="L374" s="111" t="s">
        <v>228</v>
      </c>
      <c r="M374" s="47">
        <v>0</v>
      </c>
      <c r="N374" s="111" t="s">
        <v>151</v>
      </c>
      <c r="O374" s="47">
        <v>3</v>
      </c>
    </row>
    <row r="375" spans="1:15" ht="12.75" customHeight="1">
      <c r="A375" s="47">
        <v>374</v>
      </c>
      <c r="B375" s="47" t="s">
        <v>2363</v>
      </c>
      <c r="C375" s="47" t="s">
        <v>363</v>
      </c>
      <c r="D375" s="47" t="s">
        <v>2364</v>
      </c>
      <c r="K375" s="111" t="s">
        <v>2208</v>
      </c>
      <c r="L375" s="111" t="s">
        <v>228</v>
      </c>
      <c r="M375" s="47">
        <v>0</v>
      </c>
      <c r="N375" s="111" t="s">
        <v>151</v>
      </c>
      <c r="O375" s="47">
        <v>3</v>
      </c>
    </row>
    <row r="376" spans="1:15" ht="12.75" customHeight="1">
      <c r="A376" s="47">
        <v>375</v>
      </c>
      <c r="B376" s="47" t="s">
        <v>664</v>
      </c>
      <c r="C376" s="47" t="s">
        <v>363</v>
      </c>
      <c r="D376" s="47" t="s">
        <v>665</v>
      </c>
      <c r="K376" s="111" t="s">
        <v>2208</v>
      </c>
      <c r="L376" s="111" t="s">
        <v>228</v>
      </c>
      <c r="M376" s="47">
        <v>0</v>
      </c>
      <c r="N376" s="111" t="s">
        <v>151</v>
      </c>
      <c r="O376" s="47">
        <v>5</v>
      </c>
    </row>
    <row r="377" spans="1:15" ht="12.75" customHeight="1">
      <c r="A377" s="47">
        <v>376</v>
      </c>
      <c r="B377" s="47" t="s">
        <v>2365</v>
      </c>
      <c r="C377" s="47" t="s">
        <v>363</v>
      </c>
      <c r="D377" s="47" t="s">
        <v>2366</v>
      </c>
      <c r="K377" s="111" t="s">
        <v>546</v>
      </c>
      <c r="L377" s="111" t="s">
        <v>228</v>
      </c>
      <c r="M377" s="47">
        <v>0</v>
      </c>
      <c r="N377" s="111" t="s">
        <v>151</v>
      </c>
      <c r="O377" s="47">
        <v>3</v>
      </c>
    </row>
    <row r="378" spans="1:15" ht="12.75" customHeight="1">
      <c r="A378" s="47">
        <v>377</v>
      </c>
      <c r="B378" s="47" t="s">
        <v>2367</v>
      </c>
      <c r="C378" s="47" t="s">
        <v>363</v>
      </c>
      <c r="D378" s="47" t="s">
        <v>2368</v>
      </c>
      <c r="K378" s="111" t="s">
        <v>546</v>
      </c>
      <c r="L378" s="111" t="s">
        <v>228</v>
      </c>
      <c r="M378" s="47">
        <v>0</v>
      </c>
      <c r="N378" s="111" t="s">
        <v>151</v>
      </c>
      <c r="O378" s="47">
        <v>5</v>
      </c>
    </row>
    <row r="379" spans="1:15" ht="12.75" customHeight="1">
      <c r="A379" s="47">
        <v>378</v>
      </c>
      <c r="B379" s="47" t="s">
        <v>2369</v>
      </c>
      <c r="C379" s="47" t="s">
        <v>2370</v>
      </c>
      <c r="D379" s="47" t="s">
        <v>678</v>
      </c>
      <c r="K379" s="111" t="s">
        <v>2211</v>
      </c>
      <c r="L379" s="111" t="s">
        <v>228</v>
      </c>
      <c r="M379" s="47">
        <v>0</v>
      </c>
      <c r="N379" s="111" t="s">
        <v>151</v>
      </c>
      <c r="O379" s="47">
        <v>3</v>
      </c>
    </row>
    <row r="380" spans="1:15" ht="12.75" customHeight="1">
      <c r="A380" s="47">
        <v>379</v>
      </c>
      <c r="B380" s="47" t="s">
        <v>2371</v>
      </c>
      <c r="C380" s="47" t="s">
        <v>2351</v>
      </c>
      <c r="D380" s="47" t="s">
        <v>2372</v>
      </c>
      <c r="K380" s="111" t="s">
        <v>2214</v>
      </c>
      <c r="L380" s="111" t="s">
        <v>228</v>
      </c>
      <c r="M380" s="47">
        <v>0</v>
      </c>
      <c r="N380" s="111" t="s">
        <v>151</v>
      </c>
      <c r="O380" s="47">
        <v>3</v>
      </c>
    </row>
    <row r="381" spans="1:15" ht="12.75" customHeight="1">
      <c r="A381" s="47">
        <v>380</v>
      </c>
      <c r="B381" s="47" t="s">
        <v>667</v>
      </c>
      <c r="C381" s="47" t="s">
        <v>363</v>
      </c>
      <c r="D381" s="47" t="s">
        <v>668</v>
      </c>
      <c r="K381" s="111" t="s">
        <v>2216</v>
      </c>
      <c r="L381" s="111" t="s">
        <v>228</v>
      </c>
      <c r="M381" s="47">
        <v>0</v>
      </c>
      <c r="N381" s="111" t="s">
        <v>151</v>
      </c>
      <c r="O381" s="47">
        <v>4</v>
      </c>
    </row>
    <row r="382" spans="1:15" ht="12.75" customHeight="1">
      <c r="A382" s="47">
        <v>381</v>
      </c>
      <c r="B382" s="47" t="s">
        <v>670</v>
      </c>
      <c r="C382" s="47" t="s">
        <v>363</v>
      </c>
      <c r="D382" s="47" t="s">
        <v>654</v>
      </c>
      <c r="K382" s="111" t="s">
        <v>548</v>
      </c>
      <c r="L382" s="111" t="s">
        <v>228</v>
      </c>
      <c r="M382" s="47">
        <v>0</v>
      </c>
      <c r="N382" s="111" t="s">
        <v>151</v>
      </c>
      <c r="O382" s="47">
        <v>3</v>
      </c>
    </row>
    <row r="383" spans="1:15" ht="12.75" customHeight="1">
      <c r="A383" s="47">
        <v>382</v>
      </c>
      <c r="B383" s="47" t="s">
        <v>671</v>
      </c>
      <c r="C383" s="47" t="s">
        <v>363</v>
      </c>
      <c r="D383" s="47" t="s">
        <v>672</v>
      </c>
      <c r="K383" s="111" t="s">
        <v>548</v>
      </c>
      <c r="L383" s="111" t="s">
        <v>228</v>
      </c>
      <c r="M383" s="47">
        <v>0</v>
      </c>
      <c r="N383" s="111" t="s">
        <v>151</v>
      </c>
      <c r="O383" s="47">
        <v>5</v>
      </c>
    </row>
    <row r="384" spans="1:15" ht="12.75" customHeight="1">
      <c r="A384" s="47">
        <v>383</v>
      </c>
      <c r="B384" s="47" t="s">
        <v>673</v>
      </c>
      <c r="C384" s="47" t="s">
        <v>363</v>
      </c>
      <c r="D384" s="47" t="s">
        <v>674</v>
      </c>
      <c r="K384" s="111" t="s">
        <v>2220</v>
      </c>
      <c r="L384" s="111" t="s">
        <v>228</v>
      </c>
      <c r="M384" s="47">
        <v>0</v>
      </c>
      <c r="N384" s="111" t="s">
        <v>151</v>
      </c>
      <c r="O384" s="47">
        <v>3</v>
      </c>
    </row>
    <row r="385" spans="1:15" ht="12.75" customHeight="1">
      <c r="A385" s="47">
        <v>384</v>
      </c>
      <c r="B385" s="47" t="s">
        <v>676</v>
      </c>
      <c r="C385" s="47" t="s">
        <v>363</v>
      </c>
      <c r="D385" s="47" t="s">
        <v>656</v>
      </c>
      <c r="K385" s="111" t="s">
        <v>2222</v>
      </c>
      <c r="L385" s="111" t="s">
        <v>228</v>
      </c>
      <c r="M385" s="47">
        <v>0</v>
      </c>
      <c r="N385" s="111" t="s">
        <v>151</v>
      </c>
      <c r="O385" s="47">
        <v>3</v>
      </c>
    </row>
    <row r="386" spans="1:15" ht="12.75" customHeight="1">
      <c r="A386" s="47">
        <v>385</v>
      </c>
      <c r="B386" s="47" t="s">
        <v>2373</v>
      </c>
      <c r="C386" s="47" t="s">
        <v>2374</v>
      </c>
      <c r="D386" s="47" t="s">
        <v>2375</v>
      </c>
      <c r="K386" s="111" t="s">
        <v>2223</v>
      </c>
      <c r="L386" s="111" t="s">
        <v>228</v>
      </c>
      <c r="M386" s="47">
        <v>0</v>
      </c>
      <c r="N386" s="111" t="s">
        <v>151</v>
      </c>
      <c r="O386" s="47">
        <v>3</v>
      </c>
    </row>
    <row r="387" spans="1:15" ht="12.75" customHeight="1">
      <c r="A387" s="47">
        <v>386</v>
      </c>
      <c r="B387" s="47" t="s">
        <v>677</v>
      </c>
      <c r="C387" s="47" t="s">
        <v>2370</v>
      </c>
      <c r="D387" s="47" t="s">
        <v>678</v>
      </c>
      <c r="K387" s="111" t="s">
        <v>2226</v>
      </c>
      <c r="L387" s="111" t="s">
        <v>228</v>
      </c>
      <c r="M387" s="47">
        <v>0</v>
      </c>
      <c r="N387" s="111" t="s">
        <v>151</v>
      </c>
      <c r="O387" s="47">
        <v>4</v>
      </c>
    </row>
    <row r="388" spans="1:15" ht="12.75" customHeight="1">
      <c r="A388" s="47">
        <v>387</v>
      </c>
      <c r="B388" s="47" t="s">
        <v>679</v>
      </c>
      <c r="C388" s="47" t="s">
        <v>363</v>
      </c>
      <c r="D388" s="47" t="s">
        <v>680</v>
      </c>
      <c r="K388" s="111" t="s">
        <v>2226</v>
      </c>
      <c r="L388" s="111" t="s">
        <v>228</v>
      </c>
      <c r="M388" s="47">
        <v>0</v>
      </c>
      <c r="N388" s="111" t="s">
        <v>151</v>
      </c>
      <c r="O388" s="47">
        <v>5</v>
      </c>
    </row>
    <row r="389" spans="1:15" ht="12.75" customHeight="1">
      <c r="A389" s="47">
        <v>388</v>
      </c>
      <c r="B389" s="47" t="s">
        <v>2376</v>
      </c>
      <c r="C389" s="47" t="s">
        <v>360</v>
      </c>
      <c r="D389" s="47" t="s">
        <v>2377</v>
      </c>
      <c r="K389" s="111" t="s">
        <v>2229</v>
      </c>
      <c r="L389" s="111" t="s">
        <v>228</v>
      </c>
      <c r="M389" s="47">
        <v>0</v>
      </c>
      <c r="N389" s="111" t="s">
        <v>151</v>
      </c>
      <c r="O389" s="47">
        <v>3</v>
      </c>
    </row>
    <row r="390" spans="1:15" ht="12.75" customHeight="1">
      <c r="A390" s="47">
        <v>389</v>
      </c>
      <c r="B390" s="47" t="s">
        <v>2378</v>
      </c>
      <c r="C390" s="47" t="s">
        <v>2379</v>
      </c>
      <c r="D390" s="47" t="s">
        <v>2380</v>
      </c>
      <c r="K390" s="111" t="s">
        <v>2229</v>
      </c>
      <c r="L390" s="111" t="s">
        <v>228</v>
      </c>
      <c r="M390" s="47">
        <v>0</v>
      </c>
      <c r="N390" s="111" t="s">
        <v>151</v>
      </c>
      <c r="O390" s="47">
        <v>5</v>
      </c>
    </row>
    <row r="391" spans="1:15" ht="12.75" customHeight="1">
      <c r="A391" s="47">
        <v>390</v>
      </c>
      <c r="B391" s="47" t="s">
        <v>2381</v>
      </c>
      <c r="C391" s="47" t="s">
        <v>2382</v>
      </c>
      <c r="D391" s="47" t="s">
        <v>2383</v>
      </c>
      <c r="K391" s="111" t="s">
        <v>550</v>
      </c>
      <c r="L391" s="111" t="s">
        <v>228</v>
      </c>
      <c r="M391" s="47">
        <v>0</v>
      </c>
      <c r="N391" s="111" t="s">
        <v>151</v>
      </c>
      <c r="O391" s="47">
        <v>3</v>
      </c>
    </row>
    <row r="392" spans="1:15" ht="12.75" customHeight="1">
      <c r="A392" s="47">
        <v>391</v>
      </c>
      <c r="B392" s="47" t="s">
        <v>2384</v>
      </c>
      <c r="C392" s="47" t="s">
        <v>360</v>
      </c>
      <c r="D392" s="47" t="s">
        <v>2385</v>
      </c>
      <c r="K392" s="111" t="s">
        <v>550</v>
      </c>
      <c r="L392" s="111" t="s">
        <v>228</v>
      </c>
      <c r="M392" s="47">
        <v>0</v>
      </c>
      <c r="N392" s="111" t="s">
        <v>151</v>
      </c>
      <c r="O392" s="47">
        <v>5</v>
      </c>
    </row>
    <row r="393" spans="1:15" ht="12.75" customHeight="1">
      <c r="A393" s="47">
        <v>392</v>
      </c>
      <c r="B393" s="47" t="s">
        <v>2386</v>
      </c>
      <c r="C393" s="47" t="s">
        <v>360</v>
      </c>
      <c r="D393" s="47" t="s">
        <v>2387</v>
      </c>
      <c r="K393" s="111" t="s">
        <v>552</v>
      </c>
      <c r="L393" s="111" t="s">
        <v>228</v>
      </c>
      <c r="M393" s="47">
        <v>0</v>
      </c>
      <c r="N393" s="111" t="s">
        <v>151</v>
      </c>
      <c r="O393" s="47">
        <v>3</v>
      </c>
    </row>
    <row r="394" spans="1:15" ht="12.75" customHeight="1">
      <c r="A394" s="47">
        <v>393</v>
      </c>
      <c r="B394" s="47" t="s">
        <v>681</v>
      </c>
      <c r="C394" s="47" t="s">
        <v>360</v>
      </c>
      <c r="D394" s="47" t="s">
        <v>682</v>
      </c>
      <c r="K394" s="111" t="s">
        <v>552</v>
      </c>
      <c r="L394" s="111" t="s">
        <v>228</v>
      </c>
      <c r="M394" s="47">
        <v>0</v>
      </c>
      <c r="N394" s="111" t="s">
        <v>151</v>
      </c>
      <c r="O394" s="47">
        <v>5</v>
      </c>
    </row>
    <row r="395" spans="1:15" ht="12.75" customHeight="1">
      <c r="A395" s="47">
        <v>394</v>
      </c>
      <c r="B395" s="47" t="s">
        <v>2388</v>
      </c>
      <c r="C395" s="47" t="s">
        <v>2389</v>
      </c>
      <c r="D395" s="47" t="s">
        <v>2387</v>
      </c>
      <c r="K395" s="111" t="s">
        <v>553</v>
      </c>
      <c r="L395" s="111" t="s">
        <v>228</v>
      </c>
      <c r="M395" s="47">
        <v>0</v>
      </c>
      <c r="N395" s="111" t="s">
        <v>151</v>
      </c>
      <c r="O395" s="47">
        <v>5</v>
      </c>
    </row>
    <row r="396" spans="1:15" ht="12.75" customHeight="1">
      <c r="A396" s="47">
        <v>395</v>
      </c>
      <c r="B396" s="47" t="s">
        <v>2390</v>
      </c>
      <c r="C396" s="47" t="s">
        <v>1880</v>
      </c>
      <c r="D396" s="47" t="s">
        <v>2391</v>
      </c>
      <c r="K396" s="111" t="s">
        <v>553</v>
      </c>
      <c r="L396" s="111" t="s">
        <v>228</v>
      </c>
      <c r="M396" s="47">
        <v>0</v>
      </c>
      <c r="N396" s="111" t="s">
        <v>151</v>
      </c>
      <c r="O396" s="47">
        <v>5</v>
      </c>
    </row>
    <row r="397" spans="1:15" ht="12.75" customHeight="1">
      <c r="A397" s="47">
        <v>396</v>
      </c>
      <c r="B397" s="47" t="s">
        <v>2392</v>
      </c>
      <c r="C397" s="47" t="s">
        <v>1880</v>
      </c>
      <c r="D397" s="47" t="s">
        <v>2393</v>
      </c>
      <c r="K397" s="111" t="s">
        <v>2234</v>
      </c>
      <c r="L397" s="111" t="s">
        <v>228</v>
      </c>
      <c r="M397" s="47">
        <v>0</v>
      </c>
      <c r="N397" s="111" t="s">
        <v>151</v>
      </c>
      <c r="O397" s="47">
        <v>5</v>
      </c>
    </row>
    <row r="398" spans="1:15" ht="12.75" customHeight="1">
      <c r="A398" s="47">
        <v>397</v>
      </c>
      <c r="B398" s="47" t="s">
        <v>2394</v>
      </c>
      <c r="C398" s="47" t="s">
        <v>360</v>
      </c>
      <c r="D398" s="47" t="s">
        <v>2395</v>
      </c>
      <c r="K398" s="111" t="s">
        <v>555</v>
      </c>
      <c r="L398" s="111" t="s">
        <v>228</v>
      </c>
      <c r="M398" s="47">
        <v>0</v>
      </c>
      <c r="N398" s="111" t="s">
        <v>151</v>
      </c>
      <c r="O398" s="47">
        <v>3</v>
      </c>
    </row>
    <row r="399" spans="1:15" ht="12.75" customHeight="1">
      <c r="A399" s="47">
        <v>398</v>
      </c>
      <c r="B399" s="47" t="s">
        <v>2396</v>
      </c>
      <c r="C399" s="47" t="s">
        <v>2397</v>
      </c>
      <c r="D399" s="47" t="s">
        <v>687</v>
      </c>
      <c r="K399" s="111" t="s">
        <v>555</v>
      </c>
      <c r="L399" s="111" t="s">
        <v>228</v>
      </c>
      <c r="M399" s="47">
        <v>0</v>
      </c>
      <c r="N399" s="111" t="s">
        <v>151</v>
      </c>
      <c r="O399" s="47">
        <v>5</v>
      </c>
    </row>
    <row r="400" spans="1:15" ht="12.75" customHeight="1">
      <c r="A400" s="47">
        <v>399</v>
      </c>
      <c r="B400" s="47" t="s">
        <v>2398</v>
      </c>
      <c r="C400" s="47" t="s">
        <v>2081</v>
      </c>
      <c r="D400" s="47" t="s">
        <v>1515</v>
      </c>
      <c r="K400" s="111" t="s">
        <v>557</v>
      </c>
      <c r="L400" s="111" t="s">
        <v>228</v>
      </c>
      <c r="M400" s="47">
        <v>0</v>
      </c>
      <c r="N400" s="111" t="s">
        <v>151</v>
      </c>
      <c r="O400" s="47">
        <v>3</v>
      </c>
    </row>
    <row r="401" spans="1:15" ht="12.75" customHeight="1">
      <c r="A401" s="47">
        <v>400</v>
      </c>
      <c r="B401" s="47" t="s">
        <v>2399</v>
      </c>
      <c r="C401" s="47" t="s">
        <v>2081</v>
      </c>
      <c r="D401" s="47" t="s">
        <v>2400</v>
      </c>
      <c r="K401" s="111" t="s">
        <v>557</v>
      </c>
      <c r="L401" s="111" t="s">
        <v>228</v>
      </c>
      <c r="M401" s="47">
        <v>0</v>
      </c>
      <c r="N401" s="111" t="s">
        <v>151</v>
      </c>
      <c r="O401" s="47">
        <v>5</v>
      </c>
    </row>
    <row r="402" spans="1:15" ht="12.75" customHeight="1">
      <c r="A402" s="47">
        <v>401</v>
      </c>
      <c r="B402" s="47" t="s">
        <v>2401</v>
      </c>
      <c r="C402" s="47" t="s">
        <v>2081</v>
      </c>
      <c r="D402" s="47" t="s">
        <v>2400</v>
      </c>
      <c r="K402" s="111" t="s">
        <v>2237</v>
      </c>
      <c r="L402" s="111" t="s">
        <v>615</v>
      </c>
      <c r="M402" s="47">
        <v>0</v>
      </c>
      <c r="N402" s="111" t="s">
        <v>151</v>
      </c>
      <c r="O402" s="47">
        <v>4</v>
      </c>
    </row>
    <row r="403" spans="1:15" ht="12.75" customHeight="1">
      <c r="A403" s="47">
        <v>402</v>
      </c>
      <c r="B403" s="47" t="s">
        <v>684</v>
      </c>
      <c r="C403" s="47" t="s">
        <v>360</v>
      </c>
      <c r="D403" s="47" t="s">
        <v>685</v>
      </c>
      <c r="K403" s="111" t="s">
        <v>2239</v>
      </c>
      <c r="L403" s="111" t="s">
        <v>228</v>
      </c>
      <c r="M403" s="47">
        <v>0</v>
      </c>
      <c r="N403" s="111" t="s">
        <v>1655</v>
      </c>
      <c r="O403" s="47">
        <v>5</v>
      </c>
    </row>
    <row r="404" spans="1:15" ht="12.75" customHeight="1">
      <c r="A404" s="47">
        <v>403</v>
      </c>
      <c r="B404" s="47" t="s">
        <v>2402</v>
      </c>
      <c r="C404" s="47" t="s">
        <v>360</v>
      </c>
      <c r="D404" s="47" t="s">
        <v>2403</v>
      </c>
      <c r="K404" s="111" t="s">
        <v>559</v>
      </c>
      <c r="L404" s="111" t="s">
        <v>615</v>
      </c>
      <c r="M404" s="47">
        <v>1</v>
      </c>
      <c r="N404" s="111" t="s">
        <v>151</v>
      </c>
      <c r="O404" s="47">
        <v>4</v>
      </c>
    </row>
    <row r="405" spans="1:15" ht="12.75" customHeight="1">
      <c r="A405" s="47">
        <v>404</v>
      </c>
      <c r="B405" s="47" t="s">
        <v>686</v>
      </c>
      <c r="C405" s="47" t="s">
        <v>360</v>
      </c>
      <c r="D405" s="47" t="s">
        <v>687</v>
      </c>
      <c r="K405" s="111" t="s">
        <v>561</v>
      </c>
      <c r="L405" s="111" t="s">
        <v>348</v>
      </c>
      <c r="M405" s="47">
        <v>0</v>
      </c>
      <c r="N405" s="111" t="s">
        <v>1655</v>
      </c>
      <c r="O405" s="47">
        <v>5</v>
      </c>
    </row>
    <row r="406" spans="1:15" ht="12.75" customHeight="1">
      <c r="A406" s="47">
        <v>405</v>
      </c>
      <c r="B406" s="47" t="s">
        <v>688</v>
      </c>
      <c r="C406" s="47" t="s">
        <v>360</v>
      </c>
      <c r="D406" s="47" t="s">
        <v>689</v>
      </c>
      <c r="K406" s="111" t="s">
        <v>2241</v>
      </c>
      <c r="L406" s="111" t="s">
        <v>228</v>
      </c>
      <c r="M406" s="47">
        <v>0</v>
      </c>
      <c r="N406" s="111" t="s">
        <v>151</v>
      </c>
      <c r="O406" s="47">
        <v>4</v>
      </c>
    </row>
    <row r="407" spans="1:15" ht="12.75" customHeight="1">
      <c r="A407" s="47">
        <v>406</v>
      </c>
      <c r="B407" s="47" t="s">
        <v>690</v>
      </c>
      <c r="C407" s="47" t="s">
        <v>2081</v>
      </c>
      <c r="D407" s="47" t="s">
        <v>691</v>
      </c>
      <c r="K407" s="111" t="s">
        <v>563</v>
      </c>
      <c r="L407" s="111" t="s">
        <v>228</v>
      </c>
      <c r="M407" s="47">
        <v>0</v>
      </c>
      <c r="N407" s="111" t="s">
        <v>151</v>
      </c>
      <c r="O407" s="47">
        <v>4</v>
      </c>
    </row>
    <row r="408" spans="1:15" ht="12.75" customHeight="1">
      <c r="A408" s="47">
        <v>407</v>
      </c>
      <c r="B408" s="47" t="s">
        <v>2404</v>
      </c>
      <c r="C408" s="47" t="s">
        <v>2405</v>
      </c>
      <c r="D408" s="47" t="s">
        <v>2405</v>
      </c>
      <c r="K408" s="111" t="s">
        <v>564</v>
      </c>
      <c r="L408" s="111" t="s">
        <v>228</v>
      </c>
      <c r="M408" s="47">
        <v>0</v>
      </c>
      <c r="N408" s="111" t="s">
        <v>151</v>
      </c>
      <c r="O408" s="47">
        <v>4</v>
      </c>
    </row>
    <row r="409" spans="1:15" ht="12.75" customHeight="1">
      <c r="A409" s="47">
        <v>408</v>
      </c>
      <c r="B409" s="47" t="s">
        <v>2406</v>
      </c>
      <c r="C409" s="47" t="s">
        <v>360</v>
      </c>
      <c r="D409" s="47" t="s">
        <v>2407</v>
      </c>
      <c r="K409" s="111" t="s">
        <v>564</v>
      </c>
      <c r="L409" s="111" t="s">
        <v>228</v>
      </c>
      <c r="M409" s="47">
        <v>0</v>
      </c>
      <c r="N409" s="111" t="s">
        <v>151</v>
      </c>
      <c r="O409" s="47">
        <v>5</v>
      </c>
    </row>
    <row r="410" spans="1:15" ht="12.75" customHeight="1">
      <c r="A410" s="47">
        <v>409</v>
      </c>
      <c r="B410" s="47" t="s">
        <v>2408</v>
      </c>
      <c r="C410" s="47" t="s">
        <v>2339</v>
      </c>
      <c r="D410" s="47" t="s">
        <v>2409</v>
      </c>
      <c r="K410" s="111" t="s">
        <v>566</v>
      </c>
      <c r="L410" s="111" t="s">
        <v>228</v>
      </c>
      <c r="M410" s="47">
        <v>0</v>
      </c>
      <c r="N410" s="111" t="s">
        <v>151</v>
      </c>
      <c r="O410" s="47">
        <v>4</v>
      </c>
    </row>
    <row r="411" spans="1:15" ht="12.75" customHeight="1">
      <c r="A411" s="47">
        <v>410</v>
      </c>
      <c r="B411" s="47" t="s">
        <v>694</v>
      </c>
      <c r="C411" s="47" t="s">
        <v>2410</v>
      </c>
      <c r="D411" s="47" t="s">
        <v>695</v>
      </c>
      <c r="K411" s="111" t="s">
        <v>2244</v>
      </c>
      <c r="L411" s="111" t="s">
        <v>228</v>
      </c>
      <c r="M411" s="47">
        <v>0</v>
      </c>
      <c r="N411" s="111" t="s">
        <v>151</v>
      </c>
      <c r="O411" s="47">
        <v>5</v>
      </c>
    </row>
    <row r="412" spans="1:15" ht="12.75" customHeight="1">
      <c r="A412" s="47">
        <v>411</v>
      </c>
      <c r="B412" s="47" t="s">
        <v>697</v>
      </c>
      <c r="C412" s="47" t="s">
        <v>2410</v>
      </c>
      <c r="D412" s="47" t="s">
        <v>764</v>
      </c>
      <c r="K412" s="111" t="s">
        <v>2244</v>
      </c>
      <c r="L412" s="111" t="s">
        <v>228</v>
      </c>
      <c r="M412" s="47">
        <v>0</v>
      </c>
      <c r="N412" s="111" t="s">
        <v>151</v>
      </c>
      <c r="O412" s="47">
        <v>5</v>
      </c>
    </row>
    <row r="413" spans="1:15" ht="12.75" customHeight="1">
      <c r="A413" s="47">
        <v>412</v>
      </c>
      <c r="B413" s="47" t="s">
        <v>698</v>
      </c>
      <c r="C413" s="47" t="s">
        <v>2410</v>
      </c>
      <c r="D413" s="47" t="s">
        <v>699</v>
      </c>
      <c r="K413" s="111" t="s">
        <v>568</v>
      </c>
      <c r="L413" s="111" t="s">
        <v>228</v>
      </c>
      <c r="M413" s="47">
        <v>0</v>
      </c>
      <c r="N413" s="111" t="s">
        <v>151</v>
      </c>
      <c r="O413" s="47">
        <v>4</v>
      </c>
    </row>
    <row r="414" spans="1:15" ht="12.75" customHeight="1">
      <c r="A414" s="47">
        <v>413</v>
      </c>
      <c r="B414" s="47" t="s">
        <v>700</v>
      </c>
      <c r="C414" s="47" t="s">
        <v>1880</v>
      </c>
      <c r="D414" s="47" t="s">
        <v>701</v>
      </c>
      <c r="K414" s="111" t="s">
        <v>568</v>
      </c>
      <c r="L414" s="111" t="s">
        <v>228</v>
      </c>
      <c r="M414" s="47">
        <v>0</v>
      </c>
      <c r="N414" s="111" t="s">
        <v>151</v>
      </c>
      <c r="O414" s="47">
        <v>5</v>
      </c>
    </row>
    <row r="415" spans="1:15" ht="12.75" customHeight="1">
      <c r="A415" s="47">
        <v>414</v>
      </c>
      <c r="B415" s="47" t="s">
        <v>2411</v>
      </c>
      <c r="C415" s="47" t="s">
        <v>1880</v>
      </c>
      <c r="D415" s="47" t="s">
        <v>2412</v>
      </c>
      <c r="K415" s="111" t="s">
        <v>570</v>
      </c>
      <c r="L415" s="111" t="s">
        <v>228</v>
      </c>
      <c r="M415" s="47">
        <v>0</v>
      </c>
      <c r="N415" s="111" t="s">
        <v>151</v>
      </c>
      <c r="O415" s="47">
        <v>3</v>
      </c>
    </row>
    <row r="416" spans="1:15" ht="12.75" customHeight="1">
      <c r="A416" s="47">
        <v>415</v>
      </c>
      <c r="B416" s="47" t="s">
        <v>2413</v>
      </c>
      <c r="C416" s="47" t="s">
        <v>528</v>
      </c>
      <c r="D416" s="47" t="s">
        <v>2412</v>
      </c>
      <c r="K416" s="111" t="s">
        <v>570</v>
      </c>
      <c r="L416" s="111" t="s">
        <v>228</v>
      </c>
      <c r="M416" s="47">
        <v>0</v>
      </c>
      <c r="N416" s="111" t="s">
        <v>151</v>
      </c>
      <c r="O416" s="47">
        <v>5</v>
      </c>
    </row>
    <row r="417" spans="1:15" ht="12.75" customHeight="1">
      <c r="A417" s="47">
        <v>416</v>
      </c>
      <c r="B417" s="47" t="s">
        <v>793</v>
      </c>
      <c r="C417" s="47" t="s">
        <v>1880</v>
      </c>
      <c r="D417" s="47" t="s">
        <v>2414</v>
      </c>
      <c r="K417" s="111" t="s">
        <v>572</v>
      </c>
      <c r="L417" s="111" t="s">
        <v>228</v>
      </c>
      <c r="M417" s="47">
        <v>0</v>
      </c>
      <c r="N417" s="111" t="s">
        <v>151</v>
      </c>
      <c r="O417" s="47">
        <v>5</v>
      </c>
    </row>
    <row r="418" spans="1:15" ht="12.75" customHeight="1">
      <c r="A418" s="47">
        <v>417</v>
      </c>
      <c r="B418" s="47" t="s">
        <v>2415</v>
      </c>
      <c r="C418" s="47" t="s">
        <v>2339</v>
      </c>
      <c r="D418" s="47" t="s">
        <v>2416</v>
      </c>
      <c r="K418" s="111" t="s">
        <v>574</v>
      </c>
      <c r="L418" s="111" t="s">
        <v>228</v>
      </c>
      <c r="M418" s="47">
        <v>0</v>
      </c>
      <c r="N418" s="111" t="s">
        <v>151</v>
      </c>
      <c r="O418" s="47">
        <v>5</v>
      </c>
    </row>
    <row r="419" spans="1:15" ht="12.75" customHeight="1">
      <c r="A419" s="47">
        <v>418</v>
      </c>
      <c r="B419" s="47" t="s">
        <v>2417</v>
      </c>
      <c r="C419" s="47" t="s">
        <v>528</v>
      </c>
      <c r="D419" s="47" t="s">
        <v>2418</v>
      </c>
      <c r="K419" s="111" t="s">
        <v>576</v>
      </c>
      <c r="L419" s="111" t="s">
        <v>228</v>
      </c>
      <c r="M419" s="47">
        <v>0</v>
      </c>
      <c r="N419" s="111" t="s">
        <v>151</v>
      </c>
      <c r="O419" s="47">
        <v>5</v>
      </c>
    </row>
    <row r="420" spans="1:15" ht="12.75" customHeight="1">
      <c r="A420" s="47">
        <v>419</v>
      </c>
      <c r="B420" s="47" t="s">
        <v>2419</v>
      </c>
      <c r="C420" s="47" t="s">
        <v>2420</v>
      </c>
      <c r="D420" s="47" t="s">
        <v>2421</v>
      </c>
      <c r="K420" s="111" t="s">
        <v>577</v>
      </c>
      <c r="L420" s="111" t="s">
        <v>228</v>
      </c>
      <c r="M420" s="47">
        <v>0</v>
      </c>
      <c r="N420" s="111" t="s">
        <v>151</v>
      </c>
      <c r="O420" s="47">
        <v>3</v>
      </c>
    </row>
    <row r="421" spans="1:15" ht="12.75" customHeight="1">
      <c r="A421" s="47">
        <v>420</v>
      </c>
      <c r="B421" s="47" t="s">
        <v>2422</v>
      </c>
      <c r="C421" s="47" t="s">
        <v>2339</v>
      </c>
      <c r="D421" s="47" t="s">
        <v>2423</v>
      </c>
      <c r="K421" s="111" t="s">
        <v>577</v>
      </c>
      <c r="L421" s="111" t="s">
        <v>228</v>
      </c>
      <c r="M421" s="47">
        <v>0</v>
      </c>
      <c r="N421" s="111" t="s">
        <v>151</v>
      </c>
      <c r="O421" s="47">
        <v>5</v>
      </c>
    </row>
    <row r="422" spans="1:15" ht="12.75" customHeight="1">
      <c r="A422" s="47">
        <v>421</v>
      </c>
      <c r="B422" s="47" t="s">
        <v>2424</v>
      </c>
      <c r="C422" s="47" t="s">
        <v>2339</v>
      </c>
      <c r="D422" s="47" t="s">
        <v>2425</v>
      </c>
      <c r="K422" s="111" t="s">
        <v>579</v>
      </c>
      <c r="L422" s="111" t="s">
        <v>228</v>
      </c>
      <c r="M422" s="47">
        <v>0</v>
      </c>
      <c r="N422" s="111" t="s">
        <v>151</v>
      </c>
      <c r="O422" s="47">
        <v>5</v>
      </c>
    </row>
    <row r="423" spans="1:15" ht="12.75" customHeight="1">
      <c r="A423" s="47">
        <v>422</v>
      </c>
      <c r="B423" s="47" t="s">
        <v>2426</v>
      </c>
      <c r="C423" s="47" t="s">
        <v>2427</v>
      </c>
      <c r="D423" s="47" t="s">
        <v>2428</v>
      </c>
      <c r="K423" s="111" t="s">
        <v>581</v>
      </c>
      <c r="L423" s="111" t="s">
        <v>2429</v>
      </c>
      <c r="M423" s="47">
        <v>0</v>
      </c>
      <c r="N423" s="111" t="s">
        <v>1655</v>
      </c>
      <c r="O423" s="47">
        <v>5</v>
      </c>
    </row>
    <row r="424" spans="1:15" ht="12.75" customHeight="1">
      <c r="A424" s="47">
        <v>423</v>
      </c>
      <c r="B424" s="47" t="s">
        <v>2430</v>
      </c>
      <c r="C424" s="47" t="s">
        <v>1921</v>
      </c>
      <c r="D424" s="47" t="s">
        <v>2431</v>
      </c>
      <c r="K424" s="111" t="s">
        <v>581</v>
      </c>
      <c r="L424" s="111" t="s">
        <v>1799</v>
      </c>
      <c r="M424" s="47">
        <v>0</v>
      </c>
      <c r="N424" s="111" t="s">
        <v>1655</v>
      </c>
      <c r="O424" s="47">
        <v>5</v>
      </c>
    </row>
    <row r="425" spans="1:15" ht="12.75" customHeight="1">
      <c r="A425" s="47">
        <v>424</v>
      </c>
      <c r="B425" s="47" t="s">
        <v>2432</v>
      </c>
      <c r="C425" s="47" t="s">
        <v>1921</v>
      </c>
      <c r="D425" s="47" t="s">
        <v>2433</v>
      </c>
      <c r="K425" s="111" t="s">
        <v>581</v>
      </c>
      <c r="L425" s="111" t="s">
        <v>638</v>
      </c>
      <c r="M425" s="47">
        <v>0</v>
      </c>
      <c r="N425" s="111" t="s">
        <v>152</v>
      </c>
      <c r="O425" s="47">
        <v>5</v>
      </c>
    </row>
    <row r="426" spans="1:15" ht="12.75" customHeight="1">
      <c r="A426" s="47">
        <v>425</v>
      </c>
      <c r="B426" s="47" t="s">
        <v>702</v>
      </c>
      <c r="C426" s="47" t="s">
        <v>1921</v>
      </c>
      <c r="D426" s="47" t="s">
        <v>703</v>
      </c>
      <c r="K426" s="111" t="s">
        <v>581</v>
      </c>
      <c r="L426" s="111" t="s">
        <v>1691</v>
      </c>
      <c r="M426" s="47">
        <v>0</v>
      </c>
      <c r="N426" s="111" t="s">
        <v>1655</v>
      </c>
      <c r="O426" s="47">
        <v>5</v>
      </c>
    </row>
    <row r="427" spans="1:15" ht="12.75" customHeight="1">
      <c r="A427" s="47">
        <v>426</v>
      </c>
      <c r="B427" s="47" t="s">
        <v>2434</v>
      </c>
      <c r="C427" s="47" t="s">
        <v>1921</v>
      </c>
      <c r="D427" s="47" t="s">
        <v>2435</v>
      </c>
      <c r="K427" s="111" t="s">
        <v>2248</v>
      </c>
      <c r="L427" s="111" t="s">
        <v>228</v>
      </c>
      <c r="M427" s="47">
        <v>0</v>
      </c>
      <c r="N427" s="111" t="s">
        <v>151</v>
      </c>
      <c r="O427" s="47">
        <v>4</v>
      </c>
    </row>
    <row r="428" spans="1:15" ht="12.75" customHeight="1">
      <c r="A428" s="47">
        <v>427</v>
      </c>
      <c r="B428" s="47" t="s">
        <v>704</v>
      </c>
      <c r="C428" s="47" t="s">
        <v>1921</v>
      </c>
      <c r="D428" s="47" t="s">
        <v>2436</v>
      </c>
      <c r="K428" s="111" t="s">
        <v>2248</v>
      </c>
      <c r="L428" s="111" t="s">
        <v>228</v>
      </c>
      <c r="M428" s="47">
        <v>0</v>
      </c>
      <c r="N428" s="111" t="s">
        <v>151</v>
      </c>
      <c r="O428" s="47">
        <v>5</v>
      </c>
    </row>
    <row r="429" spans="1:15" ht="12.75" customHeight="1">
      <c r="A429" s="47">
        <v>428</v>
      </c>
      <c r="B429" s="47" t="s">
        <v>706</v>
      </c>
      <c r="C429" s="47" t="s">
        <v>1921</v>
      </c>
      <c r="D429" s="47" t="s">
        <v>707</v>
      </c>
      <c r="K429" s="111" t="s">
        <v>2251</v>
      </c>
      <c r="L429" s="111" t="s">
        <v>228</v>
      </c>
      <c r="M429" s="47">
        <v>0</v>
      </c>
      <c r="N429" s="111" t="s">
        <v>151</v>
      </c>
      <c r="O429" s="47">
        <v>4</v>
      </c>
    </row>
    <row r="430" spans="1:15" ht="12.75" customHeight="1">
      <c r="A430" s="47">
        <v>429</v>
      </c>
      <c r="B430" s="47" t="s">
        <v>708</v>
      </c>
      <c r="C430" s="47" t="s">
        <v>1921</v>
      </c>
      <c r="D430" s="47" t="s">
        <v>709</v>
      </c>
      <c r="K430" s="111" t="s">
        <v>2251</v>
      </c>
      <c r="L430" s="111" t="s">
        <v>228</v>
      </c>
      <c r="M430" s="47">
        <v>0</v>
      </c>
      <c r="N430" s="111" t="s">
        <v>151</v>
      </c>
      <c r="O430" s="47">
        <v>5</v>
      </c>
    </row>
    <row r="431" spans="1:15" ht="12.75" customHeight="1">
      <c r="A431" s="47">
        <v>430</v>
      </c>
      <c r="B431" s="47" t="s">
        <v>2437</v>
      </c>
      <c r="C431" s="47" t="s">
        <v>1915</v>
      </c>
      <c r="D431" s="47" t="s">
        <v>707</v>
      </c>
      <c r="K431" s="111" t="s">
        <v>584</v>
      </c>
      <c r="L431" s="111" t="s">
        <v>228</v>
      </c>
      <c r="M431" s="47">
        <v>0</v>
      </c>
      <c r="N431" s="111" t="s">
        <v>151</v>
      </c>
      <c r="O431" s="47">
        <v>3</v>
      </c>
    </row>
    <row r="432" spans="1:15" ht="12.75" customHeight="1">
      <c r="A432" s="47">
        <v>431</v>
      </c>
      <c r="B432" s="47" t="s">
        <v>710</v>
      </c>
      <c r="C432" s="47" t="s">
        <v>1921</v>
      </c>
      <c r="D432" s="47" t="s">
        <v>711</v>
      </c>
      <c r="K432" s="111" t="s">
        <v>584</v>
      </c>
      <c r="L432" s="111" t="s">
        <v>228</v>
      </c>
      <c r="M432" s="47">
        <v>0</v>
      </c>
      <c r="N432" s="111" t="s">
        <v>151</v>
      </c>
      <c r="O432" s="47">
        <v>5</v>
      </c>
    </row>
    <row r="433" spans="1:15" ht="12.75" customHeight="1">
      <c r="A433" s="47">
        <v>432</v>
      </c>
      <c r="B433" s="47" t="s">
        <v>2438</v>
      </c>
      <c r="C433" s="47" t="s">
        <v>363</v>
      </c>
      <c r="D433" s="47" t="s">
        <v>2439</v>
      </c>
      <c r="K433" s="111" t="s">
        <v>2255</v>
      </c>
      <c r="L433" s="111" t="s">
        <v>228</v>
      </c>
      <c r="M433" s="47">
        <v>0</v>
      </c>
      <c r="N433" s="111" t="s">
        <v>151</v>
      </c>
      <c r="O433" s="47">
        <v>4</v>
      </c>
    </row>
    <row r="434" spans="1:15" ht="12.75" customHeight="1">
      <c r="A434" s="47">
        <v>433</v>
      </c>
      <c r="B434" s="47" t="s">
        <v>2440</v>
      </c>
      <c r="C434" s="47" t="s">
        <v>363</v>
      </c>
      <c r="D434" s="47" t="s">
        <v>2441</v>
      </c>
      <c r="K434" s="111" t="s">
        <v>2257</v>
      </c>
      <c r="L434" s="111" t="s">
        <v>228</v>
      </c>
      <c r="M434" s="47">
        <v>0</v>
      </c>
      <c r="N434" s="111" t="s">
        <v>151</v>
      </c>
      <c r="O434" s="47">
        <v>3</v>
      </c>
    </row>
    <row r="435" spans="1:15" ht="12.75" customHeight="1">
      <c r="A435" s="47">
        <v>434</v>
      </c>
      <c r="B435" s="47" t="s">
        <v>2442</v>
      </c>
      <c r="C435" s="47" t="s">
        <v>363</v>
      </c>
      <c r="D435" s="47" t="s">
        <v>2443</v>
      </c>
      <c r="K435" s="111" t="s">
        <v>2257</v>
      </c>
      <c r="L435" s="111" t="s">
        <v>228</v>
      </c>
      <c r="M435" s="47">
        <v>0</v>
      </c>
      <c r="N435" s="111" t="s">
        <v>151</v>
      </c>
      <c r="O435" s="47">
        <v>5</v>
      </c>
    </row>
    <row r="436" spans="1:15" ht="12.75" customHeight="1">
      <c r="A436" s="47">
        <v>435</v>
      </c>
      <c r="B436" s="47" t="s">
        <v>2444</v>
      </c>
      <c r="C436" s="47" t="s">
        <v>378</v>
      </c>
      <c r="D436" s="47" t="s">
        <v>2445</v>
      </c>
      <c r="K436" s="111" t="s">
        <v>2260</v>
      </c>
      <c r="L436" s="111" t="s">
        <v>228</v>
      </c>
      <c r="M436" s="47">
        <v>0</v>
      </c>
      <c r="N436" s="111" t="s">
        <v>151</v>
      </c>
      <c r="O436" s="47">
        <v>3</v>
      </c>
    </row>
    <row r="437" spans="1:15" ht="12.75" customHeight="1">
      <c r="A437" s="47">
        <v>436</v>
      </c>
      <c r="B437" s="47" t="s">
        <v>712</v>
      </c>
      <c r="C437" s="47" t="s">
        <v>1921</v>
      </c>
      <c r="D437" s="47" t="s">
        <v>2446</v>
      </c>
      <c r="K437" s="111" t="s">
        <v>2260</v>
      </c>
      <c r="L437" s="111" t="s">
        <v>228</v>
      </c>
      <c r="M437" s="47">
        <v>0</v>
      </c>
      <c r="N437" s="111" t="s">
        <v>151</v>
      </c>
      <c r="O437" s="47">
        <v>5</v>
      </c>
    </row>
    <row r="438" spans="1:15" ht="12.75" customHeight="1">
      <c r="A438" s="47">
        <v>437</v>
      </c>
      <c r="B438" s="47" t="s">
        <v>2447</v>
      </c>
      <c r="C438" s="47" t="s">
        <v>2316</v>
      </c>
      <c r="D438" s="47" t="s">
        <v>2448</v>
      </c>
      <c r="K438" s="111" t="s">
        <v>2262</v>
      </c>
      <c r="L438" s="111" t="s">
        <v>228</v>
      </c>
      <c r="M438" s="47">
        <v>0</v>
      </c>
      <c r="N438" s="111" t="s">
        <v>151</v>
      </c>
      <c r="O438" s="47">
        <v>4</v>
      </c>
    </row>
    <row r="439" spans="1:15" ht="12.75" customHeight="1">
      <c r="A439" s="47">
        <v>438</v>
      </c>
      <c r="B439" s="47" t="s">
        <v>2449</v>
      </c>
      <c r="C439" s="47" t="s">
        <v>363</v>
      </c>
      <c r="D439" s="47" t="s">
        <v>2450</v>
      </c>
      <c r="K439" s="111" t="s">
        <v>587</v>
      </c>
      <c r="L439" s="111" t="s">
        <v>228</v>
      </c>
      <c r="M439" s="47">
        <v>0</v>
      </c>
      <c r="N439" s="111" t="s">
        <v>151</v>
      </c>
      <c r="O439" s="47">
        <v>3</v>
      </c>
    </row>
    <row r="440" spans="1:15" ht="12.75" customHeight="1">
      <c r="A440" s="47">
        <v>439</v>
      </c>
      <c r="B440" s="47" t="s">
        <v>2451</v>
      </c>
      <c r="C440" s="47" t="s">
        <v>363</v>
      </c>
      <c r="D440" s="47" t="s">
        <v>2452</v>
      </c>
      <c r="K440" s="111" t="s">
        <v>587</v>
      </c>
      <c r="L440" s="111" t="s">
        <v>228</v>
      </c>
      <c r="M440" s="47">
        <v>0</v>
      </c>
      <c r="N440" s="111" t="s">
        <v>151</v>
      </c>
      <c r="O440" s="47">
        <v>5</v>
      </c>
    </row>
    <row r="441" spans="1:15" ht="12.75" customHeight="1">
      <c r="A441" s="47">
        <v>440</v>
      </c>
      <c r="B441" s="47" t="s">
        <v>714</v>
      </c>
      <c r="C441" s="47" t="s">
        <v>1921</v>
      </c>
      <c r="D441" s="47" t="s">
        <v>2453</v>
      </c>
      <c r="K441" s="111" t="s">
        <v>589</v>
      </c>
      <c r="L441" s="111" t="s">
        <v>228</v>
      </c>
      <c r="M441" s="47">
        <v>0</v>
      </c>
      <c r="N441" s="111" t="s">
        <v>151</v>
      </c>
      <c r="O441" s="47">
        <v>4</v>
      </c>
    </row>
    <row r="442" spans="1:15" ht="12.75" customHeight="1">
      <c r="A442" s="47">
        <v>441</v>
      </c>
      <c r="B442" s="47" t="s">
        <v>716</v>
      </c>
      <c r="C442" s="47" t="s">
        <v>1921</v>
      </c>
      <c r="D442" s="47" t="s">
        <v>717</v>
      </c>
      <c r="K442" s="111" t="s">
        <v>2265</v>
      </c>
      <c r="L442" s="111" t="s">
        <v>228</v>
      </c>
      <c r="M442" s="47">
        <v>0</v>
      </c>
      <c r="N442" s="111" t="s">
        <v>151</v>
      </c>
      <c r="O442" s="47">
        <v>4</v>
      </c>
    </row>
    <row r="443" spans="1:15" ht="12.75" customHeight="1">
      <c r="A443" s="47">
        <v>442</v>
      </c>
      <c r="B443" s="47" t="s">
        <v>719</v>
      </c>
      <c r="C443" s="47" t="s">
        <v>1921</v>
      </c>
      <c r="D443" s="47" t="s">
        <v>720</v>
      </c>
      <c r="K443" s="111" t="s">
        <v>591</v>
      </c>
      <c r="L443" s="111" t="s">
        <v>228</v>
      </c>
      <c r="M443" s="47">
        <v>0</v>
      </c>
      <c r="N443" s="111" t="s">
        <v>151</v>
      </c>
      <c r="O443" s="47">
        <v>4</v>
      </c>
    </row>
    <row r="444" spans="1:15" ht="12.75" customHeight="1">
      <c r="A444" s="47">
        <v>443</v>
      </c>
      <c r="B444" s="47" t="s">
        <v>721</v>
      </c>
      <c r="C444" s="47" t="s">
        <v>2016</v>
      </c>
      <c r="D444" s="47" t="s">
        <v>722</v>
      </c>
      <c r="K444" s="111" t="s">
        <v>2266</v>
      </c>
      <c r="L444" s="111" t="s">
        <v>228</v>
      </c>
      <c r="M444" s="47">
        <v>0</v>
      </c>
      <c r="N444" s="111" t="s">
        <v>151</v>
      </c>
      <c r="O444" s="47">
        <v>5</v>
      </c>
    </row>
    <row r="445" spans="1:15" ht="12.75" customHeight="1">
      <c r="A445" s="47">
        <v>444</v>
      </c>
      <c r="B445" s="47" t="s">
        <v>2454</v>
      </c>
      <c r="C445" s="47" t="s">
        <v>1921</v>
      </c>
      <c r="D445" s="47" t="s">
        <v>2455</v>
      </c>
      <c r="K445" s="111" t="s">
        <v>593</v>
      </c>
      <c r="L445" s="111" t="s">
        <v>228</v>
      </c>
      <c r="M445" s="47">
        <v>0</v>
      </c>
      <c r="N445" s="111" t="s">
        <v>151</v>
      </c>
      <c r="O445" s="47">
        <v>5</v>
      </c>
    </row>
    <row r="446" spans="1:15" ht="12.75" customHeight="1">
      <c r="A446" s="47">
        <v>445</v>
      </c>
      <c r="B446" s="47" t="s">
        <v>2456</v>
      </c>
      <c r="C446" s="47" t="s">
        <v>2457</v>
      </c>
      <c r="D446" s="47" t="s">
        <v>2458</v>
      </c>
      <c r="K446" s="111" t="s">
        <v>595</v>
      </c>
      <c r="L446" s="111" t="s">
        <v>228</v>
      </c>
      <c r="M446" s="47">
        <v>0</v>
      </c>
      <c r="N446" s="111" t="s">
        <v>151</v>
      </c>
      <c r="O446" s="47">
        <v>5</v>
      </c>
    </row>
    <row r="447" spans="1:15" ht="12.75" customHeight="1">
      <c r="A447" s="47">
        <v>446</v>
      </c>
      <c r="B447" s="47" t="s">
        <v>2459</v>
      </c>
      <c r="C447" s="47" t="s">
        <v>1921</v>
      </c>
      <c r="D447" s="47" t="s">
        <v>2460</v>
      </c>
      <c r="K447" s="111" t="s">
        <v>597</v>
      </c>
      <c r="L447" s="111" t="s">
        <v>228</v>
      </c>
      <c r="M447" s="47">
        <v>0</v>
      </c>
      <c r="N447" s="111" t="s">
        <v>151</v>
      </c>
      <c r="O447" s="47">
        <v>3</v>
      </c>
    </row>
    <row r="448" spans="1:15" ht="12.75" customHeight="1">
      <c r="A448" s="47">
        <v>447</v>
      </c>
      <c r="B448" s="47" t="s">
        <v>723</v>
      </c>
      <c r="C448" s="47" t="s">
        <v>2316</v>
      </c>
      <c r="D448" s="47" t="s">
        <v>724</v>
      </c>
      <c r="K448" s="111" t="s">
        <v>599</v>
      </c>
      <c r="L448" s="111" t="s">
        <v>228</v>
      </c>
      <c r="M448" s="47">
        <v>0</v>
      </c>
      <c r="N448" s="111" t="s">
        <v>151</v>
      </c>
      <c r="O448" s="47">
        <v>3</v>
      </c>
    </row>
    <row r="449" spans="1:15" ht="12.75" customHeight="1">
      <c r="A449" s="47">
        <v>448</v>
      </c>
      <c r="B449" s="47" t="s">
        <v>2461</v>
      </c>
      <c r="C449" s="47" t="s">
        <v>2316</v>
      </c>
      <c r="D449" s="47" t="s">
        <v>2462</v>
      </c>
      <c r="K449" s="111" t="s">
        <v>601</v>
      </c>
      <c r="L449" s="111" t="s">
        <v>228</v>
      </c>
      <c r="M449" s="47">
        <v>0</v>
      </c>
      <c r="N449" s="111" t="s">
        <v>151</v>
      </c>
      <c r="O449" s="47">
        <v>5</v>
      </c>
    </row>
    <row r="450" spans="1:15" ht="12.75" customHeight="1">
      <c r="A450" s="47">
        <v>449</v>
      </c>
      <c r="B450" s="47" t="s">
        <v>2463</v>
      </c>
      <c r="C450" s="47" t="s">
        <v>2316</v>
      </c>
      <c r="D450" s="47" t="s">
        <v>2464</v>
      </c>
      <c r="K450" s="111" t="s">
        <v>603</v>
      </c>
      <c r="L450" s="111" t="s">
        <v>228</v>
      </c>
      <c r="M450" s="47">
        <v>0</v>
      </c>
      <c r="N450" s="111" t="s">
        <v>151</v>
      </c>
      <c r="O450" s="47">
        <v>3</v>
      </c>
    </row>
    <row r="451" spans="1:15" ht="12.75" customHeight="1">
      <c r="A451" s="47">
        <v>450</v>
      </c>
      <c r="B451" s="47" t="s">
        <v>725</v>
      </c>
      <c r="C451" s="47" t="s">
        <v>2316</v>
      </c>
      <c r="D451" s="47" t="s">
        <v>2465</v>
      </c>
      <c r="K451" s="111" t="s">
        <v>2268</v>
      </c>
      <c r="L451" s="111" t="s">
        <v>228</v>
      </c>
      <c r="M451" s="47">
        <v>0</v>
      </c>
      <c r="N451" s="111" t="s">
        <v>151</v>
      </c>
      <c r="O451" s="47">
        <v>5</v>
      </c>
    </row>
    <row r="452" spans="1:15" ht="12.75" customHeight="1">
      <c r="A452" s="47">
        <v>451</v>
      </c>
      <c r="B452" s="47" t="s">
        <v>2466</v>
      </c>
      <c r="C452" s="47" t="s">
        <v>1921</v>
      </c>
      <c r="D452" s="47" t="s">
        <v>2467</v>
      </c>
      <c r="K452" s="111" t="s">
        <v>2271</v>
      </c>
      <c r="L452" s="111" t="s">
        <v>228</v>
      </c>
      <c r="M452" s="47">
        <v>0</v>
      </c>
      <c r="N452" s="111" t="s">
        <v>151</v>
      </c>
      <c r="O452" s="47">
        <v>5</v>
      </c>
    </row>
    <row r="453" spans="1:15" ht="12.75" customHeight="1">
      <c r="A453" s="47">
        <v>452</v>
      </c>
      <c r="B453" s="47" t="s">
        <v>726</v>
      </c>
      <c r="C453" s="47" t="s">
        <v>1921</v>
      </c>
      <c r="D453" s="47" t="s">
        <v>727</v>
      </c>
      <c r="K453" s="111" t="s">
        <v>605</v>
      </c>
      <c r="L453" s="111" t="s">
        <v>529</v>
      </c>
      <c r="M453" s="47">
        <v>0</v>
      </c>
      <c r="N453" s="111" t="s">
        <v>151</v>
      </c>
      <c r="O453" s="47">
        <v>4</v>
      </c>
    </row>
    <row r="454" spans="1:15" ht="12.75" customHeight="1">
      <c r="A454" s="47">
        <v>453</v>
      </c>
      <c r="B454" s="47" t="s">
        <v>2468</v>
      </c>
      <c r="C454" s="47" t="s">
        <v>1921</v>
      </c>
      <c r="D454" s="47" t="s">
        <v>2445</v>
      </c>
      <c r="K454" s="111" t="s">
        <v>605</v>
      </c>
      <c r="L454" s="111" t="s">
        <v>663</v>
      </c>
      <c r="M454" s="47">
        <v>0</v>
      </c>
      <c r="N454" s="111" t="s">
        <v>151</v>
      </c>
      <c r="O454" s="47">
        <v>4</v>
      </c>
    </row>
    <row r="455" spans="1:15" ht="12.75" customHeight="1">
      <c r="A455" s="47">
        <v>454</v>
      </c>
      <c r="B455" s="47" t="s">
        <v>2469</v>
      </c>
      <c r="C455" s="47" t="s">
        <v>363</v>
      </c>
      <c r="D455" s="47" t="s">
        <v>2470</v>
      </c>
      <c r="K455" s="111" t="s">
        <v>607</v>
      </c>
      <c r="L455" s="111" t="s">
        <v>669</v>
      </c>
      <c r="M455" s="47">
        <v>0</v>
      </c>
      <c r="N455" s="111" t="s">
        <v>151</v>
      </c>
      <c r="O455" s="47">
        <v>4</v>
      </c>
    </row>
    <row r="456" spans="1:15" ht="12.75" customHeight="1">
      <c r="A456" s="47">
        <v>455</v>
      </c>
      <c r="B456" s="47" t="s">
        <v>728</v>
      </c>
      <c r="C456" s="47" t="s">
        <v>1921</v>
      </c>
      <c r="D456" s="47" t="s">
        <v>707</v>
      </c>
      <c r="K456" s="111" t="s">
        <v>607</v>
      </c>
      <c r="L456" s="111" t="s">
        <v>937</v>
      </c>
      <c r="M456" s="47">
        <v>0</v>
      </c>
      <c r="N456" s="111" t="s">
        <v>1655</v>
      </c>
      <c r="O456" s="47">
        <v>5</v>
      </c>
    </row>
    <row r="457" spans="1:15" ht="12.75" customHeight="1">
      <c r="A457" s="47">
        <v>456</v>
      </c>
      <c r="B457" s="47" t="s">
        <v>2471</v>
      </c>
      <c r="C457" s="47" t="s">
        <v>363</v>
      </c>
      <c r="D457" s="47" t="s">
        <v>2472</v>
      </c>
      <c r="K457" s="111" t="s">
        <v>607</v>
      </c>
      <c r="L457" s="111" t="s">
        <v>666</v>
      </c>
      <c r="M457" s="47">
        <v>1</v>
      </c>
      <c r="N457" s="111" t="s">
        <v>151</v>
      </c>
      <c r="O457" s="47">
        <v>4</v>
      </c>
    </row>
    <row r="458" spans="1:15" ht="12.75" customHeight="1">
      <c r="A458" s="47">
        <v>457</v>
      </c>
      <c r="B458" s="47" t="s">
        <v>2473</v>
      </c>
      <c r="C458" s="47" t="s">
        <v>1921</v>
      </c>
      <c r="D458" s="47" t="s">
        <v>2474</v>
      </c>
      <c r="K458" s="111" t="s">
        <v>2274</v>
      </c>
      <c r="L458" s="111" t="s">
        <v>340</v>
      </c>
      <c r="M458" s="47">
        <v>0</v>
      </c>
      <c r="N458" s="111" t="s">
        <v>151</v>
      </c>
      <c r="O458" s="47">
        <v>4</v>
      </c>
    </row>
    <row r="459" spans="1:15" ht="12.75" customHeight="1">
      <c r="A459" s="47">
        <v>458</v>
      </c>
      <c r="B459" s="47" t="s">
        <v>2475</v>
      </c>
      <c r="C459" s="47" t="s">
        <v>363</v>
      </c>
      <c r="D459" s="47" t="s">
        <v>2476</v>
      </c>
      <c r="K459" s="111" t="s">
        <v>609</v>
      </c>
      <c r="L459" s="111" t="s">
        <v>454</v>
      </c>
      <c r="M459" s="47">
        <v>0</v>
      </c>
      <c r="N459" s="111" t="s">
        <v>151</v>
      </c>
      <c r="O459" s="47">
        <v>4</v>
      </c>
    </row>
    <row r="460" spans="1:15" ht="12.75" customHeight="1">
      <c r="A460" s="47">
        <v>459</v>
      </c>
      <c r="B460" s="47" t="s">
        <v>2477</v>
      </c>
      <c r="C460" s="47" t="s">
        <v>378</v>
      </c>
      <c r="D460" s="47" t="s">
        <v>2478</v>
      </c>
      <c r="K460" s="111" t="s">
        <v>2276</v>
      </c>
      <c r="L460" s="111" t="s">
        <v>319</v>
      </c>
      <c r="M460" s="47">
        <v>0</v>
      </c>
      <c r="N460" s="111" t="s">
        <v>151</v>
      </c>
      <c r="O460" s="47">
        <v>4</v>
      </c>
    </row>
    <row r="461" spans="1:15" ht="12.75" customHeight="1">
      <c r="A461" s="47">
        <v>460</v>
      </c>
      <c r="B461" s="47" t="s">
        <v>729</v>
      </c>
      <c r="C461" s="47" t="s">
        <v>2316</v>
      </c>
      <c r="D461" s="47" t="s">
        <v>724</v>
      </c>
      <c r="K461" s="111" t="s">
        <v>2276</v>
      </c>
      <c r="L461" s="111" t="s">
        <v>348</v>
      </c>
      <c r="M461" s="47">
        <v>0</v>
      </c>
      <c r="N461" s="111" t="s">
        <v>1655</v>
      </c>
      <c r="O461" s="47">
        <v>5</v>
      </c>
    </row>
    <row r="462" spans="1:15" ht="12.75" customHeight="1">
      <c r="A462" s="47">
        <v>461</v>
      </c>
      <c r="B462" s="47" t="s">
        <v>2479</v>
      </c>
      <c r="C462" s="47" t="s">
        <v>1915</v>
      </c>
      <c r="D462" s="47" t="s">
        <v>2453</v>
      </c>
      <c r="K462" s="111" t="s">
        <v>2276</v>
      </c>
      <c r="L462" s="111" t="s">
        <v>2480</v>
      </c>
      <c r="M462" s="47">
        <v>0</v>
      </c>
      <c r="N462" s="111" t="s">
        <v>1655</v>
      </c>
      <c r="O462" s="47">
        <v>5</v>
      </c>
    </row>
    <row r="463" spans="1:15" ht="12.75" customHeight="1">
      <c r="A463" s="47">
        <v>462</v>
      </c>
      <c r="B463" s="47" t="s">
        <v>730</v>
      </c>
      <c r="C463" s="47" t="s">
        <v>1921</v>
      </c>
      <c r="D463" s="47" t="s">
        <v>731</v>
      </c>
      <c r="K463" s="111" t="s">
        <v>611</v>
      </c>
      <c r="L463" s="111" t="s">
        <v>675</v>
      </c>
      <c r="M463" s="47">
        <v>0</v>
      </c>
      <c r="N463" s="111" t="s">
        <v>151</v>
      </c>
      <c r="O463" s="47">
        <v>4</v>
      </c>
    </row>
    <row r="464" spans="1:15" ht="12.75" customHeight="1">
      <c r="A464" s="47">
        <v>463</v>
      </c>
      <c r="B464" s="47" t="s">
        <v>2481</v>
      </c>
      <c r="C464" s="47" t="s">
        <v>1921</v>
      </c>
      <c r="D464" s="47" t="s">
        <v>2482</v>
      </c>
      <c r="K464" s="111" t="s">
        <v>611</v>
      </c>
      <c r="L464" s="111" t="s">
        <v>2483</v>
      </c>
      <c r="M464" s="47">
        <v>0</v>
      </c>
      <c r="N464" s="111" t="s">
        <v>151</v>
      </c>
      <c r="O464" s="47">
        <v>4</v>
      </c>
    </row>
    <row r="465" spans="1:15" ht="12.75" customHeight="1">
      <c r="A465" s="47">
        <v>464</v>
      </c>
      <c r="B465" s="47" t="s">
        <v>2484</v>
      </c>
      <c r="C465" s="47" t="s">
        <v>1921</v>
      </c>
      <c r="D465" s="47" t="s">
        <v>2485</v>
      </c>
      <c r="K465" s="111" t="s">
        <v>613</v>
      </c>
      <c r="L465" s="111" t="s">
        <v>487</v>
      </c>
      <c r="M465" s="47">
        <v>0</v>
      </c>
      <c r="N465" s="111" t="s">
        <v>151</v>
      </c>
      <c r="O465" s="47">
        <v>4</v>
      </c>
    </row>
    <row r="466" spans="1:15" ht="12.75" customHeight="1">
      <c r="A466" s="47">
        <v>465</v>
      </c>
      <c r="B466" s="47" t="s">
        <v>2486</v>
      </c>
      <c r="C466" s="47" t="s">
        <v>1889</v>
      </c>
      <c r="D466" s="47" t="s">
        <v>2487</v>
      </c>
      <c r="K466" s="111" t="s">
        <v>613</v>
      </c>
      <c r="L466" s="111" t="s">
        <v>470</v>
      </c>
      <c r="M466" s="47">
        <v>0</v>
      </c>
      <c r="N466" s="111" t="s">
        <v>151</v>
      </c>
      <c r="O466" s="47">
        <v>4</v>
      </c>
    </row>
    <row r="467" spans="1:15" ht="12.75" customHeight="1">
      <c r="A467" s="47">
        <v>466</v>
      </c>
      <c r="B467" s="47" t="s">
        <v>732</v>
      </c>
      <c r="C467" s="47" t="s">
        <v>353</v>
      </c>
      <c r="D467" s="47" t="s">
        <v>2488</v>
      </c>
      <c r="K467" s="111" t="s">
        <v>2279</v>
      </c>
      <c r="L467" s="111" t="s">
        <v>891</v>
      </c>
      <c r="M467" s="47">
        <v>0</v>
      </c>
      <c r="N467" s="111" t="s">
        <v>151</v>
      </c>
      <c r="O467" s="47">
        <v>4</v>
      </c>
    </row>
    <row r="468" spans="1:15" ht="12.75" customHeight="1">
      <c r="A468" s="47">
        <v>467</v>
      </c>
      <c r="B468" s="47" t="s">
        <v>2489</v>
      </c>
      <c r="C468" s="47" t="s">
        <v>735</v>
      </c>
      <c r="D468" s="47" t="s">
        <v>2490</v>
      </c>
      <c r="K468" s="111" t="s">
        <v>2279</v>
      </c>
      <c r="L468" s="111" t="s">
        <v>319</v>
      </c>
      <c r="M468" s="47">
        <v>0</v>
      </c>
      <c r="N468" s="111" t="s">
        <v>151</v>
      </c>
      <c r="O468" s="47">
        <v>4</v>
      </c>
    </row>
    <row r="469" spans="1:15" ht="12.75" customHeight="1">
      <c r="A469" s="47">
        <v>468</v>
      </c>
      <c r="B469" s="47" t="s">
        <v>2491</v>
      </c>
      <c r="C469" s="47" t="s">
        <v>735</v>
      </c>
      <c r="D469" s="47" t="s">
        <v>2492</v>
      </c>
      <c r="K469" s="111" t="s">
        <v>616</v>
      </c>
      <c r="L469" s="111" t="s">
        <v>228</v>
      </c>
      <c r="M469" s="47">
        <v>0</v>
      </c>
      <c r="N469" s="111" t="s">
        <v>151</v>
      </c>
      <c r="O469" s="47">
        <v>4</v>
      </c>
    </row>
    <row r="470" spans="1:15" ht="12.75" customHeight="1">
      <c r="A470" s="47">
        <v>469</v>
      </c>
      <c r="B470" s="47" t="s">
        <v>734</v>
      </c>
      <c r="C470" s="47" t="s">
        <v>2493</v>
      </c>
      <c r="D470" s="47" t="s">
        <v>556</v>
      </c>
      <c r="K470" s="111" t="s">
        <v>2282</v>
      </c>
      <c r="L470" s="111" t="s">
        <v>319</v>
      </c>
      <c r="M470" s="47">
        <v>0</v>
      </c>
      <c r="N470" s="111" t="s">
        <v>151</v>
      </c>
      <c r="O470" s="47">
        <v>4</v>
      </c>
    </row>
    <row r="471" spans="1:15" ht="12.75" customHeight="1">
      <c r="A471" s="47">
        <v>470</v>
      </c>
      <c r="B471" s="47" t="s">
        <v>2494</v>
      </c>
      <c r="C471" s="47" t="s">
        <v>2339</v>
      </c>
      <c r="D471" s="47" t="s">
        <v>2495</v>
      </c>
      <c r="K471" s="111" t="s">
        <v>2284</v>
      </c>
      <c r="L471" s="111" t="s">
        <v>228</v>
      </c>
      <c r="M471" s="47">
        <v>0</v>
      </c>
      <c r="N471" s="111" t="s">
        <v>152</v>
      </c>
      <c r="O471" s="47">
        <v>4</v>
      </c>
    </row>
    <row r="472" spans="1:15" ht="12.75" customHeight="1">
      <c r="A472" s="47">
        <v>471</v>
      </c>
      <c r="B472" s="47" t="s">
        <v>737</v>
      </c>
      <c r="C472" s="47" t="s">
        <v>2493</v>
      </c>
      <c r="D472" s="47" t="s">
        <v>738</v>
      </c>
      <c r="K472" s="111" t="s">
        <v>618</v>
      </c>
      <c r="L472" s="111" t="s">
        <v>683</v>
      </c>
      <c r="M472" s="47">
        <v>0</v>
      </c>
      <c r="N472" s="111" t="s">
        <v>151</v>
      </c>
      <c r="O472" s="47">
        <v>4</v>
      </c>
    </row>
    <row r="473" spans="1:15" ht="12.75" customHeight="1">
      <c r="A473" s="47">
        <v>472</v>
      </c>
      <c r="B473" s="47" t="s">
        <v>739</v>
      </c>
      <c r="C473" s="47" t="s">
        <v>2493</v>
      </c>
      <c r="D473" s="47" t="s">
        <v>740</v>
      </c>
      <c r="K473" s="111" t="s">
        <v>2287</v>
      </c>
      <c r="L473" s="111" t="s">
        <v>313</v>
      </c>
      <c r="M473" s="47">
        <v>0</v>
      </c>
      <c r="N473" s="111" t="s">
        <v>1655</v>
      </c>
      <c r="O473" s="47">
        <v>5</v>
      </c>
    </row>
    <row r="474" spans="1:15" ht="12.75" customHeight="1">
      <c r="A474" s="47">
        <v>473</v>
      </c>
      <c r="B474" s="47" t="s">
        <v>2496</v>
      </c>
      <c r="C474" s="47" t="s">
        <v>2497</v>
      </c>
      <c r="D474" s="47" t="s">
        <v>2498</v>
      </c>
      <c r="K474" s="111" t="s">
        <v>2289</v>
      </c>
      <c r="L474" s="111" t="s">
        <v>228</v>
      </c>
      <c r="M474" s="47">
        <v>0</v>
      </c>
      <c r="N474" s="111" t="s">
        <v>152</v>
      </c>
      <c r="O474" s="47">
        <v>4</v>
      </c>
    </row>
    <row r="475" spans="1:15" ht="12.75" customHeight="1">
      <c r="A475" s="47">
        <v>474</v>
      </c>
      <c r="B475" s="47" t="s">
        <v>2499</v>
      </c>
      <c r="C475" s="47" t="s">
        <v>2500</v>
      </c>
      <c r="D475" s="47" t="s">
        <v>749</v>
      </c>
      <c r="K475" s="111" t="s">
        <v>2291</v>
      </c>
      <c r="L475" s="111" t="s">
        <v>354</v>
      </c>
      <c r="M475" s="47">
        <v>0</v>
      </c>
      <c r="N475" s="111" t="s">
        <v>151</v>
      </c>
      <c r="O475" s="47">
        <v>4</v>
      </c>
    </row>
    <row r="476" spans="1:15" ht="12.75" customHeight="1">
      <c r="A476" s="47">
        <v>475</v>
      </c>
      <c r="B476" s="47" t="s">
        <v>742</v>
      </c>
      <c r="C476" s="47" t="s">
        <v>360</v>
      </c>
      <c r="D476" s="47" t="s">
        <v>743</v>
      </c>
      <c r="K476" s="111" t="s">
        <v>2291</v>
      </c>
      <c r="L476" s="111" t="s">
        <v>322</v>
      </c>
      <c r="M476" s="47">
        <v>0</v>
      </c>
      <c r="N476" s="111" t="s">
        <v>1655</v>
      </c>
      <c r="O476" s="47">
        <v>5</v>
      </c>
    </row>
    <row r="477" spans="1:15" ht="12.75" customHeight="1">
      <c r="A477" s="47">
        <v>476</v>
      </c>
      <c r="B477" s="47" t="s">
        <v>2501</v>
      </c>
      <c r="C477" s="47" t="s">
        <v>2502</v>
      </c>
      <c r="D477" s="47" t="s">
        <v>745</v>
      </c>
      <c r="K477" s="111" t="s">
        <v>2291</v>
      </c>
      <c r="L477" s="111" t="s">
        <v>319</v>
      </c>
      <c r="M477" s="47">
        <v>0</v>
      </c>
      <c r="N477" s="111" t="s">
        <v>152</v>
      </c>
      <c r="O477" s="47">
        <v>4</v>
      </c>
    </row>
    <row r="478" spans="1:15" ht="12.75" customHeight="1">
      <c r="A478" s="47">
        <v>477</v>
      </c>
      <c r="B478" s="47" t="s">
        <v>744</v>
      </c>
      <c r="C478" s="47" t="s">
        <v>360</v>
      </c>
      <c r="D478" s="47" t="s">
        <v>2503</v>
      </c>
      <c r="K478" s="111" t="s">
        <v>619</v>
      </c>
      <c r="L478" s="111" t="s">
        <v>322</v>
      </c>
      <c r="M478" s="47">
        <v>0</v>
      </c>
      <c r="N478" s="111" t="s">
        <v>152</v>
      </c>
      <c r="O478" s="47">
        <v>4</v>
      </c>
    </row>
    <row r="479" spans="1:15" ht="12.75" customHeight="1">
      <c r="A479" s="47">
        <v>478</v>
      </c>
      <c r="B479" s="47" t="s">
        <v>2504</v>
      </c>
      <c r="C479" s="47" t="s">
        <v>2505</v>
      </c>
      <c r="D479" s="47" t="s">
        <v>2506</v>
      </c>
      <c r="K479" s="111" t="s">
        <v>2293</v>
      </c>
      <c r="L479" s="111" t="s">
        <v>2507</v>
      </c>
      <c r="M479" s="47">
        <v>0</v>
      </c>
      <c r="N479" s="111" t="s">
        <v>151</v>
      </c>
      <c r="O479" s="47">
        <v>4</v>
      </c>
    </row>
    <row r="480" spans="1:15" ht="12.75" customHeight="1">
      <c r="A480" s="47">
        <v>479</v>
      </c>
      <c r="B480" s="47" t="s">
        <v>746</v>
      </c>
      <c r="C480" s="47" t="s">
        <v>2508</v>
      </c>
      <c r="D480" s="47" t="s">
        <v>747</v>
      </c>
      <c r="K480" s="111" t="s">
        <v>2293</v>
      </c>
      <c r="L480" s="111" t="s">
        <v>2509</v>
      </c>
      <c r="M480" s="47">
        <v>0</v>
      </c>
      <c r="N480" s="111" t="s">
        <v>151</v>
      </c>
      <c r="O480" s="47">
        <v>4</v>
      </c>
    </row>
    <row r="481" spans="1:15" ht="12.75" customHeight="1">
      <c r="A481" s="47">
        <v>480</v>
      </c>
      <c r="B481" s="47" t="s">
        <v>748</v>
      </c>
      <c r="C481" s="47" t="s">
        <v>360</v>
      </c>
      <c r="D481" s="47" t="s">
        <v>2510</v>
      </c>
      <c r="K481" s="111" t="s">
        <v>2293</v>
      </c>
      <c r="L481" s="111" t="s">
        <v>894</v>
      </c>
      <c r="M481" s="47">
        <v>0</v>
      </c>
      <c r="N481" s="111" t="s">
        <v>151</v>
      </c>
      <c r="O481" s="47">
        <v>4</v>
      </c>
    </row>
    <row r="482" spans="1:15" ht="12.75" customHeight="1">
      <c r="A482" s="47">
        <v>481</v>
      </c>
      <c r="B482" s="47" t="s">
        <v>750</v>
      </c>
      <c r="C482" s="47" t="s">
        <v>752</v>
      </c>
      <c r="D482" s="47" t="s">
        <v>751</v>
      </c>
      <c r="K482" s="111" t="s">
        <v>2294</v>
      </c>
      <c r="L482" s="111" t="s">
        <v>228</v>
      </c>
      <c r="M482" s="47">
        <v>0</v>
      </c>
      <c r="N482" s="111" t="s">
        <v>151</v>
      </c>
      <c r="O482" s="47">
        <v>4</v>
      </c>
    </row>
    <row r="483" spans="1:15" ht="12.75" customHeight="1">
      <c r="A483" s="47">
        <v>482</v>
      </c>
      <c r="B483" s="47" t="s">
        <v>753</v>
      </c>
      <c r="C483" s="47" t="s">
        <v>752</v>
      </c>
      <c r="D483" s="47" t="s">
        <v>754</v>
      </c>
      <c r="K483" s="111" t="s">
        <v>621</v>
      </c>
      <c r="L483" s="111" t="s">
        <v>675</v>
      </c>
      <c r="M483" s="47">
        <v>0</v>
      </c>
      <c r="N483" s="111" t="s">
        <v>1655</v>
      </c>
      <c r="O483" s="47">
        <v>5</v>
      </c>
    </row>
    <row r="484" spans="1:15" ht="12.75" customHeight="1">
      <c r="A484" s="47">
        <v>483</v>
      </c>
      <c r="B484" s="47" t="s">
        <v>2511</v>
      </c>
      <c r="C484" s="47" t="s">
        <v>752</v>
      </c>
      <c r="D484" s="47" t="s">
        <v>2512</v>
      </c>
      <c r="K484" s="111" t="s">
        <v>621</v>
      </c>
      <c r="L484" s="111" t="s">
        <v>2513</v>
      </c>
      <c r="M484" s="47">
        <v>0</v>
      </c>
      <c r="N484" s="111" t="s">
        <v>151</v>
      </c>
      <c r="O484" s="47">
        <v>4</v>
      </c>
    </row>
    <row r="485" spans="1:15" ht="12.75" customHeight="1">
      <c r="A485" s="47">
        <v>484</v>
      </c>
      <c r="B485" s="47" t="s">
        <v>755</v>
      </c>
      <c r="C485" s="47" t="s">
        <v>360</v>
      </c>
      <c r="D485" s="47" t="s">
        <v>756</v>
      </c>
      <c r="K485" s="111" t="s">
        <v>623</v>
      </c>
      <c r="L485" s="111" t="s">
        <v>334</v>
      </c>
      <c r="M485" s="47">
        <v>0</v>
      </c>
      <c r="N485" s="111" t="s">
        <v>151</v>
      </c>
      <c r="O485" s="47">
        <v>4</v>
      </c>
    </row>
    <row r="486" spans="1:15" ht="12.75" customHeight="1">
      <c r="A486" s="47">
        <v>485</v>
      </c>
      <c r="B486" s="47" t="s">
        <v>757</v>
      </c>
      <c r="C486" s="47" t="s">
        <v>752</v>
      </c>
      <c r="D486" s="47" t="s">
        <v>2514</v>
      </c>
      <c r="K486" s="111" t="s">
        <v>692</v>
      </c>
      <c r="L486" s="111" t="s">
        <v>693</v>
      </c>
      <c r="M486" s="47">
        <v>0</v>
      </c>
      <c r="N486" s="111" t="s">
        <v>151</v>
      </c>
      <c r="O486" s="47">
        <v>4</v>
      </c>
    </row>
    <row r="487" spans="1:15" ht="12.75" customHeight="1">
      <c r="A487" s="47">
        <v>486</v>
      </c>
      <c r="B487" s="47" t="s">
        <v>758</v>
      </c>
      <c r="C487" s="47" t="s">
        <v>2515</v>
      </c>
      <c r="D487" s="47" t="s">
        <v>665</v>
      </c>
      <c r="K487" s="111" t="s">
        <v>692</v>
      </c>
      <c r="L487" s="111" t="s">
        <v>319</v>
      </c>
      <c r="M487" s="47">
        <v>0</v>
      </c>
      <c r="N487" s="111" t="s">
        <v>1655</v>
      </c>
      <c r="O487" s="47">
        <v>5</v>
      </c>
    </row>
    <row r="488" spans="1:15" ht="12.75" customHeight="1">
      <c r="A488" s="47">
        <v>487</v>
      </c>
      <c r="B488" s="47" t="s">
        <v>759</v>
      </c>
      <c r="C488" s="47" t="s">
        <v>2316</v>
      </c>
      <c r="D488" s="47" t="s">
        <v>760</v>
      </c>
      <c r="K488" s="111" t="s">
        <v>692</v>
      </c>
      <c r="L488" s="111" t="s">
        <v>669</v>
      </c>
      <c r="M488" s="47">
        <v>0</v>
      </c>
      <c r="N488" s="111" t="s">
        <v>1655</v>
      </c>
      <c r="O488" s="47">
        <v>5</v>
      </c>
    </row>
    <row r="489" spans="1:15" ht="12.75" customHeight="1">
      <c r="A489" s="47">
        <v>488</v>
      </c>
      <c r="B489" s="47" t="s">
        <v>761</v>
      </c>
      <c r="C489" s="47" t="s">
        <v>1921</v>
      </c>
      <c r="D489" s="47" t="s">
        <v>2516</v>
      </c>
      <c r="K489" s="111" t="s">
        <v>2297</v>
      </c>
      <c r="L489" s="111" t="s">
        <v>228</v>
      </c>
      <c r="M489" s="47">
        <v>0</v>
      </c>
      <c r="N489" s="111" t="s">
        <v>1655</v>
      </c>
      <c r="O489" s="47">
        <v>5</v>
      </c>
    </row>
    <row r="490" spans="1:15" ht="12.75" customHeight="1">
      <c r="A490" s="47">
        <v>489</v>
      </c>
      <c r="B490" s="47" t="s">
        <v>762</v>
      </c>
      <c r="C490" s="47" t="s">
        <v>2281</v>
      </c>
      <c r="D490" s="47" t="s">
        <v>2517</v>
      </c>
      <c r="K490" s="111" t="s">
        <v>2299</v>
      </c>
      <c r="L490" s="111" t="s">
        <v>161</v>
      </c>
      <c r="M490" s="47">
        <v>0</v>
      </c>
      <c r="N490" s="111" t="s">
        <v>151</v>
      </c>
      <c r="O490" s="47">
        <v>4</v>
      </c>
    </row>
    <row r="491" spans="1:15" ht="12.75" customHeight="1">
      <c r="A491" s="47">
        <v>490</v>
      </c>
      <c r="B491" s="47" t="s">
        <v>763</v>
      </c>
      <c r="C491" s="47" t="s">
        <v>2316</v>
      </c>
      <c r="D491" s="47" t="s">
        <v>764</v>
      </c>
      <c r="K491" s="111" t="s">
        <v>2301</v>
      </c>
      <c r="L491" s="111" t="s">
        <v>340</v>
      </c>
      <c r="M491" s="47">
        <v>0</v>
      </c>
      <c r="N491" s="111" t="s">
        <v>1655</v>
      </c>
      <c r="O491" s="47">
        <v>5</v>
      </c>
    </row>
    <row r="492" spans="1:15" ht="12.75" customHeight="1">
      <c r="A492" s="47">
        <v>491</v>
      </c>
      <c r="B492" s="47" t="s">
        <v>2518</v>
      </c>
      <c r="C492" s="47" t="s">
        <v>363</v>
      </c>
      <c r="D492" s="47" t="s">
        <v>2519</v>
      </c>
      <c r="K492" s="111" t="s">
        <v>2303</v>
      </c>
      <c r="L492" s="111" t="s">
        <v>228</v>
      </c>
      <c r="M492" s="47">
        <v>0</v>
      </c>
      <c r="N492" s="111" t="s">
        <v>152</v>
      </c>
      <c r="O492" s="47">
        <v>4</v>
      </c>
    </row>
    <row r="493" spans="1:15" ht="12.75" customHeight="1">
      <c r="A493" s="47">
        <v>492</v>
      </c>
      <c r="B493" s="47" t="s">
        <v>765</v>
      </c>
      <c r="C493" s="47" t="s">
        <v>1921</v>
      </c>
      <c r="D493" s="47" t="s">
        <v>766</v>
      </c>
      <c r="K493" s="111" t="s">
        <v>2305</v>
      </c>
      <c r="L493" s="111" t="s">
        <v>228</v>
      </c>
      <c r="M493" s="47">
        <v>0</v>
      </c>
      <c r="N493" s="111" t="s">
        <v>152</v>
      </c>
      <c r="O493" s="47">
        <v>4</v>
      </c>
    </row>
    <row r="494" spans="1:15" ht="12.75" customHeight="1">
      <c r="A494" s="47">
        <v>493</v>
      </c>
      <c r="B494" s="47" t="s">
        <v>2520</v>
      </c>
      <c r="C494" s="47" t="s">
        <v>363</v>
      </c>
      <c r="D494" s="47" t="s">
        <v>2521</v>
      </c>
      <c r="K494" s="111" t="s">
        <v>2306</v>
      </c>
      <c r="L494" s="111" t="s">
        <v>228</v>
      </c>
      <c r="M494" s="47">
        <v>0</v>
      </c>
      <c r="N494" s="111" t="s">
        <v>1655</v>
      </c>
      <c r="O494" s="47">
        <v>5</v>
      </c>
    </row>
    <row r="495" spans="1:15" ht="12.75" customHeight="1">
      <c r="A495" s="47">
        <v>494</v>
      </c>
      <c r="B495" s="47" t="s">
        <v>767</v>
      </c>
      <c r="C495" s="47" t="s">
        <v>2316</v>
      </c>
      <c r="D495" s="47" t="s">
        <v>768</v>
      </c>
      <c r="K495" s="111" t="s">
        <v>2308</v>
      </c>
      <c r="L495" s="111" t="s">
        <v>228</v>
      </c>
      <c r="M495" s="47">
        <v>0</v>
      </c>
      <c r="N495" s="111" t="s">
        <v>152</v>
      </c>
      <c r="O495" s="47">
        <v>4</v>
      </c>
    </row>
    <row r="496" spans="1:15" ht="12.75" customHeight="1">
      <c r="A496" s="47">
        <v>495</v>
      </c>
      <c r="B496" s="47" t="s">
        <v>769</v>
      </c>
      <c r="C496" s="47" t="s">
        <v>2316</v>
      </c>
      <c r="D496" s="47" t="s">
        <v>770</v>
      </c>
      <c r="K496" s="111" t="s">
        <v>2311</v>
      </c>
      <c r="L496" s="111" t="s">
        <v>228</v>
      </c>
      <c r="M496" s="47">
        <v>0</v>
      </c>
      <c r="N496" s="111" t="s">
        <v>1655</v>
      </c>
      <c r="O496" s="47">
        <v>5</v>
      </c>
    </row>
    <row r="497" spans="1:15" ht="12.75" customHeight="1">
      <c r="A497" s="47">
        <v>496</v>
      </c>
      <c r="B497" s="47" t="s">
        <v>2522</v>
      </c>
      <c r="C497" s="47" t="s">
        <v>2316</v>
      </c>
      <c r="D497" s="47" t="s">
        <v>2523</v>
      </c>
      <c r="K497" s="111" t="s">
        <v>625</v>
      </c>
      <c r="L497" s="111" t="s">
        <v>354</v>
      </c>
      <c r="M497" s="47">
        <v>0</v>
      </c>
      <c r="N497" s="111" t="s">
        <v>151</v>
      </c>
      <c r="O497" s="47">
        <v>4</v>
      </c>
    </row>
    <row r="498" spans="1:15" ht="12.75" customHeight="1">
      <c r="A498" s="47">
        <v>497</v>
      </c>
      <c r="B498" s="47" t="s">
        <v>771</v>
      </c>
      <c r="C498" s="47" t="s">
        <v>1921</v>
      </c>
      <c r="D498" s="47" t="s">
        <v>772</v>
      </c>
      <c r="K498" s="111" t="s">
        <v>625</v>
      </c>
      <c r="L498" s="111" t="s">
        <v>348</v>
      </c>
      <c r="M498" s="47">
        <v>0</v>
      </c>
      <c r="N498" s="111" t="s">
        <v>151</v>
      </c>
      <c r="O498" s="47">
        <v>4</v>
      </c>
    </row>
    <row r="499" spans="1:15" ht="12.75" customHeight="1">
      <c r="A499" s="47">
        <v>498</v>
      </c>
      <c r="B499" s="47" t="s">
        <v>773</v>
      </c>
      <c r="C499" s="47" t="s">
        <v>2316</v>
      </c>
      <c r="D499" s="47" t="s">
        <v>2524</v>
      </c>
      <c r="K499" s="111" t="s">
        <v>627</v>
      </c>
      <c r="L499" s="111" t="s">
        <v>428</v>
      </c>
      <c r="M499" s="47">
        <v>0</v>
      </c>
      <c r="N499" s="111" t="s">
        <v>151</v>
      </c>
      <c r="O499" s="47">
        <v>4</v>
      </c>
    </row>
    <row r="500" spans="1:15" ht="12.75" customHeight="1">
      <c r="A500" s="47">
        <v>499</v>
      </c>
      <c r="B500" s="47" t="s">
        <v>775</v>
      </c>
      <c r="C500" s="47" t="s">
        <v>2316</v>
      </c>
      <c r="D500" s="47" t="s">
        <v>776</v>
      </c>
      <c r="K500" s="111" t="s">
        <v>2313</v>
      </c>
      <c r="L500" s="111" t="s">
        <v>228</v>
      </c>
      <c r="M500" s="47">
        <v>0</v>
      </c>
      <c r="N500" s="111" t="s">
        <v>1655</v>
      </c>
      <c r="O500" s="47">
        <v>5</v>
      </c>
    </row>
    <row r="501" spans="1:15" ht="12.75" customHeight="1">
      <c r="A501" s="47">
        <v>500</v>
      </c>
      <c r="B501" s="47" t="s">
        <v>777</v>
      </c>
      <c r="C501" s="47" t="s">
        <v>2316</v>
      </c>
      <c r="D501" s="47" t="s">
        <v>778</v>
      </c>
      <c r="K501" s="111" t="s">
        <v>2315</v>
      </c>
      <c r="L501" s="111" t="s">
        <v>228</v>
      </c>
      <c r="M501" s="47">
        <v>0</v>
      </c>
      <c r="N501" s="111" t="s">
        <v>1655</v>
      </c>
      <c r="O501" s="47">
        <v>5</v>
      </c>
    </row>
    <row r="502" spans="1:15" ht="12.75" customHeight="1">
      <c r="A502" s="47">
        <v>501</v>
      </c>
      <c r="B502" s="47" t="s">
        <v>2525</v>
      </c>
      <c r="C502" s="47" t="s">
        <v>1889</v>
      </c>
      <c r="D502" s="47" t="s">
        <v>2526</v>
      </c>
      <c r="K502" s="111" t="s">
        <v>629</v>
      </c>
      <c r="L502" s="111" t="s">
        <v>319</v>
      </c>
      <c r="M502" s="47">
        <v>0</v>
      </c>
      <c r="N502" s="111" t="s">
        <v>151</v>
      </c>
      <c r="O502" s="47">
        <v>4</v>
      </c>
    </row>
    <row r="503" spans="1:15" ht="12.75" customHeight="1">
      <c r="A503" s="47">
        <v>502</v>
      </c>
      <c r="B503" s="47" t="s">
        <v>2527</v>
      </c>
      <c r="C503" s="47" t="s">
        <v>2316</v>
      </c>
      <c r="D503" s="47" t="s">
        <v>2528</v>
      </c>
      <c r="K503" s="111" t="s">
        <v>631</v>
      </c>
      <c r="L503" s="111" t="s">
        <v>340</v>
      </c>
      <c r="M503" s="47">
        <v>0</v>
      </c>
      <c r="N503" s="111" t="s">
        <v>151</v>
      </c>
      <c r="O503" s="47">
        <v>4</v>
      </c>
    </row>
    <row r="504" spans="1:15" ht="12.75" customHeight="1">
      <c r="A504" s="47">
        <v>503</v>
      </c>
      <c r="B504" s="47" t="s">
        <v>2529</v>
      </c>
      <c r="C504" s="47" t="s">
        <v>2316</v>
      </c>
      <c r="D504" s="47" t="s">
        <v>2530</v>
      </c>
      <c r="K504" s="111" t="s">
        <v>632</v>
      </c>
      <c r="L504" s="111" t="s">
        <v>713</v>
      </c>
      <c r="M504" s="47">
        <v>0</v>
      </c>
      <c r="N504" s="111" t="s">
        <v>151</v>
      </c>
      <c r="O504" s="47">
        <v>4</v>
      </c>
    </row>
    <row r="505" spans="1:15" ht="12.75" customHeight="1">
      <c r="A505" s="47">
        <v>504</v>
      </c>
      <c r="B505" s="47" t="s">
        <v>2531</v>
      </c>
      <c r="C505" s="47" t="s">
        <v>2316</v>
      </c>
      <c r="D505" s="47" t="s">
        <v>2532</v>
      </c>
      <c r="K505" s="111" t="s">
        <v>632</v>
      </c>
      <c r="L505" s="111" t="s">
        <v>715</v>
      </c>
      <c r="M505" s="47">
        <v>0</v>
      </c>
      <c r="N505" s="111" t="s">
        <v>151</v>
      </c>
      <c r="O505" s="47">
        <v>4</v>
      </c>
    </row>
    <row r="506" spans="1:15" ht="12.75" customHeight="1">
      <c r="A506" s="47">
        <v>505</v>
      </c>
      <c r="B506" s="47" t="s">
        <v>780</v>
      </c>
      <c r="C506" s="47" t="s">
        <v>2316</v>
      </c>
      <c r="D506" s="47" t="s">
        <v>781</v>
      </c>
      <c r="K506" s="111" t="s">
        <v>632</v>
      </c>
      <c r="L506" s="111" t="s">
        <v>2533</v>
      </c>
      <c r="M506" s="47">
        <v>0</v>
      </c>
      <c r="N506" s="111" t="s">
        <v>151</v>
      </c>
      <c r="O506" s="47">
        <v>4</v>
      </c>
    </row>
    <row r="507" spans="1:15" ht="12.75" customHeight="1">
      <c r="A507" s="47">
        <v>506</v>
      </c>
      <c r="B507" s="47" t="s">
        <v>782</v>
      </c>
      <c r="C507" s="47" t="s">
        <v>2316</v>
      </c>
      <c r="D507" s="47" t="s">
        <v>783</v>
      </c>
      <c r="K507" s="111" t="s">
        <v>634</v>
      </c>
      <c r="L507" s="111" t="s">
        <v>683</v>
      </c>
      <c r="M507" s="47">
        <v>0</v>
      </c>
      <c r="N507" s="111" t="s">
        <v>151</v>
      </c>
      <c r="O507" s="47">
        <v>4</v>
      </c>
    </row>
    <row r="508" spans="1:15" ht="12.75" customHeight="1">
      <c r="A508" s="47">
        <v>507</v>
      </c>
      <c r="B508" s="47" t="s">
        <v>2534</v>
      </c>
      <c r="C508" s="47" t="s">
        <v>2316</v>
      </c>
      <c r="D508" s="47" t="s">
        <v>2535</v>
      </c>
      <c r="K508" s="111" t="s">
        <v>2321</v>
      </c>
      <c r="L508" s="111" t="s">
        <v>228</v>
      </c>
      <c r="M508" s="47">
        <v>0</v>
      </c>
      <c r="N508" s="111" t="s">
        <v>1655</v>
      </c>
      <c r="O508" s="47">
        <v>5</v>
      </c>
    </row>
    <row r="509" spans="1:15" ht="12.75" customHeight="1">
      <c r="A509" s="47">
        <v>508</v>
      </c>
      <c r="B509" s="47" t="s">
        <v>784</v>
      </c>
      <c r="C509" s="47" t="s">
        <v>363</v>
      </c>
      <c r="D509" s="47" t="s">
        <v>785</v>
      </c>
      <c r="K509" s="111" t="s">
        <v>2323</v>
      </c>
      <c r="L509" s="111" t="s">
        <v>228</v>
      </c>
      <c r="M509" s="47">
        <v>0</v>
      </c>
      <c r="N509" s="111" t="s">
        <v>1655</v>
      </c>
      <c r="O509" s="47">
        <v>5</v>
      </c>
    </row>
    <row r="510" spans="1:15" ht="12.75" customHeight="1">
      <c r="A510" s="47">
        <v>509</v>
      </c>
      <c r="B510" s="47" t="s">
        <v>786</v>
      </c>
      <c r="C510" s="47" t="s">
        <v>2316</v>
      </c>
      <c r="D510" s="47" t="s">
        <v>787</v>
      </c>
      <c r="K510" s="111" t="s">
        <v>2326</v>
      </c>
      <c r="L510" s="111" t="s">
        <v>228</v>
      </c>
      <c r="M510" s="47">
        <v>0</v>
      </c>
      <c r="N510" s="111" t="s">
        <v>1655</v>
      </c>
      <c r="O510" s="47">
        <v>5</v>
      </c>
    </row>
    <row r="511" spans="1:15" ht="12.75" customHeight="1">
      <c r="A511" s="47">
        <v>510</v>
      </c>
      <c r="B511" s="47" t="s">
        <v>788</v>
      </c>
      <c r="C511" s="47" t="s">
        <v>2316</v>
      </c>
      <c r="D511" s="47" t="s">
        <v>789</v>
      </c>
      <c r="K511" s="111" t="s">
        <v>2328</v>
      </c>
      <c r="L511" s="111" t="s">
        <v>228</v>
      </c>
      <c r="M511" s="47">
        <v>0</v>
      </c>
      <c r="N511" s="111" t="s">
        <v>1655</v>
      </c>
      <c r="O511" s="47">
        <v>5</v>
      </c>
    </row>
    <row r="512" spans="1:15" ht="12.75" customHeight="1">
      <c r="A512" s="47">
        <v>511</v>
      </c>
      <c r="B512" s="47" t="s">
        <v>791</v>
      </c>
      <c r="C512" s="47" t="s">
        <v>1921</v>
      </c>
      <c r="D512" s="47" t="s">
        <v>792</v>
      </c>
      <c r="K512" s="111" t="s">
        <v>2330</v>
      </c>
      <c r="L512" s="111" t="s">
        <v>666</v>
      </c>
      <c r="M512" s="47">
        <v>1</v>
      </c>
      <c r="N512" s="111" t="s">
        <v>151</v>
      </c>
      <c r="O512" s="47">
        <v>4</v>
      </c>
    </row>
    <row r="513" spans="1:15" ht="12.75" customHeight="1">
      <c r="A513" s="47">
        <v>512</v>
      </c>
      <c r="B513" s="47" t="s">
        <v>2536</v>
      </c>
      <c r="C513" s="47" t="s">
        <v>2316</v>
      </c>
      <c r="D513" s="47" t="s">
        <v>2537</v>
      </c>
      <c r="K513" s="111" t="s">
        <v>2330</v>
      </c>
      <c r="L513" s="111" t="s">
        <v>2538</v>
      </c>
      <c r="M513" s="47">
        <v>1</v>
      </c>
      <c r="N513" s="111" t="s">
        <v>1655</v>
      </c>
      <c r="O513" s="47">
        <v>5</v>
      </c>
    </row>
    <row r="514" spans="1:15" ht="12.75" customHeight="1">
      <c r="A514" s="47">
        <v>513</v>
      </c>
      <c r="B514" s="47" t="s">
        <v>794</v>
      </c>
      <c r="C514" s="47" t="s">
        <v>2316</v>
      </c>
      <c r="D514" s="47" t="s">
        <v>795</v>
      </c>
      <c r="K514" s="111" t="s">
        <v>2331</v>
      </c>
      <c r="L514" s="111" t="s">
        <v>228</v>
      </c>
      <c r="M514" s="47">
        <v>0</v>
      </c>
      <c r="N514" s="111" t="s">
        <v>1655</v>
      </c>
      <c r="O514" s="47">
        <v>5</v>
      </c>
    </row>
    <row r="515" spans="1:15" ht="12.75" customHeight="1">
      <c r="A515" s="47">
        <v>514</v>
      </c>
      <c r="B515" s="47" t="s">
        <v>2539</v>
      </c>
      <c r="C515" s="47" t="s">
        <v>2316</v>
      </c>
      <c r="D515" s="47" t="s">
        <v>2540</v>
      </c>
      <c r="K515" s="111" t="s">
        <v>2333</v>
      </c>
      <c r="L515" s="111" t="s">
        <v>228</v>
      </c>
      <c r="M515" s="47">
        <v>0</v>
      </c>
      <c r="N515" s="111" t="s">
        <v>1655</v>
      </c>
      <c r="O515" s="47">
        <v>5</v>
      </c>
    </row>
    <row r="516" spans="1:15" ht="12.75" customHeight="1">
      <c r="A516" s="47">
        <v>515</v>
      </c>
      <c r="B516" s="47" t="s">
        <v>796</v>
      </c>
      <c r="C516" s="47" t="s">
        <v>1921</v>
      </c>
      <c r="D516" s="47" t="s">
        <v>2541</v>
      </c>
      <c r="K516" s="111" t="s">
        <v>636</v>
      </c>
      <c r="L516" s="111" t="s">
        <v>2542</v>
      </c>
      <c r="M516" s="47">
        <v>0</v>
      </c>
      <c r="N516" s="111" t="s">
        <v>1655</v>
      </c>
      <c r="O516" s="47">
        <v>5</v>
      </c>
    </row>
    <row r="517" spans="1:15" ht="12.75" customHeight="1">
      <c r="A517" s="47">
        <v>516</v>
      </c>
      <c r="B517" s="47" t="s">
        <v>2543</v>
      </c>
      <c r="C517" s="47" t="s">
        <v>2316</v>
      </c>
      <c r="D517" s="47" t="s">
        <v>462</v>
      </c>
      <c r="K517" s="111" t="s">
        <v>636</v>
      </c>
      <c r="L517" s="111" t="s">
        <v>2544</v>
      </c>
      <c r="M517" s="47">
        <v>0</v>
      </c>
      <c r="N517" s="111" t="s">
        <v>151</v>
      </c>
      <c r="O517" s="47">
        <v>4</v>
      </c>
    </row>
    <row r="518" spans="1:15" ht="12.75" customHeight="1">
      <c r="A518" s="47">
        <v>517</v>
      </c>
      <c r="B518" s="47" t="s">
        <v>797</v>
      </c>
      <c r="C518" s="47" t="s">
        <v>2316</v>
      </c>
      <c r="D518" s="47" t="s">
        <v>798</v>
      </c>
      <c r="K518" s="111" t="s">
        <v>636</v>
      </c>
      <c r="L518" s="111" t="s">
        <v>2545</v>
      </c>
      <c r="M518" s="47">
        <v>0</v>
      </c>
      <c r="N518" s="111" t="s">
        <v>1655</v>
      </c>
      <c r="O518" s="47">
        <v>5</v>
      </c>
    </row>
    <row r="519" spans="1:15" ht="12.75" customHeight="1">
      <c r="A519" s="47">
        <v>518</v>
      </c>
      <c r="B519" s="47" t="s">
        <v>799</v>
      </c>
      <c r="C519" s="47" t="s">
        <v>2316</v>
      </c>
      <c r="D519" s="47" t="s">
        <v>800</v>
      </c>
      <c r="K519" s="111" t="s">
        <v>636</v>
      </c>
      <c r="L519" s="111" t="s">
        <v>718</v>
      </c>
      <c r="M519" s="47">
        <v>0</v>
      </c>
      <c r="N519" s="111" t="s">
        <v>151</v>
      </c>
      <c r="O519" s="47">
        <v>4</v>
      </c>
    </row>
    <row r="520" spans="1:15" ht="12.75" customHeight="1">
      <c r="A520" s="47">
        <v>519</v>
      </c>
      <c r="B520" s="47" t="s">
        <v>2546</v>
      </c>
      <c r="C520" s="47" t="s">
        <v>1921</v>
      </c>
      <c r="D520" s="47" t="s">
        <v>2547</v>
      </c>
      <c r="K520" s="111" t="s">
        <v>636</v>
      </c>
      <c r="L520" s="111" t="s">
        <v>2548</v>
      </c>
      <c r="M520" s="47">
        <v>0</v>
      </c>
      <c r="N520" s="111" t="s">
        <v>151</v>
      </c>
      <c r="O520" s="47">
        <v>4</v>
      </c>
    </row>
    <row r="521" spans="1:15" ht="12.75" customHeight="1">
      <c r="A521" s="47">
        <v>520</v>
      </c>
      <c r="B521" s="47" t="s">
        <v>2549</v>
      </c>
      <c r="C521" s="47" t="s">
        <v>2316</v>
      </c>
      <c r="D521" s="47" t="s">
        <v>2550</v>
      </c>
      <c r="K521" s="111" t="s">
        <v>636</v>
      </c>
      <c r="L521" s="111" t="s">
        <v>713</v>
      </c>
      <c r="M521" s="47">
        <v>0</v>
      </c>
      <c r="N521" s="111" t="s">
        <v>151</v>
      </c>
      <c r="O521" s="47">
        <v>4</v>
      </c>
    </row>
    <row r="522" spans="1:15" ht="12.75" customHeight="1">
      <c r="A522" s="47">
        <v>521</v>
      </c>
      <c r="B522" s="47" t="s">
        <v>2551</v>
      </c>
      <c r="C522" s="47" t="s">
        <v>2552</v>
      </c>
      <c r="D522" s="47" t="s">
        <v>2553</v>
      </c>
      <c r="K522" s="111" t="s">
        <v>636</v>
      </c>
      <c r="L522" s="111" t="s">
        <v>715</v>
      </c>
      <c r="M522" s="47">
        <v>0</v>
      </c>
      <c r="N522" s="111" t="s">
        <v>151</v>
      </c>
      <c r="O522" s="47">
        <v>4</v>
      </c>
    </row>
    <row r="523" spans="1:15" ht="12.75" customHeight="1">
      <c r="A523" s="47">
        <v>522</v>
      </c>
      <c r="B523" s="47" t="s">
        <v>801</v>
      </c>
      <c r="C523" s="47" t="s">
        <v>1921</v>
      </c>
      <c r="D523" s="47" t="s">
        <v>2554</v>
      </c>
      <c r="K523" s="111" t="s">
        <v>636</v>
      </c>
      <c r="L523" s="111" t="s">
        <v>2533</v>
      </c>
      <c r="M523" s="47">
        <v>0</v>
      </c>
      <c r="N523" s="111" t="s">
        <v>151</v>
      </c>
      <c r="O523" s="47">
        <v>4</v>
      </c>
    </row>
    <row r="524" spans="1:15" ht="12.75" customHeight="1">
      <c r="A524" s="47">
        <v>523</v>
      </c>
      <c r="B524" s="47" t="s">
        <v>2555</v>
      </c>
      <c r="C524" s="47" t="s">
        <v>2556</v>
      </c>
      <c r="D524" s="47" t="s">
        <v>2553</v>
      </c>
      <c r="K524" s="111" t="s">
        <v>2335</v>
      </c>
      <c r="L524" s="111" t="s">
        <v>228</v>
      </c>
      <c r="M524" s="47">
        <v>0</v>
      </c>
      <c r="N524" s="111" t="s">
        <v>1655</v>
      </c>
      <c r="O524" s="47">
        <v>5</v>
      </c>
    </row>
    <row r="525" spans="1:15" ht="12.75" customHeight="1">
      <c r="A525" s="47">
        <v>524</v>
      </c>
      <c r="B525" s="47" t="s">
        <v>2557</v>
      </c>
      <c r="C525" s="47" t="s">
        <v>2556</v>
      </c>
      <c r="D525" s="47" t="s">
        <v>2558</v>
      </c>
      <c r="K525" s="111" t="s">
        <v>2336</v>
      </c>
      <c r="L525" s="111" t="s">
        <v>228</v>
      </c>
      <c r="M525" s="47">
        <v>0</v>
      </c>
      <c r="N525" s="111" t="s">
        <v>1655</v>
      </c>
      <c r="O525" s="47">
        <v>5</v>
      </c>
    </row>
    <row r="526" spans="1:15" ht="12.75" customHeight="1">
      <c r="A526" s="47">
        <v>525</v>
      </c>
      <c r="B526" s="47" t="s">
        <v>2559</v>
      </c>
      <c r="C526" s="47" t="s">
        <v>2316</v>
      </c>
      <c r="D526" s="47" t="s">
        <v>2560</v>
      </c>
      <c r="K526" s="111" t="s">
        <v>2338</v>
      </c>
      <c r="L526" s="111" t="s">
        <v>228</v>
      </c>
      <c r="M526" s="47">
        <v>0</v>
      </c>
      <c r="N526" s="111" t="s">
        <v>151</v>
      </c>
      <c r="O526" s="47">
        <v>5</v>
      </c>
    </row>
    <row r="527" spans="1:15" ht="12.75" customHeight="1">
      <c r="A527" s="47">
        <v>526</v>
      </c>
      <c r="B527" s="47" t="s">
        <v>802</v>
      </c>
      <c r="C527" s="47" t="s">
        <v>1921</v>
      </c>
      <c r="D527" s="47" t="s">
        <v>803</v>
      </c>
      <c r="K527" s="111" t="s">
        <v>2341</v>
      </c>
      <c r="L527" s="111" t="s">
        <v>228</v>
      </c>
      <c r="M527" s="47">
        <v>0</v>
      </c>
      <c r="N527" s="111" t="s">
        <v>151</v>
      </c>
      <c r="O527" s="47">
        <v>3</v>
      </c>
    </row>
    <row r="528" spans="1:15" ht="12.75" customHeight="1">
      <c r="A528" s="47">
        <v>527</v>
      </c>
      <c r="B528" s="47" t="s">
        <v>804</v>
      </c>
      <c r="C528" s="47" t="s">
        <v>2316</v>
      </c>
      <c r="D528" s="47" t="s">
        <v>800</v>
      </c>
      <c r="K528" s="111" t="s">
        <v>2341</v>
      </c>
      <c r="L528" s="111" t="s">
        <v>228</v>
      </c>
      <c r="M528" s="47">
        <v>0</v>
      </c>
      <c r="N528" s="111" t="s">
        <v>151</v>
      </c>
      <c r="O528" s="47">
        <v>5</v>
      </c>
    </row>
    <row r="529" spans="1:15" ht="12.75" customHeight="1">
      <c r="A529" s="47">
        <v>528</v>
      </c>
      <c r="B529" s="47" t="s">
        <v>805</v>
      </c>
      <c r="C529" s="47" t="s">
        <v>1921</v>
      </c>
      <c r="D529" s="47" t="s">
        <v>806</v>
      </c>
      <c r="K529" s="111" t="s">
        <v>2344</v>
      </c>
      <c r="L529" s="111" t="s">
        <v>228</v>
      </c>
      <c r="M529" s="47">
        <v>0</v>
      </c>
      <c r="N529" s="111" t="s">
        <v>151</v>
      </c>
      <c r="O529" s="47">
        <v>4</v>
      </c>
    </row>
    <row r="530" spans="1:15" ht="12.75" customHeight="1">
      <c r="A530" s="47">
        <v>529</v>
      </c>
      <c r="B530" s="47" t="s">
        <v>2561</v>
      </c>
      <c r="C530" s="47" t="s">
        <v>1921</v>
      </c>
      <c r="D530" s="47" t="s">
        <v>2562</v>
      </c>
      <c r="K530" s="111" t="s">
        <v>2344</v>
      </c>
      <c r="L530" s="111" t="s">
        <v>228</v>
      </c>
      <c r="M530" s="47">
        <v>0</v>
      </c>
      <c r="N530" s="111" t="s">
        <v>151</v>
      </c>
      <c r="O530" s="47">
        <v>5</v>
      </c>
    </row>
    <row r="531" spans="1:15" ht="12.75" customHeight="1">
      <c r="A531" s="47">
        <v>530</v>
      </c>
      <c r="B531" s="47" t="s">
        <v>807</v>
      </c>
      <c r="C531" s="47" t="s">
        <v>360</v>
      </c>
      <c r="D531" s="47" t="s">
        <v>808</v>
      </c>
      <c r="K531" s="111" t="s">
        <v>2346</v>
      </c>
      <c r="L531" s="111" t="s">
        <v>228</v>
      </c>
      <c r="M531" s="47">
        <v>0</v>
      </c>
      <c r="N531" s="111" t="s">
        <v>151</v>
      </c>
      <c r="O531" s="47">
        <v>4</v>
      </c>
    </row>
    <row r="532" spans="1:15" ht="12.75" customHeight="1">
      <c r="A532" s="47">
        <v>531</v>
      </c>
      <c r="B532" s="47" t="s">
        <v>2563</v>
      </c>
      <c r="C532" s="47" t="s">
        <v>2339</v>
      </c>
      <c r="D532" s="47" t="s">
        <v>2564</v>
      </c>
      <c r="K532" s="111" t="s">
        <v>2346</v>
      </c>
      <c r="L532" s="111" t="s">
        <v>228</v>
      </c>
      <c r="M532" s="47">
        <v>0</v>
      </c>
      <c r="N532" s="111" t="s">
        <v>151</v>
      </c>
      <c r="O532" s="47">
        <v>5</v>
      </c>
    </row>
    <row r="533" spans="1:15" ht="12.75" customHeight="1">
      <c r="A533" s="47">
        <v>532</v>
      </c>
      <c r="B533" s="47" t="s">
        <v>809</v>
      </c>
      <c r="C533" s="47" t="s">
        <v>811</v>
      </c>
      <c r="D533" s="47" t="s">
        <v>810</v>
      </c>
      <c r="K533" s="111" t="s">
        <v>639</v>
      </c>
      <c r="L533" s="111" t="s">
        <v>228</v>
      </c>
      <c r="M533" s="47">
        <v>0</v>
      </c>
      <c r="N533" s="111" t="s">
        <v>151</v>
      </c>
      <c r="O533" s="47">
        <v>4</v>
      </c>
    </row>
    <row r="534" spans="1:15" ht="12.75" customHeight="1">
      <c r="A534" s="47">
        <v>533</v>
      </c>
      <c r="B534" s="47" t="s">
        <v>2565</v>
      </c>
      <c r="C534" s="47" t="s">
        <v>2339</v>
      </c>
      <c r="D534" s="47" t="s">
        <v>2566</v>
      </c>
      <c r="K534" s="111" t="s">
        <v>641</v>
      </c>
      <c r="L534" s="111" t="s">
        <v>228</v>
      </c>
      <c r="M534" s="47">
        <v>0</v>
      </c>
      <c r="N534" s="111" t="s">
        <v>151</v>
      </c>
      <c r="O534" s="47">
        <v>4</v>
      </c>
    </row>
    <row r="535" spans="1:15" ht="12.75" customHeight="1">
      <c r="A535" s="47">
        <v>534</v>
      </c>
      <c r="B535" s="47" t="s">
        <v>2567</v>
      </c>
      <c r="C535" s="47" t="s">
        <v>2339</v>
      </c>
      <c r="D535" s="47" t="s">
        <v>2568</v>
      </c>
      <c r="K535" s="111" t="s">
        <v>641</v>
      </c>
      <c r="L535" s="111" t="s">
        <v>228</v>
      </c>
      <c r="M535" s="47">
        <v>0</v>
      </c>
      <c r="N535" s="111" t="s">
        <v>151</v>
      </c>
      <c r="O535" s="47">
        <v>5</v>
      </c>
    </row>
    <row r="536" spans="1:15" ht="12.75" customHeight="1">
      <c r="A536" s="47">
        <v>535</v>
      </c>
      <c r="B536" s="47" t="s">
        <v>2569</v>
      </c>
      <c r="C536" s="47" t="s">
        <v>2339</v>
      </c>
      <c r="D536" s="47" t="s">
        <v>2570</v>
      </c>
      <c r="K536" s="111" t="s">
        <v>643</v>
      </c>
      <c r="L536" s="111" t="s">
        <v>228</v>
      </c>
      <c r="M536" s="47">
        <v>0</v>
      </c>
      <c r="N536" s="111" t="s">
        <v>151</v>
      </c>
      <c r="O536" s="47">
        <v>5</v>
      </c>
    </row>
    <row r="537" spans="1:15" ht="12.75" customHeight="1">
      <c r="A537" s="47">
        <v>536</v>
      </c>
      <c r="B537" s="47" t="s">
        <v>2571</v>
      </c>
      <c r="C537" s="47" t="s">
        <v>2572</v>
      </c>
      <c r="D537" s="47" t="s">
        <v>2573</v>
      </c>
      <c r="K537" s="111" t="s">
        <v>2349</v>
      </c>
      <c r="L537" s="111" t="s">
        <v>228</v>
      </c>
      <c r="M537" s="47">
        <v>0</v>
      </c>
      <c r="N537" s="111" t="s">
        <v>151</v>
      </c>
      <c r="O537" s="47">
        <v>4</v>
      </c>
    </row>
    <row r="538" spans="1:15" ht="12.75" customHeight="1">
      <c r="A538" s="47">
        <v>537</v>
      </c>
      <c r="B538" s="47" t="s">
        <v>2574</v>
      </c>
      <c r="C538" s="47" t="s">
        <v>2095</v>
      </c>
      <c r="D538" s="47" t="s">
        <v>2570</v>
      </c>
      <c r="K538" s="111" t="s">
        <v>645</v>
      </c>
      <c r="L538" s="111" t="s">
        <v>228</v>
      </c>
      <c r="M538" s="47">
        <v>0</v>
      </c>
      <c r="N538" s="111" t="s">
        <v>151</v>
      </c>
      <c r="O538" s="47">
        <v>3</v>
      </c>
    </row>
    <row r="539" spans="1:15" ht="12.75" customHeight="1">
      <c r="A539" s="47">
        <v>538</v>
      </c>
      <c r="B539" s="47" t="s">
        <v>2575</v>
      </c>
      <c r="C539" s="47" t="s">
        <v>2095</v>
      </c>
      <c r="D539" s="47" t="s">
        <v>2576</v>
      </c>
      <c r="K539" s="111" t="s">
        <v>645</v>
      </c>
      <c r="L539" s="111" t="s">
        <v>228</v>
      </c>
      <c r="M539" s="47">
        <v>0</v>
      </c>
      <c r="N539" s="111" t="s">
        <v>151</v>
      </c>
      <c r="O539" s="47">
        <v>5</v>
      </c>
    </row>
    <row r="540" spans="1:15" ht="12.75" customHeight="1">
      <c r="A540" s="47">
        <v>539</v>
      </c>
      <c r="B540" s="47" t="s">
        <v>2577</v>
      </c>
      <c r="C540" s="47" t="s">
        <v>2095</v>
      </c>
      <c r="D540" s="47" t="s">
        <v>2578</v>
      </c>
      <c r="K540" s="111" t="s">
        <v>647</v>
      </c>
      <c r="L540" s="111" t="s">
        <v>228</v>
      </c>
      <c r="M540" s="47">
        <v>0</v>
      </c>
      <c r="N540" s="111" t="s">
        <v>151</v>
      </c>
      <c r="O540" s="47">
        <v>5</v>
      </c>
    </row>
    <row r="541" spans="1:15" ht="12.75" customHeight="1">
      <c r="A541" s="47">
        <v>540</v>
      </c>
      <c r="B541" s="47" t="s">
        <v>812</v>
      </c>
      <c r="C541" s="47" t="s">
        <v>360</v>
      </c>
      <c r="D541" s="47" t="s">
        <v>813</v>
      </c>
      <c r="K541" s="111" t="s">
        <v>649</v>
      </c>
      <c r="L541" s="111" t="s">
        <v>228</v>
      </c>
      <c r="M541" s="47">
        <v>0</v>
      </c>
      <c r="N541" s="111" t="s">
        <v>151</v>
      </c>
      <c r="O541" s="47">
        <v>4</v>
      </c>
    </row>
    <row r="542" spans="1:15" ht="12.75" customHeight="1">
      <c r="A542" s="47">
        <v>541</v>
      </c>
      <c r="B542" s="47" t="s">
        <v>814</v>
      </c>
      <c r="C542" s="47" t="s">
        <v>811</v>
      </c>
      <c r="D542" s="47" t="s">
        <v>815</v>
      </c>
      <c r="K542" s="111" t="s">
        <v>651</v>
      </c>
      <c r="L542" s="111" t="s">
        <v>683</v>
      </c>
      <c r="M542" s="47">
        <v>0</v>
      </c>
      <c r="N542" s="111" t="s">
        <v>151</v>
      </c>
      <c r="O542" s="47">
        <v>4</v>
      </c>
    </row>
    <row r="543" spans="1:15" ht="12.75" customHeight="1">
      <c r="A543" s="47">
        <v>542</v>
      </c>
      <c r="B543" s="47" t="s">
        <v>2579</v>
      </c>
      <c r="C543" s="47" t="s">
        <v>2095</v>
      </c>
      <c r="D543" s="47" t="s">
        <v>2580</v>
      </c>
      <c r="K543" s="111" t="s">
        <v>651</v>
      </c>
      <c r="L543" s="111" t="s">
        <v>1049</v>
      </c>
      <c r="M543" s="47">
        <v>0</v>
      </c>
      <c r="N543" s="111" t="s">
        <v>151</v>
      </c>
      <c r="O543" s="47">
        <v>4</v>
      </c>
    </row>
    <row r="544" spans="1:15" ht="12.75" customHeight="1">
      <c r="A544" s="47">
        <v>543</v>
      </c>
      <c r="B544" s="47" t="s">
        <v>2581</v>
      </c>
      <c r="C544" s="47" t="s">
        <v>2582</v>
      </c>
      <c r="D544" s="47" t="s">
        <v>2583</v>
      </c>
      <c r="K544" s="111" t="s">
        <v>653</v>
      </c>
      <c r="L544" s="111" t="s">
        <v>683</v>
      </c>
      <c r="M544" s="47">
        <v>0</v>
      </c>
      <c r="N544" s="111" t="s">
        <v>151</v>
      </c>
      <c r="O544" s="47">
        <v>4</v>
      </c>
    </row>
    <row r="545" spans="1:15" ht="12.75" customHeight="1">
      <c r="A545" s="47">
        <v>544</v>
      </c>
      <c r="B545" s="47" t="s">
        <v>816</v>
      </c>
      <c r="C545" s="47" t="s">
        <v>360</v>
      </c>
      <c r="D545" s="47" t="s">
        <v>2584</v>
      </c>
      <c r="K545" s="111" t="s">
        <v>655</v>
      </c>
      <c r="L545" s="111" t="s">
        <v>733</v>
      </c>
      <c r="M545" s="47">
        <v>0</v>
      </c>
      <c r="N545" s="111" t="s">
        <v>151</v>
      </c>
      <c r="O545" s="47">
        <v>4</v>
      </c>
    </row>
    <row r="546" spans="1:15" ht="12.75" customHeight="1">
      <c r="A546" s="47">
        <v>545</v>
      </c>
      <c r="B546" s="47" t="s">
        <v>2585</v>
      </c>
      <c r="C546" s="47" t="s">
        <v>2339</v>
      </c>
      <c r="D546" s="47" t="s">
        <v>2586</v>
      </c>
      <c r="K546" s="111" t="s">
        <v>655</v>
      </c>
      <c r="L546" s="111" t="s">
        <v>2587</v>
      </c>
      <c r="M546" s="47">
        <v>0</v>
      </c>
      <c r="N546" s="111" t="s">
        <v>1655</v>
      </c>
      <c r="O546" s="47">
        <v>5</v>
      </c>
    </row>
    <row r="547" spans="1:15" ht="12.75" customHeight="1">
      <c r="A547" s="47">
        <v>546</v>
      </c>
      <c r="B547" s="47" t="s">
        <v>817</v>
      </c>
      <c r="C547" s="47" t="s">
        <v>752</v>
      </c>
      <c r="D547" s="47" t="s">
        <v>818</v>
      </c>
      <c r="K547" s="111" t="s">
        <v>655</v>
      </c>
      <c r="L547" s="111" t="s">
        <v>1018</v>
      </c>
      <c r="M547" s="47">
        <v>0</v>
      </c>
      <c r="N547" s="111" t="s">
        <v>151</v>
      </c>
      <c r="O547" s="47">
        <v>4</v>
      </c>
    </row>
    <row r="548" spans="1:15" ht="12.75" customHeight="1">
      <c r="A548" s="47">
        <v>547</v>
      </c>
      <c r="B548" s="47" t="s">
        <v>2588</v>
      </c>
      <c r="C548" s="47" t="s">
        <v>2095</v>
      </c>
      <c r="D548" s="47" t="s">
        <v>2589</v>
      </c>
      <c r="K548" s="111" t="s">
        <v>655</v>
      </c>
      <c r="L548" s="111" t="s">
        <v>2590</v>
      </c>
      <c r="M548" s="47">
        <v>0</v>
      </c>
      <c r="N548" s="111" t="s">
        <v>151</v>
      </c>
      <c r="O548" s="47">
        <v>4</v>
      </c>
    </row>
    <row r="549" spans="1:15" ht="12.75" customHeight="1">
      <c r="A549" s="47">
        <v>548</v>
      </c>
      <c r="B549" s="47" t="s">
        <v>819</v>
      </c>
      <c r="C549" s="47" t="s">
        <v>360</v>
      </c>
      <c r="D549" s="47" t="s">
        <v>402</v>
      </c>
      <c r="K549" s="111" t="s">
        <v>655</v>
      </c>
      <c r="L549" s="111" t="s">
        <v>2591</v>
      </c>
      <c r="M549" s="47">
        <v>0</v>
      </c>
      <c r="N549" s="111" t="s">
        <v>151</v>
      </c>
      <c r="O549" s="47">
        <v>4</v>
      </c>
    </row>
    <row r="550" spans="1:15" ht="12.75" customHeight="1">
      <c r="A550" s="47">
        <v>549</v>
      </c>
      <c r="B550" s="47" t="s">
        <v>820</v>
      </c>
      <c r="C550" s="47" t="s">
        <v>360</v>
      </c>
      <c r="D550" s="47" t="s">
        <v>821</v>
      </c>
      <c r="K550" s="111" t="s">
        <v>655</v>
      </c>
      <c r="L550" s="111" t="s">
        <v>396</v>
      </c>
      <c r="M550" s="47">
        <v>0</v>
      </c>
      <c r="N550" s="111" t="s">
        <v>151</v>
      </c>
      <c r="O550" s="47">
        <v>4</v>
      </c>
    </row>
    <row r="551" spans="1:15" ht="12.75" customHeight="1">
      <c r="A551" s="47">
        <v>550</v>
      </c>
      <c r="B551" s="47" t="s">
        <v>823</v>
      </c>
      <c r="C551" s="47" t="s">
        <v>360</v>
      </c>
      <c r="D551" s="47" t="s">
        <v>824</v>
      </c>
      <c r="K551" s="111" t="s">
        <v>655</v>
      </c>
      <c r="L551" s="111" t="s">
        <v>736</v>
      </c>
      <c r="M551" s="47">
        <v>0</v>
      </c>
      <c r="N551" s="111" t="s">
        <v>151</v>
      </c>
      <c r="O551" s="47">
        <v>4</v>
      </c>
    </row>
    <row r="552" spans="1:15" ht="12.75" customHeight="1">
      <c r="A552" s="47">
        <v>551</v>
      </c>
      <c r="B552" s="47" t="s">
        <v>825</v>
      </c>
      <c r="C552" s="47" t="s">
        <v>826</v>
      </c>
      <c r="D552" s="47" t="s">
        <v>678</v>
      </c>
      <c r="K552" s="111" t="s">
        <v>655</v>
      </c>
      <c r="L552" s="111" t="s">
        <v>741</v>
      </c>
      <c r="M552" s="47">
        <v>0</v>
      </c>
      <c r="N552" s="111" t="s">
        <v>151</v>
      </c>
      <c r="O552" s="47">
        <v>4</v>
      </c>
    </row>
    <row r="553" spans="1:15" ht="12.75" customHeight="1">
      <c r="A553" s="47">
        <v>552</v>
      </c>
      <c r="B553" s="47" t="s">
        <v>827</v>
      </c>
      <c r="C553" s="47" t="s">
        <v>826</v>
      </c>
      <c r="D553" s="47" t="s">
        <v>828</v>
      </c>
      <c r="K553" s="111" t="s">
        <v>2352</v>
      </c>
      <c r="L553" s="111" t="s">
        <v>228</v>
      </c>
      <c r="M553" s="47">
        <v>0</v>
      </c>
      <c r="N553" s="111" t="s">
        <v>1655</v>
      </c>
      <c r="O553" s="47">
        <v>5</v>
      </c>
    </row>
    <row r="554" spans="1:15" ht="12.75" customHeight="1">
      <c r="A554" s="47">
        <v>553</v>
      </c>
      <c r="B554" s="47" t="s">
        <v>2592</v>
      </c>
      <c r="C554" s="47" t="s">
        <v>2593</v>
      </c>
      <c r="D554" s="47" t="s">
        <v>2594</v>
      </c>
      <c r="K554" s="111" t="s">
        <v>657</v>
      </c>
      <c r="L554" s="111" t="s">
        <v>693</v>
      </c>
      <c r="M554" s="47">
        <v>0</v>
      </c>
      <c r="N554" s="111" t="s">
        <v>151</v>
      </c>
      <c r="O554" s="47">
        <v>4</v>
      </c>
    </row>
    <row r="555" spans="1:15" ht="12.75" customHeight="1">
      <c r="A555" s="47">
        <v>554</v>
      </c>
      <c r="B555" s="47" t="s">
        <v>829</v>
      </c>
      <c r="C555" s="47" t="s">
        <v>378</v>
      </c>
      <c r="D555" s="47" t="s">
        <v>830</v>
      </c>
      <c r="K555" s="111" t="s">
        <v>657</v>
      </c>
      <c r="L555" s="111" t="s">
        <v>943</v>
      </c>
      <c r="M555" s="47">
        <v>0</v>
      </c>
      <c r="N555" s="111" t="s">
        <v>1655</v>
      </c>
      <c r="O555" s="47">
        <v>5</v>
      </c>
    </row>
    <row r="556" spans="1:15" ht="12.75" customHeight="1">
      <c r="A556" s="47">
        <v>555</v>
      </c>
      <c r="B556" s="47" t="s">
        <v>2595</v>
      </c>
      <c r="C556" s="47" t="s">
        <v>378</v>
      </c>
      <c r="D556" s="47" t="s">
        <v>2596</v>
      </c>
      <c r="K556" s="111" t="s">
        <v>659</v>
      </c>
      <c r="L556" s="111" t="s">
        <v>943</v>
      </c>
      <c r="M556" s="47">
        <v>0</v>
      </c>
      <c r="N556" s="111" t="s">
        <v>1655</v>
      </c>
      <c r="O556" s="47">
        <v>5</v>
      </c>
    </row>
    <row r="557" spans="1:15" ht="12.75" customHeight="1">
      <c r="A557" s="47">
        <v>556</v>
      </c>
      <c r="B557" s="47" t="s">
        <v>2597</v>
      </c>
      <c r="C557" s="47" t="s">
        <v>2016</v>
      </c>
      <c r="D557" s="47" t="s">
        <v>2598</v>
      </c>
      <c r="K557" s="111" t="s">
        <v>2354</v>
      </c>
      <c r="L557" s="111" t="s">
        <v>228</v>
      </c>
      <c r="M557" s="47">
        <v>0</v>
      </c>
      <c r="N557" s="111" t="s">
        <v>152</v>
      </c>
      <c r="O557" s="47">
        <v>4</v>
      </c>
    </row>
    <row r="558" spans="1:15" ht="12.75" customHeight="1">
      <c r="A558" s="47">
        <v>557</v>
      </c>
      <c r="B558" s="47" t="s">
        <v>2599</v>
      </c>
      <c r="C558" s="47" t="s">
        <v>1915</v>
      </c>
      <c r="D558" s="47" t="s">
        <v>1308</v>
      </c>
      <c r="K558" s="111" t="s">
        <v>661</v>
      </c>
      <c r="L558" s="111" t="s">
        <v>2600</v>
      </c>
      <c r="M558" s="47">
        <v>0</v>
      </c>
      <c r="N558" s="111" t="s">
        <v>1655</v>
      </c>
      <c r="O558" s="47">
        <v>5</v>
      </c>
    </row>
    <row r="559" spans="1:15" ht="12.75" customHeight="1">
      <c r="A559" s="47">
        <v>558</v>
      </c>
      <c r="B559" s="47" t="s">
        <v>2601</v>
      </c>
      <c r="C559" s="47" t="s">
        <v>1943</v>
      </c>
      <c r="D559" s="47" t="s">
        <v>2602</v>
      </c>
      <c r="K559" s="111" t="s">
        <v>2356</v>
      </c>
      <c r="L559" s="111" t="s">
        <v>228</v>
      </c>
      <c r="M559" s="47">
        <v>0</v>
      </c>
      <c r="N559" s="111" t="s">
        <v>152</v>
      </c>
      <c r="O559" s="47">
        <v>4</v>
      </c>
    </row>
    <row r="560" spans="1:15" ht="12.75" customHeight="1">
      <c r="A560" s="47">
        <v>559</v>
      </c>
      <c r="B560" s="47" t="s">
        <v>2603</v>
      </c>
      <c r="C560" s="47" t="s">
        <v>1915</v>
      </c>
      <c r="D560" s="47" t="s">
        <v>554</v>
      </c>
      <c r="K560" s="111" t="s">
        <v>2358</v>
      </c>
      <c r="L560" s="111" t="s">
        <v>228</v>
      </c>
      <c r="M560" s="47">
        <v>0</v>
      </c>
      <c r="N560" s="111" t="s">
        <v>152</v>
      </c>
      <c r="O560" s="47">
        <v>4</v>
      </c>
    </row>
    <row r="561" spans="1:15" ht="12.75" customHeight="1">
      <c r="A561" s="47">
        <v>560</v>
      </c>
      <c r="B561" s="47" t="s">
        <v>2604</v>
      </c>
      <c r="C561" s="47" t="s">
        <v>1915</v>
      </c>
      <c r="D561" s="47" t="s">
        <v>2605</v>
      </c>
      <c r="K561" s="111" t="s">
        <v>2361</v>
      </c>
      <c r="L561" s="111" t="s">
        <v>228</v>
      </c>
      <c r="M561" s="47">
        <v>0</v>
      </c>
      <c r="N561" s="111" t="s">
        <v>152</v>
      </c>
      <c r="O561" s="47">
        <v>4</v>
      </c>
    </row>
    <row r="562" spans="1:15" ht="12.75" customHeight="1">
      <c r="A562" s="47">
        <v>561</v>
      </c>
      <c r="B562" s="110" t="s">
        <v>2606</v>
      </c>
      <c r="C562" s="110" t="s">
        <v>2016</v>
      </c>
      <c r="D562" s="110" t="s">
        <v>2607</v>
      </c>
      <c r="K562" s="111" t="s">
        <v>2363</v>
      </c>
      <c r="L562" s="111" t="s">
        <v>228</v>
      </c>
      <c r="M562" s="47">
        <v>0</v>
      </c>
      <c r="N562" s="111" t="s">
        <v>1655</v>
      </c>
      <c r="O562" s="47">
        <v>5</v>
      </c>
    </row>
    <row r="563" spans="1:15" ht="12.75" customHeight="1">
      <c r="A563" s="47">
        <v>562</v>
      </c>
      <c r="B563" s="47" t="s">
        <v>831</v>
      </c>
      <c r="C563" s="47" t="s">
        <v>378</v>
      </c>
      <c r="D563" s="47" t="s">
        <v>832</v>
      </c>
      <c r="K563" s="111" t="s">
        <v>664</v>
      </c>
      <c r="L563" s="111" t="s">
        <v>228</v>
      </c>
      <c r="M563" s="47">
        <v>0</v>
      </c>
      <c r="N563" s="111" t="s">
        <v>1655</v>
      </c>
      <c r="O563" s="47">
        <v>5</v>
      </c>
    </row>
    <row r="564" spans="1:15" ht="12.75" customHeight="1">
      <c r="A564" s="47">
        <v>563</v>
      </c>
      <c r="B564" s="47" t="s">
        <v>2608</v>
      </c>
      <c r="C564" s="47" t="s">
        <v>378</v>
      </c>
      <c r="D564" s="47" t="s">
        <v>464</v>
      </c>
      <c r="K564" s="111" t="s">
        <v>2365</v>
      </c>
      <c r="L564" s="111" t="s">
        <v>228</v>
      </c>
      <c r="M564" s="47">
        <v>0</v>
      </c>
      <c r="N564" s="111" t="s">
        <v>1655</v>
      </c>
      <c r="O564" s="47">
        <v>5</v>
      </c>
    </row>
    <row r="565" spans="1:15" ht="12.75" customHeight="1">
      <c r="A565" s="47">
        <v>564</v>
      </c>
      <c r="B565" s="47" t="s">
        <v>2609</v>
      </c>
      <c r="C565" s="47" t="s">
        <v>378</v>
      </c>
      <c r="D565" s="47" t="s">
        <v>462</v>
      </c>
      <c r="K565" s="111" t="s">
        <v>2367</v>
      </c>
      <c r="L565" s="111" t="s">
        <v>228</v>
      </c>
      <c r="M565" s="47">
        <v>0</v>
      </c>
      <c r="N565" s="111" t="s">
        <v>1655</v>
      </c>
      <c r="O565" s="47">
        <v>5</v>
      </c>
    </row>
    <row r="566" spans="1:15" ht="12.75" customHeight="1">
      <c r="A566" s="47">
        <v>565</v>
      </c>
      <c r="B566" s="47" t="s">
        <v>833</v>
      </c>
      <c r="C566" s="47" t="s">
        <v>378</v>
      </c>
      <c r="D566" s="47" t="s">
        <v>834</v>
      </c>
      <c r="K566" s="111" t="s">
        <v>2369</v>
      </c>
      <c r="L566" s="111" t="s">
        <v>228</v>
      </c>
      <c r="M566" s="47">
        <v>0</v>
      </c>
      <c r="N566" s="111" t="s">
        <v>1655</v>
      </c>
      <c r="O566" s="47">
        <v>5</v>
      </c>
    </row>
    <row r="567" spans="1:15" ht="12.75" customHeight="1">
      <c r="A567" s="47">
        <v>566</v>
      </c>
      <c r="B567" s="47" t="s">
        <v>836</v>
      </c>
      <c r="C567" s="47" t="s">
        <v>1943</v>
      </c>
      <c r="D567" s="47" t="s">
        <v>837</v>
      </c>
      <c r="K567" s="111" t="s">
        <v>2371</v>
      </c>
      <c r="L567" s="111" t="s">
        <v>228</v>
      </c>
      <c r="M567" s="47">
        <v>0</v>
      </c>
      <c r="N567" s="111" t="s">
        <v>1655</v>
      </c>
      <c r="O567" s="47">
        <v>5</v>
      </c>
    </row>
    <row r="568" spans="1:15" ht="12.75" customHeight="1">
      <c r="A568" s="47">
        <v>567</v>
      </c>
      <c r="B568" s="47" t="s">
        <v>2610</v>
      </c>
      <c r="C568" s="47" t="s">
        <v>2016</v>
      </c>
      <c r="D568" s="47" t="s">
        <v>2611</v>
      </c>
      <c r="K568" s="111" t="s">
        <v>667</v>
      </c>
      <c r="L568" s="111" t="s">
        <v>228</v>
      </c>
      <c r="M568" s="47">
        <v>0</v>
      </c>
      <c r="N568" s="111" t="s">
        <v>151</v>
      </c>
      <c r="O568" s="47">
        <v>4</v>
      </c>
    </row>
    <row r="569" spans="1:15" ht="12.75" customHeight="1">
      <c r="A569" s="47">
        <v>568</v>
      </c>
      <c r="B569" s="47" t="s">
        <v>839</v>
      </c>
      <c r="C569" s="47" t="s">
        <v>1889</v>
      </c>
      <c r="D569" s="47" t="s">
        <v>840</v>
      </c>
      <c r="K569" s="111" t="s">
        <v>667</v>
      </c>
      <c r="L569" s="111" t="s">
        <v>228</v>
      </c>
      <c r="M569" s="47">
        <v>0</v>
      </c>
      <c r="N569" s="111" t="s">
        <v>151</v>
      </c>
      <c r="O569" s="47">
        <v>5</v>
      </c>
    </row>
    <row r="570" spans="1:15" ht="12.75" customHeight="1">
      <c r="A570" s="47">
        <v>569</v>
      </c>
      <c r="B570" s="47" t="s">
        <v>2612</v>
      </c>
      <c r="C570" s="47" t="s">
        <v>378</v>
      </c>
      <c r="D570" s="47" t="s">
        <v>2613</v>
      </c>
      <c r="K570" s="111" t="s">
        <v>670</v>
      </c>
      <c r="L570" s="111" t="s">
        <v>228</v>
      </c>
      <c r="M570" s="47">
        <v>0</v>
      </c>
      <c r="N570" s="111" t="s">
        <v>151</v>
      </c>
      <c r="O570" s="47">
        <v>4</v>
      </c>
    </row>
    <row r="571" spans="1:15" ht="12.75" customHeight="1">
      <c r="A571" s="47">
        <v>570</v>
      </c>
      <c r="B571" s="47" t="s">
        <v>841</v>
      </c>
      <c r="C571" s="47" t="s">
        <v>378</v>
      </c>
      <c r="D571" s="47" t="s">
        <v>842</v>
      </c>
      <c r="K571" s="111" t="s">
        <v>670</v>
      </c>
      <c r="L571" s="111" t="s">
        <v>228</v>
      </c>
      <c r="M571" s="47">
        <v>0</v>
      </c>
      <c r="N571" s="111" t="s">
        <v>151</v>
      </c>
      <c r="O571" s="47">
        <v>5</v>
      </c>
    </row>
    <row r="572" spans="1:15" ht="12.75" customHeight="1">
      <c r="A572" s="47">
        <v>571</v>
      </c>
      <c r="B572" s="47" t="s">
        <v>844</v>
      </c>
      <c r="C572" s="47" t="s">
        <v>378</v>
      </c>
      <c r="D572" s="47" t="s">
        <v>845</v>
      </c>
      <c r="K572" s="111" t="s">
        <v>671</v>
      </c>
      <c r="L572" s="111" t="s">
        <v>228</v>
      </c>
      <c r="M572" s="47">
        <v>0</v>
      </c>
      <c r="N572" s="111" t="s">
        <v>151</v>
      </c>
      <c r="O572" s="47">
        <v>4</v>
      </c>
    </row>
    <row r="573" spans="1:15" ht="12.75" customHeight="1">
      <c r="A573" s="47">
        <v>572</v>
      </c>
      <c r="B573" s="47" t="s">
        <v>2614</v>
      </c>
      <c r="C573" s="47" t="s">
        <v>378</v>
      </c>
      <c r="D573" s="47" t="s">
        <v>2615</v>
      </c>
      <c r="K573" s="111" t="s">
        <v>671</v>
      </c>
      <c r="L573" s="111" t="s">
        <v>228</v>
      </c>
      <c r="M573" s="47">
        <v>0</v>
      </c>
      <c r="N573" s="111" t="s">
        <v>151</v>
      </c>
      <c r="O573" s="47">
        <v>5</v>
      </c>
    </row>
    <row r="574" spans="1:15" ht="12.75" customHeight="1">
      <c r="A574" s="47">
        <v>573</v>
      </c>
      <c r="B574" s="47" t="s">
        <v>2616</v>
      </c>
      <c r="C574" s="47" t="s">
        <v>1943</v>
      </c>
      <c r="D574" s="47" t="s">
        <v>2617</v>
      </c>
      <c r="K574" s="111" t="s">
        <v>673</v>
      </c>
      <c r="L574" s="111" t="s">
        <v>228</v>
      </c>
      <c r="M574" s="47">
        <v>0</v>
      </c>
      <c r="N574" s="111" t="s">
        <v>151</v>
      </c>
      <c r="O574" s="47">
        <v>4</v>
      </c>
    </row>
    <row r="575" spans="1:15" ht="12.75" customHeight="1">
      <c r="A575" s="47">
        <v>574</v>
      </c>
      <c r="B575" s="47" t="s">
        <v>2618</v>
      </c>
      <c r="C575" s="47" t="s">
        <v>1889</v>
      </c>
      <c r="D575" s="47" t="s">
        <v>2619</v>
      </c>
      <c r="K575" s="111" t="s">
        <v>673</v>
      </c>
      <c r="L575" s="111" t="s">
        <v>228</v>
      </c>
      <c r="M575" s="47">
        <v>0</v>
      </c>
      <c r="N575" s="111" t="s">
        <v>151</v>
      </c>
      <c r="O575" s="47">
        <v>5</v>
      </c>
    </row>
    <row r="576" spans="1:15" ht="12.75" customHeight="1">
      <c r="A576" s="47">
        <v>575</v>
      </c>
      <c r="B576" s="47" t="s">
        <v>2620</v>
      </c>
      <c r="C576" s="47" t="s">
        <v>378</v>
      </c>
      <c r="D576" s="47" t="s">
        <v>560</v>
      </c>
      <c r="K576" s="111" t="s">
        <v>676</v>
      </c>
      <c r="L576" s="111" t="s">
        <v>228</v>
      </c>
      <c r="M576" s="47">
        <v>0</v>
      </c>
      <c r="N576" s="111" t="s">
        <v>151</v>
      </c>
      <c r="O576" s="47">
        <v>4</v>
      </c>
    </row>
    <row r="577" spans="1:15" ht="12.75" customHeight="1">
      <c r="A577" s="47">
        <v>576</v>
      </c>
      <c r="B577" s="47" t="s">
        <v>2621</v>
      </c>
      <c r="C577" s="47" t="s">
        <v>378</v>
      </c>
      <c r="D577" s="47" t="s">
        <v>2622</v>
      </c>
      <c r="K577" s="111" t="s">
        <v>676</v>
      </c>
      <c r="L577" s="111" t="s">
        <v>228</v>
      </c>
      <c r="M577" s="47">
        <v>0</v>
      </c>
      <c r="N577" s="111" t="s">
        <v>151</v>
      </c>
      <c r="O577" s="47">
        <v>5</v>
      </c>
    </row>
    <row r="578" spans="1:15" ht="12.75" customHeight="1">
      <c r="A578" s="47">
        <v>577</v>
      </c>
      <c r="B578" s="47" t="s">
        <v>2623</v>
      </c>
      <c r="C578" s="47" t="s">
        <v>578</v>
      </c>
      <c r="D578" s="47" t="s">
        <v>2624</v>
      </c>
      <c r="K578" s="111" t="s">
        <v>2373</v>
      </c>
      <c r="L578" s="111" t="s">
        <v>228</v>
      </c>
      <c r="M578" s="47">
        <v>0</v>
      </c>
      <c r="N578" s="111" t="s">
        <v>151</v>
      </c>
      <c r="O578" s="47">
        <v>4</v>
      </c>
    </row>
    <row r="579" spans="1:15" ht="12.75" customHeight="1">
      <c r="A579" s="47">
        <v>578</v>
      </c>
      <c r="B579" s="47" t="s">
        <v>2625</v>
      </c>
      <c r="C579" s="47" t="s">
        <v>1915</v>
      </c>
      <c r="D579" s="47" t="s">
        <v>2626</v>
      </c>
      <c r="K579" s="111" t="s">
        <v>677</v>
      </c>
      <c r="L579" s="111" t="s">
        <v>228</v>
      </c>
      <c r="M579" s="47">
        <v>0</v>
      </c>
      <c r="N579" s="111" t="s">
        <v>151</v>
      </c>
      <c r="O579" s="47">
        <v>5</v>
      </c>
    </row>
    <row r="580" spans="1:15" ht="12.75" customHeight="1">
      <c r="A580" s="47">
        <v>579</v>
      </c>
      <c r="B580" s="47" t="s">
        <v>847</v>
      </c>
      <c r="C580" s="47" t="s">
        <v>378</v>
      </c>
      <c r="D580" s="47" t="s">
        <v>848</v>
      </c>
      <c r="K580" s="111" t="s">
        <v>679</v>
      </c>
      <c r="L580" s="111" t="s">
        <v>228</v>
      </c>
      <c r="M580" s="47">
        <v>0</v>
      </c>
      <c r="N580" s="111" t="s">
        <v>151</v>
      </c>
      <c r="O580" s="47">
        <v>5</v>
      </c>
    </row>
    <row r="581" spans="1:15" ht="12.75" customHeight="1">
      <c r="A581" s="47">
        <v>580</v>
      </c>
      <c r="B581" s="47" t="s">
        <v>850</v>
      </c>
      <c r="C581" s="47" t="s">
        <v>318</v>
      </c>
      <c r="D581" s="47" t="s">
        <v>851</v>
      </c>
      <c r="K581" s="111" t="s">
        <v>2376</v>
      </c>
      <c r="L581" s="111" t="s">
        <v>228</v>
      </c>
      <c r="M581" s="47">
        <v>0</v>
      </c>
      <c r="N581" s="111" t="s">
        <v>151</v>
      </c>
      <c r="O581" s="47">
        <v>4</v>
      </c>
    </row>
    <row r="582" spans="1:15" ht="12.75" customHeight="1">
      <c r="A582" s="47">
        <v>581</v>
      </c>
      <c r="B582" s="47" t="s">
        <v>853</v>
      </c>
      <c r="C582" s="47" t="s">
        <v>378</v>
      </c>
      <c r="D582" s="47" t="s">
        <v>854</v>
      </c>
      <c r="K582" s="111" t="s">
        <v>2376</v>
      </c>
      <c r="L582" s="111" t="s">
        <v>228</v>
      </c>
      <c r="M582" s="47">
        <v>0</v>
      </c>
      <c r="N582" s="111" t="s">
        <v>151</v>
      </c>
      <c r="O582" s="47">
        <v>5</v>
      </c>
    </row>
    <row r="583" spans="1:15" ht="12.75" customHeight="1">
      <c r="A583" s="47">
        <v>582</v>
      </c>
      <c r="B583" s="47" t="s">
        <v>856</v>
      </c>
      <c r="C583" s="47" t="s">
        <v>378</v>
      </c>
      <c r="D583" s="47" t="s">
        <v>857</v>
      </c>
      <c r="K583" s="111" t="s">
        <v>2378</v>
      </c>
      <c r="L583" s="111" t="s">
        <v>228</v>
      </c>
      <c r="M583" s="47">
        <v>0</v>
      </c>
      <c r="N583" s="111" t="s">
        <v>151</v>
      </c>
      <c r="O583" s="47">
        <v>4</v>
      </c>
    </row>
    <row r="584" spans="1:15" ht="12.75" customHeight="1">
      <c r="A584" s="47">
        <v>583</v>
      </c>
      <c r="B584" s="47" t="s">
        <v>2627</v>
      </c>
      <c r="C584" s="47" t="s">
        <v>1915</v>
      </c>
      <c r="D584" s="47" t="s">
        <v>635</v>
      </c>
      <c r="K584" s="111" t="s">
        <v>2378</v>
      </c>
      <c r="L584" s="111" t="s">
        <v>228</v>
      </c>
      <c r="M584" s="47">
        <v>0</v>
      </c>
      <c r="N584" s="111" t="s">
        <v>151</v>
      </c>
      <c r="O584" s="47">
        <v>5</v>
      </c>
    </row>
    <row r="585" spans="1:15" ht="12.75" customHeight="1">
      <c r="A585" s="47">
        <v>584</v>
      </c>
      <c r="B585" s="47" t="s">
        <v>2628</v>
      </c>
      <c r="C585" s="47" t="s">
        <v>1915</v>
      </c>
      <c r="D585" s="47" t="s">
        <v>2629</v>
      </c>
      <c r="K585" s="111" t="s">
        <v>2381</v>
      </c>
      <c r="L585" s="111" t="s">
        <v>228</v>
      </c>
      <c r="M585" s="47">
        <v>0</v>
      </c>
      <c r="N585" s="111" t="s">
        <v>151</v>
      </c>
      <c r="O585" s="47">
        <v>4</v>
      </c>
    </row>
    <row r="586" spans="1:15" ht="12.75" customHeight="1">
      <c r="A586" s="47">
        <v>585</v>
      </c>
      <c r="B586" s="47" t="s">
        <v>859</v>
      </c>
      <c r="C586" s="47" t="s">
        <v>1921</v>
      </c>
      <c r="D586" s="47" t="s">
        <v>860</v>
      </c>
      <c r="K586" s="111" t="s">
        <v>2381</v>
      </c>
      <c r="L586" s="111" t="s">
        <v>228</v>
      </c>
      <c r="M586" s="47">
        <v>0</v>
      </c>
      <c r="N586" s="111" t="s">
        <v>151</v>
      </c>
      <c r="O586" s="47">
        <v>5</v>
      </c>
    </row>
    <row r="587" spans="1:15" ht="12.75" customHeight="1">
      <c r="A587" s="47">
        <v>586</v>
      </c>
      <c r="B587" s="47" t="s">
        <v>862</v>
      </c>
      <c r="C587" s="47" t="s">
        <v>1889</v>
      </c>
      <c r="D587" s="47" t="s">
        <v>863</v>
      </c>
      <c r="K587" s="111" t="s">
        <v>2384</v>
      </c>
      <c r="L587" s="111" t="s">
        <v>228</v>
      </c>
      <c r="M587" s="47">
        <v>0</v>
      </c>
      <c r="N587" s="111" t="s">
        <v>151</v>
      </c>
      <c r="O587" s="47">
        <v>4</v>
      </c>
    </row>
    <row r="588" spans="1:15" ht="12.75" customHeight="1">
      <c r="A588" s="47">
        <v>587</v>
      </c>
      <c r="B588" s="47" t="s">
        <v>865</v>
      </c>
      <c r="C588" s="47" t="s">
        <v>1889</v>
      </c>
      <c r="D588" s="47" t="s">
        <v>845</v>
      </c>
      <c r="K588" s="111" t="s">
        <v>2384</v>
      </c>
      <c r="L588" s="111" t="s">
        <v>228</v>
      </c>
      <c r="M588" s="47">
        <v>0</v>
      </c>
      <c r="N588" s="111" t="s">
        <v>151</v>
      </c>
      <c r="O588" s="47">
        <v>5</v>
      </c>
    </row>
    <row r="589" spans="1:15" ht="12.75" customHeight="1">
      <c r="A589" s="47">
        <v>588</v>
      </c>
      <c r="B589" s="47" t="s">
        <v>867</v>
      </c>
      <c r="C589" s="47" t="s">
        <v>578</v>
      </c>
      <c r="D589" s="47" t="s">
        <v>868</v>
      </c>
      <c r="K589" s="111" t="s">
        <v>2386</v>
      </c>
      <c r="L589" s="111" t="s">
        <v>228</v>
      </c>
      <c r="M589" s="47">
        <v>0</v>
      </c>
      <c r="N589" s="111" t="s">
        <v>151</v>
      </c>
      <c r="O589" s="47">
        <v>4</v>
      </c>
    </row>
    <row r="590" spans="1:15" ht="12.75" customHeight="1">
      <c r="A590" s="47">
        <v>589</v>
      </c>
      <c r="B590" s="47" t="s">
        <v>869</v>
      </c>
      <c r="C590" s="47" t="s">
        <v>1943</v>
      </c>
      <c r="D590" s="47" t="s">
        <v>870</v>
      </c>
      <c r="K590" s="111" t="s">
        <v>2386</v>
      </c>
      <c r="L590" s="111" t="s">
        <v>228</v>
      </c>
      <c r="M590" s="47">
        <v>0</v>
      </c>
      <c r="N590" s="111" t="s">
        <v>151</v>
      </c>
      <c r="O590" s="47">
        <v>5</v>
      </c>
    </row>
    <row r="591" spans="1:15" ht="12.75" customHeight="1">
      <c r="A591" s="47">
        <v>590</v>
      </c>
      <c r="B591" s="47" t="s">
        <v>871</v>
      </c>
      <c r="C591" s="47" t="s">
        <v>378</v>
      </c>
      <c r="D591" s="47" t="s">
        <v>872</v>
      </c>
      <c r="K591" s="111" t="s">
        <v>681</v>
      </c>
      <c r="L591" s="111" t="s">
        <v>228</v>
      </c>
      <c r="M591" s="47">
        <v>0</v>
      </c>
      <c r="N591" s="111" t="s">
        <v>151</v>
      </c>
      <c r="O591" s="47">
        <v>3</v>
      </c>
    </row>
    <row r="592" spans="1:15" ht="12.75" customHeight="1">
      <c r="A592" s="47">
        <v>591</v>
      </c>
      <c r="B592" s="47" t="s">
        <v>873</v>
      </c>
      <c r="C592" s="47" t="s">
        <v>1889</v>
      </c>
      <c r="D592" s="47" t="s">
        <v>874</v>
      </c>
      <c r="K592" s="111" t="s">
        <v>681</v>
      </c>
      <c r="L592" s="111" t="s">
        <v>228</v>
      </c>
      <c r="M592" s="47">
        <v>0</v>
      </c>
      <c r="N592" s="111" t="s">
        <v>151</v>
      </c>
      <c r="O592" s="47">
        <v>5</v>
      </c>
    </row>
    <row r="593" spans="1:15" ht="12.75" customHeight="1">
      <c r="A593" s="47">
        <v>592</v>
      </c>
      <c r="B593" s="47" t="s">
        <v>875</v>
      </c>
      <c r="C593" s="47" t="s">
        <v>1889</v>
      </c>
      <c r="D593" s="47" t="s">
        <v>2630</v>
      </c>
      <c r="K593" s="111" t="s">
        <v>2388</v>
      </c>
      <c r="L593" s="111" t="s">
        <v>228</v>
      </c>
      <c r="M593" s="47">
        <v>0</v>
      </c>
      <c r="N593" s="111" t="s">
        <v>151</v>
      </c>
      <c r="O593" s="47">
        <v>3</v>
      </c>
    </row>
    <row r="594" spans="1:15" ht="12.75" customHeight="1">
      <c r="A594" s="47">
        <v>593</v>
      </c>
      <c r="B594" s="47" t="s">
        <v>2631</v>
      </c>
      <c r="C594" s="47" t="s">
        <v>1889</v>
      </c>
      <c r="D594" s="47" t="s">
        <v>2632</v>
      </c>
      <c r="K594" s="111" t="s">
        <v>2388</v>
      </c>
      <c r="L594" s="111" t="s">
        <v>228</v>
      </c>
      <c r="M594" s="47">
        <v>0</v>
      </c>
      <c r="N594" s="111" t="s">
        <v>151</v>
      </c>
      <c r="O594" s="47">
        <v>5</v>
      </c>
    </row>
    <row r="595" spans="1:15" ht="12.75" customHeight="1">
      <c r="A595" s="47">
        <v>594</v>
      </c>
      <c r="B595" s="47" t="s">
        <v>876</v>
      </c>
      <c r="C595" s="47" t="s">
        <v>1889</v>
      </c>
      <c r="D595" s="47" t="s">
        <v>877</v>
      </c>
      <c r="K595" s="111" t="s">
        <v>2390</v>
      </c>
      <c r="L595" s="111" t="s">
        <v>228</v>
      </c>
      <c r="M595" s="47">
        <v>0</v>
      </c>
      <c r="N595" s="111" t="s">
        <v>152</v>
      </c>
      <c r="O595" s="47">
        <v>5</v>
      </c>
    </row>
    <row r="596" spans="1:15" ht="12.75" customHeight="1">
      <c r="A596" s="47">
        <v>595</v>
      </c>
      <c r="B596" s="47" t="s">
        <v>878</v>
      </c>
      <c r="C596" s="47" t="s">
        <v>1889</v>
      </c>
      <c r="D596" s="47" t="s">
        <v>879</v>
      </c>
      <c r="K596" s="111" t="s">
        <v>2392</v>
      </c>
      <c r="L596" s="111" t="s">
        <v>1131</v>
      </c>
      <c r="M596" s="47">
        <v>0</v>
      </c>
      <c r="N596" s="111" t="s">
        <v>152</v>
      </c>
      <c r="O596" s="47">
        <v>5</v>
      </c>
    </row>
    <row r="597" spans="1:15" ht="12.75" customHeight="1">
      <c r="A597" s="47">
        <v>596</v>
      </c>
      <c r="B597" s="47" t="s">
        <v>2633</v>
      </c>
      <c r="C597" s="47" t="s">
        <v>1889</v>
      </c>
      <c r="D597" s="47" t="s">
        <v>1083</v>
      </c>
      <c r="K597" s="111" t="s">
        <v>2394</v>
      </c>
      <c r="L597" s="111" t="s">
        <v>228</v>
      </c>
      <c r="M597" s="47">
        <v>0</v>
      </c>
      <c r="N597" s="111" t="s">
        <v>151</v>
      </c>
      <c r="O597" s="47">
        <v>4</v>
      </c>
    </row>
    <row r="598" spans="1:15" ht="12.75" customHeight="1">
      <c r="A598" s="47">
        <v>597</v>
      </c>
      <c r="B598" s="47" t="s">
        <v>2634</v>
      </c>
      <c r="C598" s="47" t="s">
        <v>1889</v>
      </c>
      <c r="D598" s="47" t="s">
        <v>2635</v>
      </c>
      <c r="K598" s="111" t="s">
        <v>2394</v>
      </c>
      <c r="L598" s="111" t="s">
        <v>228</v>
      </c>
      <c r="M598" s="47">
        <v>0</v>
      </c>
      <c r="N598" s="111" t="s">
        <v>151</v>
      </c>
      <c r="O598" s="47">
        <v>5</v>
      </c>
    </row>
    <row r="599" spans="1:15" ht="12.75" customHeight="1">
      <c r="A599" s="47">
        <v>598</v>
      </c>
      <c r="B599" s="47" t="s">
        <v>2636</v>
      </c>
      <c r="C599" s="47" t="s">
        <v>2339</v>
      </c>
      <c r="D599" s="47" t="s">
        <v>2637</v>
      </c>
      <c r="K599" s="111" t="s">
        <v>2396</v>
      </c>
      <c r="L599" s="111" t="s">
        <v>228</v>
      </c>
      <c r="M599" s="47">
        <v>0</v>
      </c>
      <c r="N599" s="111" t="s">
        <v>151</v>
      </c>
      <c r="O599" s="47">
        <v>4</v>
      </c>
    </row>
    <row r="600" spans="1:15" ht="12.75" customHeight="1">
      <c r="A600" s="47">
        <v>599</v>
      </c>
      <c r="B600" s="47" t="s">
        <v>880</v>
      </c>
      <c r="C600" s="47" t="s">
        <v>2638</v>
      </c>
      <c r="D600" s="47" t="s">
        <v>881</v>
      </c>
      <c r="K600" s="111" t="s">
        <v>2396</v>
      </c>
      <c r="L600" s="111" t="s">
        <v>228</v>
      </c>
      <c r="M600" s="47">
        <v>0</v>
      </c>
      <c r="N600" s="111" t="s">
        <v>151</v>
      </c>
      <c r="O600" s="47">
        <v>5</v>
      </c>
    </row>
    <row r="601" spans="1:15" ht="12.75" customHeight="1">
      <c r="A601" s="47">
        <v>600</v>
      </c>
      <c r="B601" s="47" t="s">
        <v>2639</v>
      </c>
      <c r="C601" s="47" t="s">
        <v>2640</v>
      </c>
      <c r="D601" s="47" t="s">
        <v>402</v>
      </c>
      <c r="K601" s="111" t="s">
        <v>2398</v>
      </c>
      <c r="L601" s="111" t="s">
        <v>228</v>
      </c>
      <c r="M601" s="47">
        <v>0</v>
      </c>
      <c r="N601" s="111" t="s">
        <v>151</v>
      </c>
      <c r="O601" s="47">
        <v>4</v>
      </c>
    </row>
    <row r="602" spans="1:15" ht="12.75" customHeight="1">
      <c r="A602" s="47">
        <v>601</v>
      </c>
      <c r="B602" s="47" t="s">
        <v>882</v>
      </c>
      <c r="C602" s="47" t="s">
        <v>1889</v>
      </c>
      <c r="D602" s="47" t="s">
        <v>883</v>
      </c>
      <c r="K602" s="111" t="s">
        <v>2399</v>
      </c>
      <c r="L602" s="111" t="s">
        <v>228</v>
      </c>
      <c r="M602" s="47">
        <v>0</v>
      </c>
      <c r="N602" s="111" t="s">
        <v>151</v>
      </c>
      <c r="O602" s="47">
        <v>4</v>
      </c>
    </row>
    <row r="603" spans="1:15" ht="12.75" customHeight="1">
      <c r="A603" s="47">
        <v>602</v>
      </c>
      <c r="B603" s="47" t="s">
        <v>2641</v>
      </c>
      <c r="C603" s="47" t="s">
        <v>2339</v>
      </c>
      <c r="D603" s="47" t="s">
        <v>879</v>
      </c>
      <c r="K603" s="111" t="s">
        <v>2401</v>
      </c>
      <c r="L603" s="111" t="s">
        <v>228</v>
      </c>
      <c r="M603" s="47">
        <v>0</v>
      </c>
      <c r="N603" s="111" t="s">
        <v>151</v>
      </c>
      <c r="O603" s="47">
        <v>4</v>
      </c>
    </row>
    <row r="604" spans="1:15" ht="12.75" customHeight="1">
      <c r="A604" s="47">
        <v>603</v>
      </c>
      <c r="B604" s="47" t="s">
        <v>884</v>
      </c>
      <c r="C604" s="47" t="s">
        <v>1889</v>
      </c>
      <c r="D604" s="47" t="s">
        <v>885</v>
      </c>
      <c r="K604" s="111" t="s">
        <v>684</v>
      </c>
      <c r="L604" s="111" t="s">
        <v>228</v>
      </c>
      <c r="M604" s="47">
        <v>0</v>
      </c>
      <c r="N604" s="111" t="s">
        <v>151</v>
      </c>
      <c r="O604" s="47">
        <v>4</v>
      </c>
    </row>
    <row r="605" spans="1:15" ht="12.75" customHeight="1">
      <c r="A605" s="47">
        <v>604</v>
      </c>
      <c r="B605" s="47" t="s">
        <v>2642</v>
      </c>
      <c r="C605" s="47" t="s">
        <v>2339</v>
      </c>
      <c r="D605" s="47" t="s">
        <v>881</v>
      </c>
      <c r="K605" s="111" t="s">
        <v>684</v>
      </c>
      <c r="L605" s="111" t="s">
        <v>228</v>
      </c>
      <c r="M605" s="47">
        <v>0</v>
      </c>
      <c r="N605" s="111" t="s">
        <v>151</v>
      </c>
      <c r="O605" s="47">
        <v>5</v>
      </c>
    </row>
    <row r="606" spans="1:15" ht="12.75" customHeight="1">
      <c r="A606" s="47">
        <v>605</v>
      </c>
      <c r="B606" s="47" t="s">
        <v>886</v>
      </c>
      <c r="C606" s="47" t="s">
        <v>2110</v>
      </c>
      <c r="D606" s="47" t="s">
        <v>887</v>
      </c>
      <c r="K606" s="111" t="s">
        <v>2402</v>
      </c>
      <c r="L606" s="111" t="s">
        <v>228</v>
      </c>
      <c r="M606" s="47">
        <v>0</v>
      </c>
      <c r="N606" s="111" t="s">
        <v>151</v>
      </c>
      <c r="O606" s="47">
        <v>3</v>
      </c>
    </row>
    <row r="607" spans="1:15" ht="12.75" customHeight="1">
      <c r="A607" s="47">
        <v>606</v>
      </c>
      <c r="B607" s="47" t="s">
        <v>2643</v>
      </c>
      <c r="C607" s="47" t="s">
        <v>2644</v>
      </c>
      <c r="D607" s="47" t="s">
        <v>879</v>
      </c>
      <c r="K607" s="111" t="s">
        <v>2402</v>
      </c>
      <c r="L607" s="111" t="s">
        <v>228</v>
      </c>
      <c r="M607" s="47">
        <v>0</v>
      </c>
      <c r="N607" s="111" t="s">
        <v>151</v>
      </c>
      <c r="O607" s="47">
        <v>5</v>
      </c>
    </row>
    <row r="608" spans="1:15" ht="12.75" customHeight="1">
      <c r="A608" s="47">
        <v>607</v>
      </c>
      <c r="B608" s="47" t="s">
        <v>888</v>
      </c>
      <c r="C608" s="47" t="s">
        <v>2110</v>
      </c>
      <c r="D608" s="47" t="s">
        <v>889</v>
      </c>
      <c r="K608" s="111" t="s">
        <v>686</v>
      </c>
      <c r="L608" s="111" t="s">
        <v>228</v>
      </c>
      <c r="M608" s="47">
        <v>0</v>
      </c>
      <c r="N608" s="111" t="s">
        <v>151</v>
      </c>
      <c r="O608" s="47">
        <v>3</v>
      </c>
    </row>
    <row r="609" spans="1:15" ht="12.75" customHeight="1">
      <c r="A609" s="47">
        <v>608</v>
      </c>
      <c r="B609" s="47" t="s">
        <v>890</v>
      </c>
      <c r="C609" s="47" t="s">
        <v>1889</v>
      </c>
      <c r="D609" s="47" t="s">
        <v>2645</v>
      </c>
      <c r="K609" s="111" t="s">
        <v>686</v>
      </c>
      <c r="L609" s="111" t="s">
        <v>228</v>
      </c>
      <c r="M609" s="47">
        <v>0</v>
      </c>
      <c r="N609" s="111" t="s">
        <v>151</v>
      </c>
      <c r="O609" s="47">
        <v>5</v>
      </c>
    </row>
    <row r="610" spans="1:15" ht="12.75" customHeight="1">
      <c r="A610" s="47">
        <v>609</v>
      </c>
      <c r="B610" s="47" t="s">
        <v>892</v>
      </c>
      <c r="C610" s="47" t="s">
        <v>1889</v>
      </c>
      <c r="D610" s="47" t="s">
        <v>893</v>
      </c>
      <c r="K610" s="111" t="s">
        <v>688</v>
      </c>
      <c r="L610" s="111" t="s">
        <v>228</v>
      </c>
      <c r="M610" s="47">
        <v>0</v>
      </c>
      <c r="N610" s="111" t="s">
        <v>151</v>
      </c>
      <c r="O610" s="47">
        <v>3</v>
      </c>
    </row>
    <row r="611" spans="1:15" ht="12.75" customHeight="1">
      <c r="A611" s="47">
        <v>610</v>
      </c>
      <c r="B611" s="47" t="s">
        <v>895</v>
      </c>
      <c r="C611" s="47" t="s">
        <v>2638</v>
      </c>
      <c r="D611" s="47" t="s">
        <v>2646</v>
      </c>
      <c r="K611" s="111" t="s">
        <v>688</v>
      </c>
      <c r="L611" s="111" t="s">
        <v>228</v>
      </c>
      <c r="M611" s="47">
        <v>0</v>
      </c>
      <c r="N611" s="111" t="s">
        <v>151</v>
      </c>
      <c r="O611" s="47">
        <v>5</v>
      </c>
    </row>
    <row r="612" spans="1:15" ht="12.75" customHeight="1">
      <c r="A612" s="47">
        <v>611</v>
      </c>
      <c r="B612" s="47" t="s">
        <v>896</v>
      </c>
      <c r="C612" s="47" t="s">
        <v>1889</v>
      </c>
      <c r="D612" s="47" t="s">
        <v>2647</v>
      </c>
      <c r="K612" s="111" t="s">
        <v>690</v>
      </c>
      <c r="L612" s="111" t="s">
        <v>228</v>
      </c>
      <c r="M612" s="47">
        <v>0</v>
      </c>
      <c r="N612" s="111" t="s">
        <v>151</v>
      </c>
      <c r="O612" s="47">
        <v>3</v>
      </c>
    </row>
    <row r="613" spans="1:15" ht="12.75" customHeight="1">
      <c r="A613" s="47">
        <v>612</v>
      </c>
      <c r="B613" s="47" t="s">
        <v>898</v>
      </c>
      <c r="C613" s="47" t="s">
        <v>2081</v>
      </c>
      <c r="D613" s="47" t="s">
        <v>899</v>
      </c>
      <c r="K613" s="111" t="s">
        <v>690</v>
      </c>
      <c r="L613" s="111" t="s">
        <v>228</v>
      </c>
      <c r="M613" s="47">
        <v>0</v>
      </c>
      <c r="N613" s="111" t="s">
        <v>151</v>
      </c>
      <c r="O613" s="47">
        <v>5</v>
      </c>
    </row>
    <row r="614" spans="1:15" ht="12.75" customHeight="1">
      <c r="A614" s="47">
        <v>613</v>
      </c>
      <c r="B614" s="47" t="s">
        <v>900</v>
      </c>
      <c r="C614" s="47" t="s">
        <v>2081</v>
      </c>
      <c r="D614" s="47" t="s">
        <v>901</v>
      </c>
      <c r="K614" s="111" t="s">
        <v>2404</v>
      </c>
      <c r="L614" s="111" t="s">
        <v>228</v>
      </c>
      <c r="M614" s="47">
        <v>0</v>
      </c>
      <c r="N614" s="111" t="s">
        <v>151</v>
      </c>
      <c r="O614" s="47">
        <v>5</v>
      </c>
    </row>
    <row r="615" spans="1:15" ht="12.75" customHeight="1">
      <c r="A615" s="47">
        <v>614</v>
      </c>
      <c r="B615" s="47" t="s">
        <v>2648</v>
      </c>
      <c r="C615" s="47" t="s">
        <v>2339</v>
      </c>
      <c r="D615" s="47" t="s">
        <v>2649</v>
      </c>
      <c r="K615" s="111" t="s">
        <v>2404</v>
      </c>
      <c r="L615" s="111" t="s">
        <v>228</v>
      </c>
      <c r="M615" s="47">
        <v>0</v>
      </c>
      <c r="N615" s="111" t="s">
        <v>151</v>
      </c>
      <c r="O615" s="47">
        <v>5</v>
      </c>
    </row>
    <row r="616" spans="1:15" ht="12.75" customHeight="1">
      <c r="A616" s="47">
        <v>615</v>
      </c>
      <c r="B616" s="47" t="s">
        <v>903</v>
      </c>
      <c r="C616" s="47" t="s">
        <v>2110</v>
      </c>
      <c r="D616" s="47" t="s">
        <v>462</v>
      </c>
      <c r="K616" s="111" t="s">
        <v>2406</v>
      </c>
      <c r="L616" s="111" t="s">
        <v>228</v>
      </c>
      <c r="M616" s="47">
        <v>0</v>
      </c>
      <c r="N616" s="111" t="s">
        <v>151</v>
      </c>
      <c r="O616" s="47">
        <v>5</v>
      </c>
    </row>
    <row r="617" spans="1:15" ht="12.75" customHeight="1">
      <c r="A617" s="47">
        <v>616</v>
      </c>
      <c r="B617" s="47" t="s">
        <v>2650</v>
      </c>
      <c r="C617" s="47" t="s">
        <v>2339</v>
      </c>
      <c r="D617" s="47" t="s">
        <v>2651</v>
      </c>
      <c r="K617" s="111" t="s">
        <v>2406</v>
      </c>
      <c r="L617" s="111" t="s">
        <v>228</v>
      </c>
      <c r="M617" s="47">
        <v>0</v>
      </c>
      <c r="N617" s="111" t="s">
        <v>151</v>
      </c>
      <c r="O617" s="47">
        <v>5</v>
      </c>
    </row>
    <row r="618" spans="1:15" ht="12.75" customHeight="1">
      <c r="A618" s="47">
        <v>617</v>
      </c>
      <c r="B618" s="47" t="s">
        <v>2652</v>
      </c>
      <c r="C618" s="47" t="s">
        <v>2339</v>
      </c>
      <c r="D618" s="47" t="s">
        <v>2653</v>
      </c>
      <c r="K618" s="111" t="s">
        <v>2408</v>
      </c>
      <c r="L618" s="111" t="s">
        <v>228</v>
      </c>
      <c r="M618" s="47">
        <v>0</v>
      </c>
      <c r="N618" s="111" t="s">
        <v>152</v>
      </c>
      <c r="O618" s="47">
        <v>5</v>
      </c>
    </row>
    <row r="619" spans="1:15" ht="12.75" customHeight="1">
      <c r="A619" s="47">
        <v>618</v>
      </c>
      <c r="B619" s="47" t="s">
        <v>2654</v>
      </c>
      <c r="C619" s="47" t="s">
        <v>1889</v>
      </c>
      <c r="D619" s="47" t="s">
        <v>2655</v>
      </c>
      <c r="K619" s="111" t="s">
        <v>694</v>
      </c>
      <c r="L619" s="111" t="s">
        <v>161</v>
      </c>
      <c r="M619" s="47">
        <v>1</v>
      </c>
      <c r="N619" s="111" t="s">
        <v>151</v>
      </c>
      <c r="O619" s="47">
        <v>4</v>
      </c>
    </row>
    <row r="620" spans="1:15" ht="12.75" customHeight="1">
      <c r="A620" s="47">
        <v>619</v>
      </c>
      <c r="B620" s="47" t="s">
        <v>905</v>
      </c>
      <c r="C620" s="47" t="s">
        <v>318</v>
      </c>
      <c r="D620" s="47" t="s">
        <v>906</v>
      </c>
      <c r="K620" s="111" t="s">
        <v>694</v>
      </c>
      <c r="L620" s="111" t="s">
        <v>313</v>
      </c>
      <c r="M620" s="47">
        <v>0</v>
      </c>
      <c r="N620" s="111" t="s">
        <v>152</v>
      </c>
      <c r="O620" s="47">
        <v>5</v>
      </c>
    </row>
    <row r="621" spans="1:15" ht="12.75" customHeight="1">
      <c r="A621" s="47">
        <v>620</v>
      </c>
      <c r="B621" s="47" t="s">
        <v>2656</v>
      </c>
      <c r="C621" s="47" t="s">
        <v>528</v>
      </c>
      <c r="D621" s="47" t="s">
        <v>2657</v>
      </c>
      <c r="K621" s="111" t="s">
        <v>694</v>
      </c>
      <c r="L621" s="111" t="s">
        <v>774</v>
      </c>
      <c r="M621" s="47">
        <v>1</v>
      </c>
      <c r="N621" s="111" t="s">
        <v>151</v>
      </c>
      <c r="O621" s="47">
        <v>5</v>
      </c>
    </row>
    <row r="622" spans="1:15" ht="12.75" customHeight="1">
      <c r="A622" s="47">
        <v>621</v>
      </c>
      <c r="B622" s="47" t="s">
        <v>2658</v>
      </c>
      <c r="C622" s="47" t="s">
        <v>2339</v>
      </c>
      <c r="D622" s="47" t="s">
        <v>2659</v>
      </c>
      <c r="K622" s="111" t="s">
        <v>694</v>
      </c>
      <c r="L622" s="111" t="s">
        <v>779</v>
      </c>
      <c r="M622" s="47">
        <v>1</v>
      </c>
      <c r="N622" s="111" t="s">
        <v>151</v>
      </c>
      <c r="O622" s="47">
        <v>4</v>
      </c>
    </row>
    <row r="623" spans="1:15" ht="12.75" customHeight="1">
      <c r="A623" s="47">
        <v>622</v>
      </c>
      <c r="B623" s="47" t="s">
        <v>2660</v>
      </c>
      <c r="C623" s="47" t="s">
        <v>528</v>
      </c>
      <c r="D623" s="47" t="s">
        <v>2661</v>
      </c>
      <c r="K623" s="111" t="s">
        <v>697</v>
      </c>
      <c r="L623" s="111" t="s">
        <v>161</v>
      </c>
      <c r="M623" s="47">
        <v>1</v>
      </c>
      <c r="N623" s="111" t="s">
        <v>151</v>
      </c>
      <c r="O623" s="47">
        <v>4</v>
      </c>
    </row>
    <row r="624" spans="1:15" ht="12.75" customHeight="1">
      <c r="A624" s="47">
        <v>623</v>
      </c>
      <c r="B624" s="47" t="s">
        <v>2662</v>
      </c>
      <c r="C624" s="47" t="s">
        <v>2663</v>
      </c>
      <c r="D624" s="47" t="s">
        <v>2651</v>
      </c>
      <c r="K624" s="111" t="s">
        <v>697</v>
      </c>
      <c r="L624" s="111" t="s">
        <v>313</v>
      </c>
      <c r="M624" s="47">
        <v>0</v>
      </c>
      <c r="N624" s="111" t="s">
        <v>152</v>
      </c>
      <c r="O624" s="47">
        <v>5</v>
      </c>
    </row>
    <row r="625" spans="1:15" ht="12.75" customHeight="1">
      <c r="A625" s="47">
        <v>624</v>
      </c>
      <c r="B625" s="47" t="s">
        <v>2664</v>
      </c>
      <c r="C625" s="47" t="s">
        <v>528</v>
      </c>
      <c r="D625" s="47" t="s">
        <v>2665</v>
      </c>
      <c r="K625" s="111" t="s">
        <v>697</v>
      </c>
      <c r="L625" s="111" t="s">
        <v>774</v>
      </c>
      <c r="M625" s="47">
        <v>1</v>
      </c>
      <c r="N625" s="111" t="s">
        <v>151</v>
      </c>
      <c r="O625" s="47">
        <v>5</v>
      </c>
    </row>
    <row r="626" spans="1:15" ht="12.75" customHeight="1">
      <c r="A626" s="47">
        <v>625</v>
      </c>
      <c r="B626" s="47" t="s">
        <v>908</v>
      </c>
      <c r="C626" s="47" t="s">
        <v>2644</v>
      </c>
      <c r="D626" s="47" t="s">
        <v>909</v>
      </c>
      <c r="K626" s="111" t="s">
        <v>697</v>
      </c>
      <c r="L626" s="111" t="s">
        <v>779</v>
      </c>
      <c r="M626" s="47">
        <v>1</v>
      </c>
      <c r="N626" s="111" t="s">
        <v>151</v>
      </c>
      <c r="O626" s="47">
        <v>4</v>
      </c>
    </row>
    <row r="627" spans="1:15" ht="12.75" customHeight="1">
      <c r="A627" s="47">
        <v>626</v>
      </c>
      <c r="B627" s="47" t="s">
        <v>910</v>
      </c>
      <c r="C627" s="47" t="s">
        <v>1955</v>
      </c>
      <c r="D627" s="47" t="s">
        <v>911</v>
      </c>
      <c r="K627" s="111" t="s">
        <v>698</v>
      </c>
      <c r="L627" s="111" t="s">
        <v>228</v>
      </c>
      <c r="M627" s="47">
        <v>0</v>
      </c>
      <c r="N627" s="111" t="s">
        <v>151</v>
      </c>
      <c r="O627" s="47">
        <v>5</v>
      </c>
    </row>
    <row r="628" spans="1:15" ht="12.75" customHeight="1">
      <c r="A628" s="47">
        <v>627</v>
      </c>
      <c r="B628" s="47" t="s">
        <v>912</v>
      </c>
      <c r="C628" s="47" t="s">
        <v>407</v>
      </c>
      <c r="D628" s="47" t="s">
        <v>913</v>
      </c>
      <c r="K628" s="111" t="s">
        <v>700</v>
      </c>
      <c r="L628" s="111" t="s">
        <v>790</v>
      </c>
      <c r="M628" s="47">
        <v>0</v>
      </c>
      <c r="N628" s="111" t="s">
        <v>152</v>
      </c>
      <c r="O628" s="47">
        <v>5</v>
      </c>
    </row>
    <row r="629" spans="1:15" ht="12.75" customHeight="1">
      <c r="A629" s="47">
        <v>628</v>
      </c>
      <c r="B629" s="47" t="s">
        <v>914</v>
      </c>
      <c r="C629" s="47" t="s">
        <v>407</v>
      </c>
      <c r="D629" s="47" t="s">
        <v>915</v>
      </c>
      <c r="K629" s="111" t="s">
        <v>700</v>
      </c>
      <c r="L629" s="111" t="s">
        <v>2666</v>
      </c>
      <c r="M629" s="47">
        <v>0</v>
      </c>
      <c r="N629" s="111" t="s">
        <v>1655</v>
      </c>
      <c r="O629" s="47">
        <v>5</v>
      </c>
    </row>
    <row r="630" spans="1:15" ht="12.75" customHeight="1">
      <c r="A630" s="47">
        <v>629</v>
      </c>
      <c r="B630" s="47" t="s">
        <v>916</v>
      </c>
      <c r="C630" s="47" t="s">
        <v>2081</v>
      </c>
      <c r="D630" s="47" t="s">
        <v>2667</v>
      </c>
      <c r="K630" s="111" t="s">
        <v>2411</v>
      </c>
      <c r="L630" s="111" t="s">
        <v>228</v>
      </c>
      <c r="M630" s="47">
        <v>0</v>
      </c>
      <c r="N630" s="111" t="s">
        <v>152</v>
      </c>
      <c r="O630" s="47">
        <v>4</v>
      </c>
    </row>
    <row r="631" spans="1:15" ht="12.75" customHeight="1">
      <c r="A631" s="47">
        <v>630</v>
      </c>
      <c r="B631" s="47" t="s">
        <v>2668</v>
      </c>
      <c r="C631" s="47" t="s">
        <v>2195</v>
      </c>
      <c r="D631" s="47" t="s">
        <v>2669</v>
      </c>
      <c r="K631" s="111" t="s">
        <v>2413</v>
      </c>
      <c r="L631" s="111" t="s">
        <v>1787</v>
      </c>
      <c r="M631" s="47">
        <v>0</v>
      </c>
      <c r="N631" s="111" t="s">
        <v>152</v>
      </c>
      <c r="O631" s="47">
        <v>5</v>
      </c>
    </row>
    <row r="632" spans="1:15" ht="12.75" customHeight="1">
      <c r="A632" s="47">
        <v>631</v>
      </c>
      <c r="B632" s="47" t="s">
        <v>917</v>
      </c>
      <c r="C632" s="47" t="s">
        <v>1880</v>
      </c>
      <c r="D632" s="47" t="s">
        <v>918</v>
      </c>
      <c r="K632" s="111" t="s">
        <v>793</v>
      </c>
      <c r="L632" s="111" t="s">
        <v>2429</v>
      </c>
      <c r="M632" s="47">
        <v>0</v>
      </c>
      <c r="N632" s="111" t="s">
        <v>1655</v>
      </c>
      <c r="O632" s="47">
        <v>5</v>
      </c>
    </row>
    <row r="633" spans="1:15" ht="12.75" customHeight="1">
      <c r="A633" s="47">
        <v>632</v>
      </c>
      <c r="B633" s="47" t="s">
        <v>2670</v>
      </c>
      <c r="C633" s="47" t="s">
        <v>360</v>
      </c>
      <c r="D633" s="47" t="s">
        <v>2671</v>
      </c>
      <c r="K633" s="111" t="s">
        <v>793</v>
      </c>
      <c r="L633" s="111" t="s">
        <v>2672</v>
      </c>
      <c r="M633" s="47">
        <v>0</v>
      </c>
      <c r="N633" s="111" t="s">
        <v>1655</v>
      </c>
      <c r="O633" s="47">
        <v>5</v>
      </c>
    </row>
    <row r="634" spans="1:15" ht="12.75" customHeight="1">
      <c r="A634" s="47">
        <v>633</v>
      </c>
      <c r="B634" s="47" t="s">
        <v>2673</v>
      </c>
      <c r="C634" s="47" t="s">
        <v>360</v>
      </c>
      <c r="D634" s="47" t="s">
        <v>2674</v>
      </c>
      <c r="K634" s="111" t="s">
        <v>793</v>
      </c>
      <c r="L634" s="111" t="s">
        <v>638</v>
      </c>
      <c r="M634" s="47">
        <v>0</v>
      </c>
      <c r="N634" s="111" t="s">
        <v>152</v>
      </c>
      <c r="O634" s="47">
        <v>5</v>
      </c>
    </row>
    <row r="635" spans="1:15" ht="12.75" customHeight="1">
      <c r="A635" s="47">
        <v>634</v>
      </c>
      <c r="B635" s="47" t="s">
        <v>919</v>
      </c>
      <c r="C635" s="47" t="s">
        <v>360</v>
      </c>
      <c r="D635" s="47" t="s">
        <v>300</v>
      </c>
      <c r="K635" s="111" t="s">
        <v>793</v>
      </c>
      <c r="L635" s="111" t="s">
        <v>2675</v>
      </c>
      <c r="M635" s="47">
        <v>0</v>
      </c>
      <c r="N635" s="111" t="s">
        <v>1655</v>
      </c>
      <c r="O635" s="47">
        <v>5</v>
      </c>
    </row>
    <row r="636" spans="1:15" ht="12.75" customHeight="1">
      <c r="A636" s="47">
        <v>635</v>
      </c>
      <c r="B636" s="47" t="s">
        <v>2676</v>
      </c>
      <c r="C636" s="47" t="s">
        <v>2677</v>
      </c>
      <c r="D636" s="47" t="s">
        <v>2678</v>
      </c>
      <c r="K636" s="111" t="s">
        <v>2415</v>
      </c>
      <c r="L636" s="111" t="s">
        <v>228</v>
      </c>
      <c r="M636" s="47">
        <v>0</v>
      </c>
      <c r="N636" s="111" t="s">
        <v>151</v>
      </c>
      <c r="O636" s="47">
        <v>4</v>
      </c>
    </row>
    <row r="637" spans="1:15" ht="12.75" customHeight="1">
      <c r="A637" s="47">
        <v>636</v>
      </c>
      <c r="B637" s="47" t="s">
        <v>2679</v>
      </c>
      <c r="C637" s="47" t="s">
        <v>1915</v>
      </c>
      <c r="D637" s="47" t="s">
        <v>2568</v>
      </c>
      <c r="K637" s="111" t="s">
        <v>2417</v>
      </c>
      <c r="L637" s="111" t="s">
        <v>1787</v>
      </c>
      <c r="M637" s="47">
        <v>0</v>
      </c>
      <c r="N637" s="111" t="s">
        <v>152</v>
      </c>
      <c r="O637" s="47">
        <v>5</v>
      </c>
    </row>
    <row r="638" spans="1:15" ht="12.75" customHeight="1">
      <c r="A638" s="47">
        <v>637</v>
      </c>
      <c r="B638" s="47" t="s">
        <v>2680</v>
      </c>
      <c r="C638" s="47" t="s">
        <v>2081</v>
      </c>
      <c r="D638" s="47" t="s">
        <v>2150</v>
      </c>
      <c r="K638" s="111" t="s">
        <v>2419</v>
      </c>
      <c r="L638" s="111" t="s">
        <v>228</v>
      </c>
      <c r="M638" s="47">
        <v>0</v>
      </c>
      <c r="N638" s="111" t="s">
        <v>1655</v>
      </c>
      <c r="O638" s="47">
        <v>5</v>
      </c>
    </row>
    <row r="639" spans="1:15" ht="12.75" customHeight="1">
      <c r="A639" s="47">
        <v>638</v>
      </c>
      <c r="B639" s="47" t="s">
        <v>2681</v>
      </c>
      <c r="C639" s="47" t="s">
        <v>1915</v>
      </c>
      <c r="D639" s="47" t="s">
        <v>2682</v>
      </c>
      <c r="K639" s="111" t="s">
        <v>2422</v>
      </c>
      <c r="L639" s="111" t="s">
        <v>228</v>
      </c>
      <c r="M639" s="47">
        <v>0</v>
      </c>
      <c r="N639" s="111" t="s">
        <v>151</v>
      </c>
      <c r="O639" s="47">
        <v>4</v>
      </c>
    </row>
    <row r="640" spans="1:15" ht="12.75" customHeight="1">
      <c r="A640" s="47">
        <v>639</v>
      </c>
      <c r="B640" s="47" t="s">
        <v>920</v>
      </c>
      <c r="C640" s="47" t="s">
        <v>922</v>
      </c>
      <c r="D640" s="47" t="s">
        <v>921</v>
      </c>
      <c r="K640" s="111" t="s">
        <v>2424</v>
      </c>
      <c r="L640" s="111" t="s">
        <v>228</v>
      </c>
      <c r="M640" s="47">
        <v>0</v>
      </c>
      <c r="N640" s="111" t="s">
        <v>151</v>
      </c>
      <c r="O640" s="47">
        <v>4</v>
      </c>
    </row>
    <row r="641" spans="1:15" ht="12.75" customHeight="1">
      <c r="A641" s="47">
        <v>640</v>
      </c>
      <c r="B641" s="47" t="s">
        <v>2683</v>
      </c>
      <c r="C641" s="47" t="s">
        <v>2684</v>
      </c>
      <c r="D641" s="47" t="s">
        <v>2685</v>
      </c>
      <c r="K641" s="111" t="s">
        <v>2426</v>
      </c>
      <c r="L641" s="111" t="s">
        <v>228</v>
      </c>
      <c r="M641" s="47">
        <v>0</v>
      </c>
      <c r="N641" s="111" t="s">
        <v>151</v>
      </c>
      <c r="O641" s="47">
        <v>5</v>
      </c>
    </row>
    <row r="642" spans="1:15" ht="12.75" customHeight="1">
      <c r="A642" s="47">
        <v>641</v>
      </c>
      <c r="B642" s="47" t="s">
        <v>2686</v>
      </c>
      <c r="C642" s="47" t="s">
        <v>2687</v>
      </c>
      <c r="D642" s="47" t="s">
        <v>2688</v>
      </c>
      <c r="K642" s="111" t="s">
        <v>2430</v>
      </c>
      <c r="L642" s="111" t="s">
        <v>343</v>
      </c>
      <c r="M642" s="47">
        <v>0</v>
      </c>
      <c r="N642" s="111" t="s">
        <v>151</v>
      </c>
      <c r="O642" s="47">
        <v>4</v>
      </c>
    </row>
    <row r="643" spans="1:15" ht="12.75" customHeight="1">
      <c r="A643" s="47">
        <v>642</v>
      </c>
      <c r="B643" s="47" t="s">
        <v>923</v>
      </c>
      <c r="C643" s="47" t="s">
        <v>2689</v>
      </c>
      <c r="D643" s="47" t="s">
        <v>2690</v>
      </c>
      <c r="K643" s="111" t="s">
        <v>2432</v>
      </c>
      <c r="L643" s="111" t="s">
        <v>340</v>
      </c>
      <c r="M643" s="47">
        <v>0</v>
      </c>
      <c r="N643" s="111" t="s">
        <v>151</v>
      </c>
      <c r="O643" s="47">
        <v>4</v>
      </c>
    </row>
    <row r="644" spans="1:15" ht="12.75" customHeight="1">
      <c r="A644" s="47">
        <v>643</v>
      </c>
      <c r="B644" s="47" t="s">
        <v>925</v>
      </c>
      <c r="C644" s="47" t="s">
        <v>1955</v>
      </c>
      <c r="D644" s="47" t="s">
        <v>926</v>
      </c>
      <c r="K644" s="111" t="s">
        <v>702</v>
      </c>
      <c r="L644" s="111" t="s">
        <v>470</v>
      </c>
      <c r="M644" s="47">
        <v>0</v>
      </c>
      <c r="N644" s="111" t="s">
        <v>151</v>
      </c>
      <c r="O644" s="47">
        <v>4</v>
      </c>
    </row>
    <row r="645" spans="1:15" ht="12.75" customHeight="1">
      <c r="A645" s="47">
        <v>644</v>
      </c>
      <c r="B645" s="47" t="s">
        <v>927</v>
      </c>
      <c r="C645" s="47" t="s">
        <v>407</v>
      </c>
      <c r="D645" s="47" t="s">
        <v>928</v>
      </c>
      <c r="K645" s="111" t="s">
        <v>702</v>
      </c>
      <c r="L645" s="111" t="s">
        <v>331</v>
      </c>
      <c r="M645" s="47">
        <v>0</v>
      </c>
      <c r="N645" s="111" t="s">
        <v>151</v>
      </c>
      <c r="O645" s="47">
        <v>4</v>
      </c>
    </row>
    <row r="646" spans="1:15" ht="12.75" customHeight="1">
      <c r="A646" s="47">
        <v>645</v>
      </c>
      <c r="B646" s="47" t="s">
        <v>929</v>
      </c>
      <c r="C646" s="47" t="s">
        <v>360</v>
      </c>
      <c r="D646" s="47" t="s">
        <v>2691</v>
      </c>
      <c r="K646" s="111" t="s">
        <v>702</v>
      </c>
      <c r="L646" s="111" t="s">
        <v>2692</v>
      </c>
      <c r="M646" s="47">
        <v>0</v>
      </c>
      <c r="N646" s="111" t="s">
        <v>151</v>
      </c>
      <c r="O646" s="47">
        <v>4</v>
      </c>
    </row>
    <row r="647" spans="1:15" ht="12.75" customHeight="1">
      <c r="A647" s="47">
        <v>646</v>
      </c>
      <c r="B647" s="47" t="s">
        <v>930</v>
      </c>
      <c r="C647" s="47" t="s">
        <v>407</v>
      </c>
      <c r="D647" s="47" t="s">
        <v>931</v>
      </c>
      <c r="K647" s="111" t="s">
        <v>2434</v>
      </c>
      <c r="L647" s="111" t="s">
        <v>354</v>
      </c>
      <c r="M647" s="47">
        <v>0</v>
      </c>
      <c r="N647" s="111" t="s">
        <v>151</v>
      </c>
      <c r="O647" s="47">
        <v>4</v>
      </c>
    </row>
    <row r="648" spans="1:15" ht="12.75" customHeight="1">
      <c r="A648" s="47">
        <v>647</v>
      </c>
      <c r="B648" s="47" t="s">
        <v>932</v>
      </c>
      <c r="C648" s="47" t="s">
        <v>934</v>
      </c>
      <c r="D648" s="47" t="s">
        <v>933</v>
      </c>
      <c r="K648" s="111" t="s">
        <v>2434</v>
      </c>
      <c r="L648" s="111" t="s">
        <v>470</v>
      </c>
      <c r="M648" s="47">
        <v>0</v>
      </c>
      <c r="N648" s="111" t="s">
        <v>151</v>
      </c>
      <c r="O648" s="47">
        <v>4</v>
      </c>
    </row>
    <row r="649" spans="1:15" ht="12.75" customHeight="1">
      <c r="A649" s="47">
        <v>648</v>
      </c>
      <c r="B649" s="47" t="s">
        <v>2693</v>
      </c>
      <c r="C649" s="47" t="s">
        <v>407</v>
      </c>
      <c r="D649" s="47" t="s">
        <v>2694</v>
      </c>
      <c r="K649" s="111" t="s">
        <v>704</v>
      </c>
      <c r="L649" s="111" t="s">
        <v>334</v>
      </c>
      <c r="M649" s="47">
        <v>1</v>
      </c>
      <c r="N649" s="111" t="s">
        <v>151</v>
      </c>
      <c r="O649" s="47">
        <v>4</v>
      </c>
    </row>
    <row r="650" spans="1:15" ht="12.75" customHeight="1">
      <c r="A650" s="47">
        <v>649</v>
      </c>
      <c r="B650" s="47" t="s">
        <v>2695</v>
      </c>
      <c r="C650" s="47" t="s">
        <v>2110</v>
      </c>
      <c r="D650" s="47" t="s">
        <v>2696</v>
      </c>
      <c r="K650" s="111" t="s">
        <v>706</v>
      </c>
      <c r="L650" s="111" t="s">
        <v>319</v>
      </c>
      <c r="M650" s="47">
        <v>1</v>
      </c>
      <c r="N650" s="111" t="s">
        <v>151</v>
      </c>
      <c r="O650" s="47">
        <v>4</v>
      </c>
    </row>
    <row r="651" spans="1:15" ht="12.75" customHeight="1">
      <c r="A651" s="47">
        <v>650</v>
      </c>
      <c r="B651" s="47" t="s">
        <v>2697</v>
      </c>
      <c r="C651" s="47" t="s">
        <v>2339</v>
      </c>
      <c r="D651" s="47" t="s">
        <v>2698</v>
      </c>
      <c r="K651" s="111" t="s">
        <v>706</v>
      </c>
      <c r="L651" s="111" t="s">
        <v>454</v>
      </c>
      <c r="M651" s="47">
        <v>1</v>
      </c>
      <c r="N651" s="111" t="s">
        <v>151</v>
      </c>
      <c r="O651" s="47">
        <v>4</v>
      </c>
    </row>
    <row r="652" spans="1:15" ht="12.75" customHeight="1">
      <c r="A652" s="47">
        <v>651</v>
      </c>
      <c r="B652" s="47" t="s">
        <v>935</v>
      </c>
      <c r="C652" s="47" t="s">
        <v>318</v>
      </c>
      <c r="D652" s="47" t="s">
        <v>936</v>
      </c>
      <c r="K652" s="111" t="s">
        <v>708</v>
      </c>
      <c r="L652" s="111" t="s">
        <v>683</v>
      </c>
      <c r="M652" s="47">
        <v>0</v>
      </c>
      <c r="N652" s="111" t="s">
        <v>151</v>
      </c>
      <c r="O652" s="47">
        <v>4</v>
      </c>
    </row>
    <row r="653" spans="1:15" ht="12.75" customHeight="1">
      <c r="A653" s="47">
        <v>652</v>
      </c>
      <c r="B653" s="47" t="s">
        <v>938</v>
      </c>
      <c r="C653" s="47" t="s">
        <v>407</v>
      </c>
      <c r="D653" s="47" t="s">
        <v>2699</v>
      </c>
      <c r="K653" s="111" t="s">
        <v>2437</v>
      </c>
      <c r="L653" s="111" t="s">
        <v>161</v>
      </c>
      <c r="M653" s="47">
        <v>0</v>
      </c>
      <c r="N653" s="111" t="s">
        <v>151</v>
      </c>
      <c r="O653" s="47">
        <v>4</v>
      </c>
    </row>
    <row r="654" spans="1:15" ht="12.75" customHeight="1">
      <c r="A654" s="47">
        <v>653</v>
      </c>
      <c r="B654" s="47" t="s">
        <v>939</v>
      </c>
      <c r="C654" s="47" t="s">
        <v>2687</v>
      </c>
      <c r="D654" s="47" t="s">
        <v>940</v>
      </c>
      <c r="K654" s="111" t="s">
        <v>710</v>
      </c>
      <c r="L654" s="111" t="s">
        <v>322</v>
      </c>
      <c r="M654" s="47">
        <v>0</v>
      </c>
      <c r="N654" s="111" t="s">
        <v>1655</v>
      </c>
      <c r="O654" s="47">
        <v>5</v>
      </c>
    </row>
    <row r="655" spans="1:15" ht="12.75" customHeight="1">
      <c r="A655" s="47">
        <v>654</v>
      </c>
      <c r="B655" s="47" t="s">
        <v>2700</v>
      </c>
      <c r="C655" s="47" t="s">
        <v>1880</v>
      </c>
      <c r="D655" s="47" t="s">
        <v>754</v>
      </c>
      <c r="K655" s="111" t="s">
        <v>710</v>
      </c>
      <c r="L655" s="111" t="s">
        <v>675</v>
      </c>
      <c r="M655" s="47">
        <v>0</v>
      </c>
      <c r="N655" s="111" t="s">
        <v>151</v>
      </c>
      <c r="O655" s="47">
        <v>4</v>
      </c>
    </row>
    <row r="656" spans="1:15" ht="12.75" customHeight="1">
      <c r="A656" s="47">
        <v>655</v>
      </c>
      <c r="B656" s="47" t="s">
        <v>2701</v>
      </c>
      <c r="C656" s="47" t="s">
        <v>2702</v>
      </c>
      <c r="D656" s="47" t="s">
        <v>2703</v>
      </c>
      <c r="K656" s="111" t="s">
        <v>2438</v>
      </c>
      <c r="L656" s="111" t="s">
        <v>228</v>
      </c>
      <c r="M656" s="47">
        <v>0</v>
      </c>
      <c r="N656" s="111" t="s">
        <v>152</v>
      </c>
      <c r="O656" s="47">
        <v>4</v>
      </c>
    </row>
    <row r="657" spans="1:15" ht="12.75" customHeight="1">
      <c r="A657" s="47">
        <v>656</v>
      </c>
      <c r="B657" s="47" t="s">
        <v>941</v>
      </c>
      <c r="C657" s="47" t="s">
        <v>360</v>
      </c>
      <c r="D657" s="47" t="s">
        <v>942</v>
      </c>
      <c r="K657" s="111" t="s">
        <v>2440</v>
      </c>
      <c r="L657" s="111" t="s">
        <v>228</v>
      </c>
      <c r="M657" s="47">
        <v>0</v>
      </c>
      <c r="N657" s="111" t="s">
        <v>152</v>
      </c>
      <c r="O657" s="47">
        <v>4</v>
      </c>
    </row>
    <row r="658" spans="1:15" ht="12.75" customHeight="1">
      <c r="A658" s="47">
        <v>657</v>
      </c>
      <c r="B658" s="47" t="s">
        <v>944</v>
      </c>
      <c r="C658" s="47" t="s">
        <v>360</v>
      </c>
      <c r="D658" s="47" t="s">
        <v>2704</v>
      </c>
      <c r="K658" s="111" t="s">
        <v>2442</v>
      </c>
      <c r="L658" s="111" t="s">
        <v>228</v>
      </c>
      <c r="M658" s="47">
        <v>0</v>
      </c>
      <c r="N658" s="111" t="s">
        <v>152</v>
      </c>
      <c r="O658" s="47">
        <v>4</v>
      </c>
    </row>
    <row r="659" spans="1:15" ht="12.75" customHeight="1">
      <c r="A659" s="47">
        <v>658</v>
      </c>
      <c r="B659" s="47" t="s">
        <v>2705</v>
      </c>
      <c r="C659" s="47" t="s">
        <v>2081</v>
      </c>
      <c r="D659" s="47" t="s">
        <v>2706</v>
      </c>
      <c r="K659" s="111" t="s">
        <v>2444</v>
      </c>
      <c r="L659" s="111" t="s">
        <v>228</v>
      </c>
      <c r="M659" s="47">
        <v>0</v>
      </c>
      <c r="N659" s="111" t="s">
        <v>152</v>
      </c>
      <c r="O659" s="47">
        <v>4</v>
      </c>
    </row>
    <row r="660" spans="1:15" ht="12.75" customHeight="1">
      <c r="A660" s="47">
        <v>659</v>
      </c>
      <c r="B660" s="47" t="s">
        <v>2707</v>
      </c>
      <c r="C660" s="47" t="s">
        <v>2081</v>
      </c>
      <c r="D660" s="47" t="s">
        <v>2708</v>
      </c>
      <c r="K660" s="111" t="s">
        <v>712</v>
      </c>
      <c r="L660" s="111" t="s">
        <v>683</v>
      </c>
      <c r="M660" s="47">
        <v>0</v>
      </c>
      <c r="N660" s="111" t="s">
        <v>1655</v>
      </c>
      <c r="O660" s="47">
        <v>5</v>
      </c>
    </row>
    <row r="661" spans="1:15" ht="12.75" customHeight="1">
      <c r="A661" s="47">
        <v>660</v>
      </c>
      <c r="B661" s="47" t="s">
        <v>1096</v>
      </c>
      <c r="C661" s="47" t="s">
        <v>2081</v>
      </c>
      <c r="D661" s="47" t="s">
        <v>2709</v>
      </c>
      <c r="K661" s="111" t="s">
        <v>2447</v>
      </c>
      <c r="L661" s="111" t="s">
        <v>228</v>
      </c>
      <c r="M661" s="47">
        <v>0</v>
      </c>
      <c r="N661" s="111" t="s">
        <v>1655</v>
      </c>
      <c r="O661" s="47">
        <v>5</v>
      </c>
    </row>
    <row r="662" spans="1:15" ht="12.75" customHeight="1">
      <c r="A662" s="47">
        <v>661</v>
      </c>
      <c r="B662" s="47" t="s">
        <v>2710</v>
      </c>
      <c r="C662" s="47" t="s">
        <v>528</v>
      </c>
      <c r="D662" s="47" t="s">
        <v>2711</v>
      </c>
      <c r="K662" s="111" t="s">
        <v>2449</v>
      </c>
      <c r="L662" s="111" t="s">
        <v>228</v>
      </c>
      <c r="M662" s="47">
        <v>0</v>
      </c>
      <c r="N662" s="111" t="s">
        <v>152</v>
      </c>
      <c r="O662" s="47">
        <v>4</v>
      </c>
    </row>
    <row r="663" spans="1:15" ht="12.75" customHeight="1">
      <c r="A663" s="47">
        <v>662</v>
      </c>
      <c r="B663" s="47" t="s">
        <v>2712</v>
      </c>
      <c r="C663" s="47" t="s">
        <v>2339</v>
      </c>
      <c r="D663" s="47" t="s">
        <v>2713</v>
      </c>
      <c r="K663" s="111" t="s">
        <v>2451</v>
      </c>
      <c r="L663" s="111" t="s">
        <v>228</v>
      </c>
      <c r="M663" s="47">
        <v>0</v>
      </c>
      <c r="N663" s="111" t="s">
        <v>152</v>
      </c>
      <c r="O663" s="47">
        <v>4</v>
      </c>
    </row>
    <row r="664" spans="1:15" ht="12.75" customHeight="1">
      <c r="A664" s="47">
        <v>663</v>
      </c>
      <c r="B664" s="47" t="s">
        <v>2714</v>
      </c>
      <c r="C664" s="47" t="s">
        <v>2339</v>
      </c>
      <c r="D664" s="47" t="s">
        <v>2715</v>
      </c>
      <c r="K664" s="111" t="s">
        <v>714</v>
      </c>
      <c r="L664" s="111" t="s">
        <v>425</v>
      </c>
      <c r="M664" s="47">
        <v>0</v>
      </c>
      <c r="N664" s="111" t="s">
        <v>151</v>
      </c>
      <c r="O664" s="47">
        <v>4</v>
      </c>
    </row>
    <row r="665" spans="1:15" ht="12.75" customHeight="1">
      <c r="A665" s="47">
        <v>664</v>
      </c>
      <c r="B665" s="47" t="s">
        <v>2716</v>
      </c>
      <c r="C665" s="47" t="s">
        <v>528</v>
      </c>
      <c r="D665" s="47" t="s">
        <v>2717</v>
      </c>
      <c r="K665" s="111" t="s">
        <v>714</v>
      </c>
      <c r="L665" s="111" t="s">
        <v>675</v>
      </c>
      <c r="M665" s="47">
        <v>0</v>
      </c>
      <c r="N665" s="111" t="s">
        <v>1655</v>
      </c>
      <c r="O665" s="47">
        <v>5</v>
      </c>
    </row>
    <row r="666" spans="1:15" ht="12.75" customHeight="1">
      <c r="A666" s="47">
        <v>665</v>
      </c>
      <c r="B666" s="47" t="s">
        <v>2718</v>
      </c>
      <c r="C666" s="47" t="s">
        <v>2687</v>
      </c>
      <c r="D666" s="47" t="s">
        <v>2719</v>
      </c>
      <c r="K666" s="111" t="s">
        <v>716</v>
      </c>
      <c r="L666" s="111" t="s">
        <v>334</v>
      </c>
      <c r="M666" s="47">
        <v>0</v>
      </c>
      <c r="N666" s="111" t="s">
        <v>151</v>
      </c>
      <c r="O666" s="47">
        <v>4</v>
      </c>
    </row>
    <row r="667" spans="1:15" ht="12.75" customHeight="1">
      <c r="A667" s="47">
        <v>666</v>
      </c>
      <c r="B667" s="47" t="s">
        <v>945</v>
      </c>
      <c r="C667" s="47" t="s">
        <v>407</v>
      </c>
      <c r="D667" s="47" t="s">
        <v>678</v>
      </c>
      <c r="K667" s="111" t="s">
        <v>716</v>
      </c>
      <c r="L667" s="111" t="s">
        <v>354</v>
      </c>
      <c r="M667" s="47">
        <v>0</v>
      </c>
      <c r="N667" s="111" t="s">
        <v>1655</v>
      </c>
      <c r="O667" s="47">
        <v>5</v>
      </c>
    </row>
    <row r="668" spans="1:15" ht="12.75" customHeight="1">
      <c r="A668" s="47">
        <v>667</v>
      </c>
      <c r="B668" s="47" t="s">
        <v>946</v>
      </c>
      <c r="C668" s="47" t="s">
        <v>378</v>
      </c>
      <c r="D668" s="47" t="s">
        <v>947</v>
      </c>
      <c r="K668" s="111" t="s">
        <v>716</v>
      </c>
      <c r="L668" s="111" t="s">
        <v>375</v>
      </c>
      <c r="M668" s="47">
        <v>0</v>
      </c>
      <c r="N668" s="111" t="s">
        <v>151</v>
      </c>
      <c r="O668" s="47">
        <v>4</v>
      </c>
    </row>
    <row r="669" spans="1:15" ht="12.75" customHeight="1">
      <c r="A669" s="47">
        <v>668</v>
      </c>
      <c r="B669" s="47" t="s">
        <v>2720</v>
      </c>
      <c r="C669" s="47" t="s">
        <v>378</v>
      </c>
      <c r="D669" s="47" t="s">
        <v>2721</v>
      </c>
      <c r="K669" s="111" t="s">
        <v>716</v>
      </c>
      <c r="L669" s="111" t="s">
        <v>328</v>
      </c>
      <c r="M669" s="47">
        <v>0</v>
      </c>
      <c r="N669" s="111" t="s">
        <v>151</v>
      </c>
      <c r="O669" s="47">
        <v>4</v>
      </c>
    </row>
    <row r="670" spans="1:15" ht="12.75" customHeight="1">
      <c r="A670" s="47">
        <v>669</v>
      </c>
      <c r="B670" s="47" t="s">
        <v>2722</v>
      </c>
      <c r="C670" s="47" t="s">
        <v>528</v>
      </c>
      <c r="D670" s="47" t="s">
        <v>2723</v>
      </c>
      <c r="K670" s="111" t="s">
        <v>716</v>
      </c>
      <c r="L670" s="111" t="s">
        <v>492</v>
      </c>
      <c r="M670" s="47">
        <v>0</v>
      </c>
      <c r="N670" s="111" t="s">
        <v>151</v>
      </c>
      <c r="O670" s="47">
        <v>4</v>
      </c>
    </row>
    <row r="671" spans="1:15" ht="12.75" customHeight="1">
      <c r="A671" s="47">
        <v>670</v>
      </c>
      <c r="B671" s="47" t="s">
        <v>2724</v>
      </c>
      <c r="C671" s="47" t="s">
        <v>528</v>
      </c>
      <c r="D671" s="47" t="s">
        <v>2725</v>
      </c>
      <c r="K671" s="111" t="s">
        <v>719</v>
      </c>
      <c r="L671" s="111" t="s">
        <v>334</v>
      </c>
      <c r="M671" s="47">
        <v>1</v>
      </c>
      <c r="N671" s="111" t="s">
        <v>151</v>
      </c>
      <c r="O671" s="47">
        <v>4</v>
      </c>
    </row>
    <row r="672" spans="1:15" ht="12.75" customHeight="1">
      <c r="A672" s="47">
        <v>671</v>
      </c>
      <c r="B672" s="47" t="s">
        <v>948</v>
      </c>
      <c r="C672" s="47" t="s">
        <v>950</v>
      </c>
      <c r="D672" s="47" t="s">
        <v>949</v>
      </c>
      <c r="K672" s="111" t="s">
        <v>719</v>
      </c>
      <c r="L672" s="111" t="s">
        <v>322</v>
      </c>
      <c r="M672" s="47">
        <v>1</v>
      </c>
      <c r="N672" s="111" t="s">
        <v>151</v>
      </c>
      <c r="O672" s="47">
        <v>4</v>
      </c>
    </row>
    <row r="673" spans="1:15" ht="12.75" customHeight="1">
      <c r="A673" s="47">
        <v>672</v>
      </c>
      <c r="B673" s="47" t="s">
        <v>951</v>
      </c>
      <c r="C673" s="47" t="s">
        <v>950</v>
      </c>
      <c r="D673" s="47" t="s">
        <v>952</v>
      </c>
      <c r="K673" s="111" t="s">
        <v>721</v>
      </c>
      <c r="L673" s="111" t="s">
        <v>331</v>
      </c>
      <c r="M673" s="47">
        <v>0</v>
      </c>
      <c r="N673" s="111" t="s">
        <v>151</v>
      </c>
      <c r="O673" s="47">
        <v>4</v>
      </c>
    </row>
    <row r="674" spans="1:15" ht="12.75" customHeight="1">
      <c r="A674" s="47">
        <v>673</v>
      </c>
      <c r="B674" s="47" t="s">
        <v>2726</v>
      </c>
      <c r="C674" s="47" t="s">
        <v>528</v>
      </c>
      <c r="D674" s="47" t="s">
        <v>2727</v>
      </c>
      <c r="K674" s="111" t="s">
        <v>2454</v>
      </c>
      <c r="L674" s="111" t="s">
        <v>228</v>
      </c>
      <c r="M674" s="47">
        <v>0</v>
      </c>
      <c r="N674" s="111" t="s">
        <v>1655</v>
      </c>
      <c r="O674" s="47">
        <v>5</v>
      </c>
    </row>
    <row r="675" spans="1:15" ht="12.75" customHeight="1">
      <c r="A675" s="47">
        <v>674</v>
      </c>
      <c r="B675" s="47" t="s">
        <v>2728</v>
      </c>
      <c r="C675" s="47" t="s">
        <v>2729</v>
      </c>
      <c r="D675" s="47" t="s">
        <v>2730</v>
      </c>
      <c r="K675" s="111" t="s">
        <v>2456</v>
      </c>
      <c r="L675" s="111" t="s">
        <v>228</v>
      </c>
      <c r="M675" s="47">
        <v>0</v>
      </c>
      <c r="N675" s="111" t="s">
        <v>1655</v>
      </c>
      <c r="O675" s="47">
        <v>5</v>
      </c>
    </row>
    <row r="676" spans="1:15" ht="12.75" customHeight="1">
      <c r="A676" s="47">
        <v>675</v>
      </c>
      <c r="B676" s="47" t="s">
        <v>2731</v>
      </c>
      <c r="C676" s="47" t="s">
        <v>2732</v>
      </c>
      <c r="D676" s="47" t="s">
        <v>2733</v>
      </c>
      <c r="K676" s="111" t="s">
        <v>2459</v>
      </c>
      <c r="L676" s="111" t="s">
        <v>228</v>
      </c>
      <c r="M676" s="47">
        <v>0</v>
      </c>
      <c r="N676" s="111" t="s">
        <v>1655</v>
      </c>
      <c r="O676" s="47">
        <v>5</v>
      </c>
    </row>
    <row r="677" spans="1:15" ht="12.75" customHeight="1">
      <c r="A677" s="47">
        <v>676</v>
      </c>
      <c r="B677" s="47" t="s">
        <v>2734</v>
      </c>
      <c r="C677" s="47" t="s">
        <v>2735</v>
      </c>
      <c r="D677" s="47" t="s">
        <v>2736</v>
      </c>
      <c r="K677" s="111" t="s">
        <v>723</v>
      </c>
      <c r="L677" s="111" t="s">
        <v>822</v>
      </c>
      <c r="M677" s="47">
        <v>0</v>
      </c>
      <c r="N677" s="111" t="s">
        <v>151</v>
      </c>
      <c r="O677" s="47">
        <v>4</v>
      </c>
    </row>
    <row r="678" spans="1:15" ht="12.75" customHeight="1">
      <c r="A678" s="47">
        <v>677</v>
      </c>
      <c r="B678" s="47" t="s">
        <v>2737</v>
      </c>
      <c r="C678" s="47" t="s">
        <v>2735</v>
      </c>
      <c r="D678" s="47" t="s">
        <v>2738</v>
      </c>
      <c r="K678" s="111" t="s">
        <v>723</v>
      </c>
      <c r="L678" s="111" t="s">
        <v>345</v>
      </c>
      <c r="M678" s="47">
        <v>0</v>
      </c>
      <c r="N678" s="111" t="s">
        <v>1655</v>
      </c>
      <c r="O678" s="47">
        <v>5</v>
      </c>
    </row>
    <row r="679" spans="1:15" ht="12.75" customHeight="1">
      <c r="A679" s="47">
        <v>678</v>
      </c>
      <c r="B679" s="47" t="s">
        <v>953</v>
      </c>
      <c r="C679" s="47" t="s">
        <v>950</v>
      </c>
      <c r="D679" s="47" t="s">
        <v>954</v>
      </c>
      <c r="K679" s="111" t="s">
        <v>723</v>
      </c>
      <c r="L679" s="111" t="s">
        <v>2739</v>
      </c>
      <c r="M679" s="47">
        <v>0</v>
      </c>
      <c r="N679" s="111" t="s">
        <v>1655</v>
      </c>
      <c r="O679" s="47">
        <v>5</v>
      </c>
    </row>
    <row r="680" spans="1:15" ht="12.75" customHeight="1">
      <c r="A680" s="47">
        <v>679</v>
      </c>
      <c r="B680" s="47" t="s">
        <v>955</v>
      </c>
      <c r="C680" s="47" t="s">
        <v>2081</v>
      </c>
      <c r="D680" s="47" t="s">
        <v>956</v>
      </c>
      <c r="K680" s="111" t="s">
        <v>2461</v>
      </c>
      <c r="L680" s="111" t="s">
        <v>228</v>
      </c>
      <c r="M680" s="47">
        <v>0</v>
      </c>
      <c r="N680" s="111" t="s">
        <v>1655</v>
      </c>
      <c r="O680" s="47">
        <v>5</v>
      </c>
    </row>
    <row r="681" spans="1:15" ht="12.75" customHeight="1">
      <c r="A681" s="47">
        <v>680</v>
      </c>
      <c r="B681" s="47" t="s">
        <v>957</v>
      </c>
      <c r="C681" s="47" t="s">
        <v>2740</v>
      </c>
      <c r="D681" s="47" t="s">
        <v>958</v>
      </c>
      <c r="K681" s="111" t="s">
        <v>2463</v>
      </c>
      <c r="L681" s="111" t="s">
        <v>1926</v>
      </c>
      <c r="M681" s="47">
        <v>0</v>
      </c>
      <c r="N681" s="111" t="s">
        <v>1655</v>
      </c>
      <c r="O681" s="47">
        <v>5</v>
      </c>
    </row>
    <row r="682" spans="1:15" ht="12.75" customHeight="1">
      <c r="A682" s="47">
        <v>681</v>
      </c>
      <c r="B682" s="47" t="s">
        <v>2741</v>
      </c>
      <c r="C682" s="47" t="s">
        <v>2742</v>
      </c>
      <c r="D682" s="47" t="s">
        <v>2742</v>
      </c>
      <c r="K682" s="111" t="s">
        <v>725</v>
      </c>
      <c r="L682" s="111" t="s">
        <v>319</v>
      </c>
      <c r="M682" s="47">
        <v>1</v>
      </c>
      <c r="N682" s="111" t="s">
        <v>151</v>
      </c>
      <c r="O682" s="47">
        <v>4</v>
      </c>
    </row>
    <row r="683" spans="1:15" ht="12.75" customHeight="1">
      <c r="A683" s="47">
        <v>682</v>
      </c>
      <c r="B683" s="47" t="s">
        <v>2743</v>
      </c>
      <c r="C683" s="47" t="s">
        <v>2744</v>
      </c>
      <c r="D683" s="47" t="s">
        <v>2744</v>
      </c>
      <c r="K683" s="111" t="s">
        <v>725</v>
      </c>
      <c r="L683" s="111" t="s">
        <v>454</v>
      </c>
      <c r="M683" s="47">
        <v>0</v>
      </c>
      <c r="N683" s="111" t="s">
        <v>1655</v>
      </c>
      <c r="O683" s="47">
        <v>5</v>
      </c>
    </row>
    <row r="684" spans="1:15" ht="12.75" customHeight="1">
      <c r="A684" s="47">
        <v>683</v>
      </c>
      <c r="B684" s="47" t="s">
        <v>959</v>
      </c>
      <c r="C684" s="47" t="s">
        <v>2745</v>
      </c>
      <c r="D684" s="47" t="s">
        <v>960</v>
      </c>
      <c r="K684" s="111" t="s">
        <v>2466</v>
      </c>
      <c r="L684" s="111" t="s">
        <v>228</v>
      </c>
      <c r="M684" s="47">
        <v>0</v>
      </c>
      <c r="N684" s="111" t="s">
        <v>151</v>
      </c>
      <c r="O684" s="47">
        <v>4</v>
      </c>
    </row>
    <row r="685" spans="1:15" ht="12.75" customHeight="1">
      <c r="A685" s="47">
        <v>684</v>
      </c>
      <c r="B685" s="47" t="s">
        <v>2746</v>
      </c>
      <c r="C685" s="47" t="s">
        <v>2339</v>
      </c>
      <c r="D685" s="47" t="s">
        <v>2163</v>
      </c>
      <c r="K685" s="111" t="s">
        <v>2466</v>
      </c>
      <c r="L685" s="111" t="s">
        <v>228</v>
      </c>
      <c r="M685" s="47">
        <v>0</v>
      </c>
      <c r="N685" s="111" t="s">
        <v>151</v>
      </c>
      <c r="O685" s="47">
        <v>5</v>
      </c>
    </row>
    <row r="686" spans="1:15" ht="12.75" customHeight="1">
      <c r="A686" s="47">
        <v>685</v>
      </c>
      <c r="B686" s="47" t="s">
        <v>2747</v>
      </c>
      <c r="C686" s="47" t="s">
        <v>2339</v>
      </c>
      <c r="D686" s="47" t="s">
        <v>2748</v>
      </c>
      <c r="K686" s="111" t="s">
        <v>726</v>
      </c>
      <c r="L686" s="111" t="s">
        <v>228</v>
      </c>
      <c r="M686" s="47">
        <v>0</v>
      </c>
      <c r="N686" s="111" t="s">
        <v>151</v>
      </c>
      <c r="O686" s="47">
        <v>4</v>
      </c>
    </row>
    <row r="687" spans="1:15" ht="12.75" customHeight="1">
      <c r="A687" s="47">
        <v>686</v>
      </c>
      <c r="B687" s="47" t="s">
        <v>2749</v>
      </c>
      <c r="C687" s="47" t="s">
        <v>528</v>
      </c>
      <c r="D687" s="47" t="s">
        <v>2750</v>
      </c>
      <c r="K687" s="111" t="s">
        <v>726</v>
      </c>
      <c r="L687" s="111" t="s">
        <v>228</v>
      </c>
      <c r="M687" s="47">
        <v>0</v>
      </c>
      <c r="N687" s="111" t="s">
        <v>151</v>
      </c>
      <c r="O687" s="47">
        <v>5</v>
      </c>
    </row>
    <row r="688" spans="1:15" ht="12.75" customHeight="1">
      <c r="A688" s="47">
        <v>687</v>
      </c>
      <c r="B688" s="47" t="s">
        <v>2751</v>
      </c>
      <c r="C688" s="47" t="s">
        <v>528</v>
      </c>
      <c r="D688" s="47" t="s">
        <v>2752</v>
      </c>
      <c r="K688" s="111" t="s">
        <v>2468</v>
      </c>
      <c r="L688" s="111" t="s">
        <v>228</v>
      </c>
      <c r="M688" s="47">
        <v>0</v>
      </c>
      <c r="N688" s="111" t="s">
        <v>151</v>
      </c>
      <c r="O688" s="47">
        <v>4</v>
      </c>
    </row>
    <row r="689" spans="1:15" ht="12.75" customHeight="1">
      <c r="A689" s="47">
        <v>688</v>
      </c>
      <c r="B689" s="47" t="s">
        <v>961</v>
      </c>
      <c r="C689" s="47" t="s">
        <v>2753</v>
      </c>
      <c r="D689" s="47" t="s">
        <v>2754</v>
      </c>
      <c r="K689" s="111" t="s">
        <v>2468</v>
      </c>
      <c r="L689" s="111" t="s">
        <v>228</v>
      </c>
      <c r="M689" s="47">
        <v>0</v>
      </c>
      <c r="N689" s="111" t="s">
        <v>151</v>
      </c>
      <c r="O689" s="47">
        <v>5</v>
      </c>
    </row>
    <row r="690" spans="1:15" ht="12.75" customHeight="1">
      <c r="A690" s="47">
        <v>689</v>
      </c>
      <c r="B690" s="47" t="s">
        <v>2755</v>
      </c>
      <c r="C690" s="47" t="s">
        <v>528</v>
      </c>
      <c r="D690" s="47" t="s">
        <v>2756</v>
      </c>
      <c r="K690" s="111" t="s">
        <v>2469</v>
      </c>
      <c r="L690" s="111" t="s">
        <v>228</v>
      </c>
      <c r="M690" s="47">
        <v>0</v>
      </c>
      <c r="N690" s="111" t="s">
        <v>151</v>
      </c>
      <c r="O690" s="47">
        <v>4</v>
      </c>
    </row>
    <row r="691" spans="1:15" ht="12.75" customHeight="1">
      <c r="A691" s="47">
        <v>690</v>
      </c>
      <c r="B691" s="47" t="s">
        <v>2757</v>
      </c>
      <c r="C691" s="47" t="s">
        <v>2339</v>
      </c>
      <c r="D691" s="47" t="s">
        <v>960</v>
      </c>
      <c r="K691" s="111" t="s">
        <v>2469</v>
      </c>
      <c r="L691" s="111" t="s">
        <v>228</v>
      </c>
      <c r="M691" s="47">
        <v>0</v>
      </c>
      <c r="N691" s="111" t="s">
        <v>151</v>
      </c>
      <c r="O691" s="47">
        <v>5</v>
      </c>
    </row>
    <row r="692" spans="1:15" ht="12.75" customHeight="1">
      <c r="A692" s="47">
        <v>691</v>
      </c>
      <c r="B692" s="47" t="s">
        <v>2758</v>
      </c>
      <c r="C692" s="47" t="s">
        <v>528</v>
      </c>
      <c r="D692" s="47" t="s">
        <v>1077</v>
      </c>
      <c r="K692" s="111" t="s">
        <v>728</v>
      </c>
      <c r="L692" s="111" t="s">
        <v>228</v>
      </c>
      <c r="M692" s="47">
        <v>0</v>
      </c>
      <c r="N692" s="111" t="s">
        <v>151</v>
      </c>
      <c r="O692" s="47">
        <v>5</v>
      </c>
    </row>
    <row r="693" spans="1:15" ht="12.75" customHeight="1">
      <c r="A693" s="47">
        <v>692</v>
      </c>
      <c r="B693" s="47" t="s">
        <v>2759</v>
      </c>
      <c r="C693" s="47" t="s">
        <v>528</v>
      </c>
      <c r="D693" s="47" t="s">
        <v>815</v>
      </c>
      <c r="K693" s="111" t="s">
        <v>2471</v>
      </c>
      <c r="L693" s="111" t="s">
        <v>228</v>
      </c>
      <c r="M693" s="47">
        <v>0</v>
      </c>
      <c r="N693" s="111" t="s">
        <v>151</v>
      </c>
      <c r="O693" s="47">
        <v>4</v>
      </c>
    </row>
    <row r="694" spans="1:15" ht="12.75" customHeight="1">
      <c r="A694" s="47">
        <v>693</v>
      </c>
      <c r="B694" s="47" t="s">
        <v>2760</v>
      </c>
      <c r="C694" s="47" t="s">
        <v>528</v>
      </c>
      <c r="D694" s="47" t="s">
        <v>2761</v>
      </c>
      <c r="K694" s="111" t="s">
        <v>2473</v>
      </c>
      <c r="L694" s="111" t="s">
        <v>228</v>
      </c>
      <c r="M694" s="47">
        <v>0</v>
      </c>
      <c r="N694" s="111" t="s">
        <v>151</v>
      </c>
      <c r="O694" s="47">
        <v>4</v>
      </c>
    </row>
    <row r="695" spans="1:15" ht="12.75" customHeight="1">
      <c r="A695" s="47">
        <v>694</v>
      </c>
      <c r="B695" s="47" t="s">
        <v>962</v>
      </c>
      <c r="C695" s="47" t="s">
        <v>407</v>
      </c>
      <c r="D695" s="47" t="s">
        <v>963</v>
      </c>
      <c r="K695" s="111" t="s">
        <v>2473</v>
      </c>
      <c r="L695" s="111" t="s">
        <v>228</v>
      </c>
      <c r="M695" s="47">
        <v>0</v>
      </c>
      <c r="N695" s="111" t="s">
        <v>151</v>
      </c>
      <c r="O695" s="47">
        <v>5</v>
      </c>
    </row>
    <row r="696" spans="1:15" ht="12.75" customHeight="1">
      <c r="A696" s="47">
        <v>695</v>
      </c>
      <c r="B696" s="47" t="s">
        <v>2762</v>
      </c>
      <c r="C696" s="47" t="s">
        <v>2687</v>
      </c>
      <c r="D696" s="47" t="s">
        <v>2763</v>
      </c>
      <c r="K696" s="111" t="s">
        <v>2475</v>
      </c>
      <c r="L696" s="111" t="s">
        <v>228</v>
      </c>
      <c r="M696" s="47">
        <v>0</v>
      </c>
      <c r="N696" s="111" t="s">
        <v>151</v>
      </c>
      <c r="O696" s="47">
        <v>4</v>
      </c>
    </row>
    <row r="697" spans="1:15" ht="12.75" customHeight="1">
      <c r="A697" s="47">
        <v>696</v>
      </c>
      <c r="B697" s="47" t="s">
        <v>964</v>
      </c>
      <c r="C697" s="47" t="s">
        <v>407</v>
      </c>
      <c r="D697" s="47" t="s">
        <v>965</v>
      </c>
      <c r="K697" s="111" t="s">
        <v>2477</v>
      </c>
      <c r="L697" s="111" t="s">
        <v>228</v>
      </c>
      <c r="M697" s="47">
        <v>0</v>
      </c>
      <c r="N697" s="111" t="s">
        <v>151</v>
      </c>
      <c r="O697" s="47">
        <v>5</v>
      </c>
    </row>
    <row r="698" spans="1:15" ht="12.75" customHeight="1">
      <c r="A698" s="47">
        <v>697</v>
      </c>
      <c r="B698" s="47" t="s">
        <v>2764</v>
      </c>
      <c r="C698" s="47" t="s">
        <v>2687</v>
      </c>
      <c r="D698" s="47" t="s">
        <v>2765</v>
      </c>
      <c r="K698" s="111" t="s">
        <v>729</v>
      </c>
      <c r="L698" s="111" t="s">
        <v>228</v>
      </c>
      <c r="M698" s="47">
        <v>0</v>
      </c>
      <c r="N698" s="111" t="s">
        <v>151</v>
      </c>
      <c r="O698" s="47">
        <v>5</v>
      </c>
    </row>
    <row r="699" spans="1:15" ht="12.75" customHeight="1">
      <c r="A699" s="47">
        <v>698</v>
      </c>
      <c r="B699" s="47" t="s">
        <v>2766</v>
      </c>
      <c r="C699" s="47" t="s">
        <v>2081</v>
      </c>
      <c r="D699" s="47" t="s">
        <v>2767</v>
      </c>
      <c r="K699" s="111" t="s">
        <v>2479</v>
      </c>
      <c r="L699" s="111" t="s">
        <v>228</v>
      </c>
      <c r="M699" s="47">
        <v>0</v>
      </c>
      <c r="N699" s="111" t="s">
        <v>151</v>
      </c>
      <c r="O699" s="47">
        <v>5</v>
      </c>
    </row>
    <row r="700" spans="1:15" ht="12.75" customHeight="1">
      <c r="A700" s="47">
        <v>699</v>
      </c>
      <c r="B700" s="47" t="s">
        <v>966</v>
      </c>
      <c r="C700" s="47" t="s">
        <v>1880</v>
      </c>
      <c r="D700" s="47" t="s">
        <v>707</v>
      </c>
      <c r="K700" s="111" t="s">
        <v>730</v>
      </c>
      <c r="L700" s="111" t="s">
        <v>228</v>
      </c>
      <c r="M700" s="47">
        <v>0</v>
      </c>
      <c r="N700" s="111" t="s">
        <v>151</v>
      </c>
      <c r="O700" s="47">
        <v>5</v>
      </c>
    </row>
    <row r="701" spans="1:15" ht="12.75" customHeight="1">
      <c r="A701" s="47">
        <v>700</v>
      </c>
      <c r="B701" s="47" t="s">
        <v>967</v>
      </c>
      <c r="C701" s="47" t="s">
        <v>934</v>
      </c>
      <c r="D701" s="47" t="s">
        <v>707</v>
      </c>
      <c r="K701" s="111" t="s">
        <v>2481</v>
      </c>
      <c r="L701" s="111" t="s">
        <v>228</v>
      </c>
      <c r="M701" s="47">
        <v>0</v>
      </c>
      <c r="N701" s="111" t="s">
        <v>151</v>
      </c>
      <c r="O701" s="47">
        <v>5</v>
      </c>
    </row>
    <row r="702" spans="1:15" ht="12.75" customHeight="1">
      <c r="A702" s="47">
        <v>701</v>
      </c>
      <c r="B702" s="47" t="s">
        <v>2768</v>
      </c>
      <c r="C702" s="47" t="s">
        <v>2769</v>
      </c>
      <c r="D702" s="47" t="s">
        <v>2770</v>
      </c>
      <c r="K702" s="111" t="s">
        <v>2484</v>
      </c>
      <c r="L702" s="111" t="s">
        <v>228</v>
      </c>
      <c r="M702" s="47">
        <v>0</v>
      </c>
      <c r="N702" s="111" t="s">
        <v>151</v>
      </c>
      <c r="O702" s="47">
        <v>5</v>
      </c>
    </row>
    <row r="703" spans="1:15" ht="12.75" customHeight="1">
      <c r="A703" s="47">
        <v>702</v>
      </c>
      <c r="B703" s="47" t="s">
        <v>2771</v>
      </c>
      <c r="C703" s="47" t="s">
        <v>2769</v>
      </c>
      <c r="D703" s="47" t="s">
        <v>2772</v>
      </c>
      <c r="K703" s="111" t="s">
        <v>2486</v>
      </c>
      <c r="L703" s="111" t="s">
        <v>228</v>
      </c>
      <c r="M703" s="47">
        <v>0</v>
      </c>
      <c r="N703" s="111" t="s">
        <v>151</v>
      </c>
      <c r="O703" s="47">
        <v>5</v>
      </c>
    </row>
    <row r="704" spans="1:15" ht="12.75" customHeight="1">
      <c r="A704" s="47">
        <v>703</v>
      </c>
      <c r="B704" s="47" t="s">
        <v>2773</v>
      </c>
      <c r="C704" s="47" t="s">
        <v>2774</v>
      </c>
      <c r="D704" s="47" t="s">
        <v>707</v>
      </c>
      <c r="K704" s="111" t="s">
        <v>732</v>
      </c>
      <c r="L704" s="111" t="s">
        <v>835</v>
      </c>
      <c r="M704" s="47">
        <v>1</v>
      </c>
      <c r="N704" s="111" t="s">
        <v>151</v>
      </c>
      <c r="O704" s="47">
        <v>4</v>
      </c>
    </row>
    <row r="705" spans="1:15" ht="12.75" customHeight="1">
      <c r="A705" s="47">
        <v>704</v>
      </c>
      <c r="B705" s="47" t="s">
        <v>2775</v>
      </c>
      <c r="C705" s="47" t="s">
        <v>360</v>
      </c>
      <c r="D705" s="47" t="s">
        <v>2776</v>
      </c>
      <c r="K705" s="111" t="s">
        <v>732</v>
      </c>
      <c r="L705" s="111" t="s">
        <v>838</v>
      </c>
      <c r="M705" s="47">
        <v>1</v>
      </c>
      <c r="N705" s="111" t="s">
        <v>151</v>
      </c>
      <c r="O705" s="47">
        <v>4</v>
      </c>
    </row>
    <row r="706" spans="1:15" ht="12.75" customHeight="1">
      <c r="A706" s="47">
        <v>705</v>
      </c>
      <c r="B706" s="47" t="s">
        <v>2777</v>
      </c>
      <c r="C706" s="47" t="s">
        <v>360</v>
      </c>
      <c r="D706" s="47" t="s">
        <v>2770</v>
      </c>
      <c r="K706" s="111" t="s">
        <v>732</v>
      </c>
      <c r="L706" s="111" t="s">
        <v>304</v>
      </c>
      <c r="M706" s="47">
        <v>1</v>
      </c>
      <c r="N706" s="111" t="s">
        <v>151</v>
      </c>
      <c r="O706" s="47">
        <v>5</v>
      </c>
    </row>
    <row r="707" spans="1:15" ht="12.75" customHeight="1">
      <c r="A707" s="47">
        <v>706</v>
      </c>
      <c r="B707" s="47" t="s">
        <v>968</v>
      </c>
      <c r="C707" s="47" t="s">
        <v>360</v>
      </c>
      <c r="D707" s="47" t="s">
        <v>969</v>
      </c>
      <c r="K707" s="111" t="s">
        <v>732</v>
      </c>
      <c r="L707" s="111" t="s">
        <v>774</v>
      </c>
      <c r="M707" s="47">
        <v>0</v>
      </c>
      <c r="N707" s="111" t="s">
        <v>1655</v>
      </c>
      <c r="O707" s="47">
        <v>5</v>
      </c>
    </row>
    <row r="708" spans="1:15" ht="12.75" customHeight="1">
      <c r="A708" s="47">
        <v>707</v>
      </c>
      <c r="B708" s="47" t="s">
        <v>2778</v>
      </c>
      <c r="C708" s="47" t="s">
        <v>2389</v>
      </c>
      <c r="D708" s="47" t="s">
        <v>707</v>
      </c>
      <c r="K708" s="111" t="s">
        <v>2489</v>
      </c>
      <c r="L708" s="111" t="s">
        <v>1355</v>
      </c>
      <c r="M708" s="47">
        <v>0</v>
      </c>
      <c r="N708" s="111" t="s">
        <v>1655</v>
      </c>
      <c r="O708" s="47">
        <v>5</v>
      </c>
    </row>
    <row r="709" spans="1:15" ht="12.75" customHeight="1">
      <c r="A709" s="47">
        <v>708</v>
      </c>
      <c r="B709" s="47" t="s">
        <v>2779</v>
      </c>
      <c r="C709" s="47" t="s">
        <v>2281</v>
      </c>
      <c r="D709" s="47" t="s">
        <v>2780</v>
      </c>
      <c r="K709" s="111" t="s">
        <v>2489</v>
      </c>
      <c r="L709" s="111" t="s">
        <v>492</v>
      </c>
      <c r="M709" s="47">
        <v>0</v>
      </c>
      <c r="N709" s="111" t="s">
        <v>151</v>
      </c>
      <c r="O709" s="47">
        <v>5</v>
      </c>
    </row>
    <row r="710" spans="1:15" ht="12.75" customHeight="1">
      <c r="A710" s="47">
        <v>709</v>
      </c>
      <c r="B710" s="47" t="s">
        <v>2781</v>
      </c>
      <c r="C710" s="47" t="s">
        <v>696</v>
      </c>
      <c r="D710" s="47" t="s">
        <v>2782</v>
      </c>
      <c r="K710" s="111" t="s">
        <v>2491</v>
      </c>
      <c r="L710" s="111" t="s">
        <v>433</v>
      </c>
      <c r="M710" s="47">
        <v>0</v>
      </c>
      <c r="N710" s="111" t="s">
        <v>1655</v>
      </c>
      <c r="O710" s="47">
        <v>5</v>
      </c>
    </row>
    <row r="711" spans="1:15" ht="12.75" customHeight="1">
      <c r="A711" s="47">
        <v>710</v>
      </c>
      <c r="B711" s="47" t="s">
        <v>970</v>
      </c>
      <c r="C711" s="47" t="s">
        <v>972</v>
      </c>
      <c r="D711" s="47" t="s">
        <v>971</v>
      </c>
      <c r="K711" s="111" t="s">
        <v>2491</v>
      </c>
      <c r="L711" s="111" t="s">
        <v>357</v>
      </c>
      <c r="M711" s="47">
        <v>0</v>
      </c>
      <c r="N711" s="111" t="s">
        <v>151</v>
      </c>
      <c r="O711" s="47">
        <v>4</v>
      </c>
    </row>
    <row r="712" spans="1:15" ht="12.75" customHeight="1">
      <c r="A712" s="47">
        <v>711</v>
      </c>
      <c r="B712" s="47" t="s">
        <v>974</v>
      </c>
      <c r="C712" s="47" t="s">
        <v>2410</v>
      </c>
      <c r="D712" s="47" t="s">
        <v>2783</v>
      </c>
      <c r="K712" s="111" t="s">
        <v>2491</v>
      </c>
      <c r="L712" s="111" t="s">
        <v>372</v>
      </c>
      <c r="M712" s="47">
        <v>0</v>
      </c>
      <c r="N712" s="111" t="s">
        <v>151</v>
      </c>
      <c r="O712" s="47">
        <v>5</v>
      </c>
    </row>
    <row r="713" spans="1:15" ht="12.75" customHeight="1">
      <c r="A713" s="47">
        <v>712</v>
      </c>
      <c r="B713" s="47" t="s">
        <v>975</v>
      </c>
      <c r="C713" s="47" t="s">
        <v>2493</v>
      </c>
      <c r="D713" s="47" t="s">
        <v>976</v>
      </c>
      <c r="K713" s="111" t="s">
        <v>734</v>
      </c>
      <c r="L713" s="111" t="s">
        <v>1789</v>
      </c>
      <c r="M713" s="47">
        <v>0</v>
      </c>
      <c r="N713" s="111" t="s">
        <v>1655</v>
      </c>
      <c r="O713" s="47">
        <v>5</v>
      </c>
    </row>
    <row r="714" spans="1:15" ht="12.75" customHeight="1">
      <c r="A714" s="47">
        <v>713</v>
      </c>
      <c r="B714" s="47" t="s">
        <v>977</v>
      </c>
      <c r="C714" s="47" t="s">
        <v>979</v>
      </c>
      <c r="D714" s="47" t="s">
        <v>978</v>
      </c>
      <c r="K714" s="111" t="s">
        <v>734</v>
      </c>
      <c r="L714" s="111" t="s">
        <v>855</v>
      </c>
      <c r="M714" s="47">
        <v>1</v>
      </c>
      <c r="N714" s="111" t="s">
        <v>151</v>
      </c>
      <c r="O714" s="47">
        <v>4</v>
      </c>
    </row>
    <row r="715" spans="1:15" ht="12.75" customHeight="1">
      <c r="A715" s="47">
        <v>714</v>
      </c>
      <c r="B715" s="47" t="s">
        <v>2784</v>
      </c>
      <c r="C715" s="47" t="s">
        <v>979</v>
      </c>
      <c r="D715" s="47" t="s">
        <v>2785</v>
      </c>
      <c r="K715" s="111" t="s">
        <v>734</v>
      </c>
      <c r="L715" s="111" t="s">
        <v>843</v>
      </c>
      <c r="M715" s="47">
        <v>1</v>
      </c>
      <c r="N715" s="111" t="s">
        <v>151</v>
      </c>
      <c r="O715" s="47">
        <v>4</v>
      </c>
    </row>
    <row r="716" spans="1:15" ht="12.75" customHeight="1">
      <c r="A716" s="47">
        <v>718</v>
      </c>
      <c r="B716" s="47" t="s">
        <v>2786</v>
      </c>
      <c r="C716" s="47" t="s">
        <v>318</v>
      </c>
      <c r="D716" s="47" t="s">
        <v>989</v>
      </c>
      <c r="K716" s="111" t="s">
        <v>734</v>
      </c>
      <c r="L716" s="111" t="s">
        <v>858</v>
      </c>
      <c r="M716" s="47">
        <v>1</v>
      </c>
      <c r="N716" s="111" t="s">
        <v>151</v>
      </c>
      <c r="O716" s="47">
        <v>5</v>
      </c>
    </row>
    <row r="717" spans="1:15" ht="12.75" customHeight="1">
      <c r="A717" s="47">
        <v>720</v>
      </c>
      <c r="B717" s="47" t="s">
        <v>2787</v>
      </c>
      <c r="C717" s="47" t="s">
        <v>1889</v>
      </c>
      <c r="D717" s="47" t="s">
        <v>2788</v>
      </c>
      <c r="K717" s="111" t="s">
        <v>734</v>
      </c>
      <c r="L717" s="111" t="s">
        <v>2789</v>
      </c>
      <c r="M717" s="47">
        <v>0</v>
      </c>
      <c r="N717" s="111" t="s">
        <v>1655</v>
      </c>
      <c r="O717" s="47">
        <v>5</v>
      </c>
    </row>
    <row r="718" spans="1:15" ht="12.75" customHeight="1">
      <c r="A718" s="47">
        <v>722</v>
      </c>
      <c r="B718" s="47" t="s">
        <v>980</v>
      </c>
      <c r="C718" s="47" t="s">
        <v>1889</v>
      </c>
      <c r="D718" s="47" t="s">
        <v>556</v>
      </c>
      <c r="K718" s="111" t="s">
        <v>734</v>
      </c>
      <c r="L718" s="111" t="s">
        <v>2790</v>
      </c>
      <c r="M718" s="47">
        <v>0</v>
      </c>
      <c r="N718" s="111" t="s">
        <v>1655</v>
      </c>
      <c r="O718" s="47">
        <v>5</v>
      </c>
    </row>
    <row r="719" spans="1:15" ht="12.75" customHeight="1">
      <c r="A719" s="47">
        <v>715</v>
      </c>
      <c r="B719" s="47" t="s">
        <v>981</v>
      </c>
      <c r="C719" s="47" t="s">
        <v>1889</v>
      </c>
      <c r="D719" s="47" t="s">
        <v>982</v>
      </c>
      <c r="K719" s="111" t="s">
        <v>734</v>
      </c>
      <c r="L719" s="111" t="s">
        <v>849</v>
      </c>
      <c r="M719" s="47">
        <v>1</v>
      </c>
      <c r="N719" s="111" t="s">
        <v>151</v>
      </c>
      <c r="O719" s="47">
        <v>4</v>
      </c>
    </row>
    <row r="720" spans="1:15" ht="12.75" customHeight="1">
      <c r="A720" s="47">
        <v>716</v>
      </c>
      <c r="B720" s="47" t="s">
        <v>983</v>
      </c>
      <c r="C720" s="47" t="s">
        <v>1889</v>
      </c>
      <c r="D720" s="47" t="s">
        <v>984</v>
      </c>
      <c r="K720" s="111" t="s">
        <v>734</v>
      </c>
      <c r="L720" s="111" t="s">
        <v>852</v>
      </c>
      <c r="M720" s="47">
        <v>1</v>
      </c>
      <c r="N720" s="111" t="s">
        <v>151</v>
      </c>
      <c r="O720" s="47">
        <v>4</v>
      </c>
    </row>
    <row r="721" spans="1:15" ht="12.75" customHeight="1">
      <c r="A721" s="47">
        <v>717</v>
      </c>
      <c r="B721" s="47" t="s">
        <v>2791</v>
      </c>
      <c r="C721" s="47" t="s">
        <v>1889</v>
      </c>
      <c r="D721" s="47" t="s">
        <v>2792</v>
      </c>
      <c r="K721" s="111" t="s">
        <v>734</v>
      </c>
      <c r="L721" s="111" t="s">
        <v>846</v>
      </c>
      <c r="M721" s="47">
        <v>1</v>
      </c>
      <c r="N721" s="111" t="s">
        <v>151</v>
      </c>
      <c r="O721" s="47">
        <v>4</v>
      </c>
    </row>
    <row r="722" spans="1:15" ht="12.75" customHeight="1">
      <c r="A722" s="47">
        <v>719</v>
      </c>
      <c r="B722" s="47" t="s">
        <v>985</v>
      </c>
      <c r="C722" s="47" t="s">
        <v>2793</v>
      </c>
      <c r="D722" s="47" t="s">
        <v>2794</v>
      </c>
      <c r="K722" s="111" t="s">
        <v>2494</v>
      </c>
      <c r="L722" s="111" t="s">
        <v>228</v>
      </c>
      <c r="M722" s="47">
        <v>0</v>
      </c>
      <c r="N722" s="111" t="s">
        <v>152</v>
      </c>
      <c r="O722" s="47">
        <v>5</v>
      </c>
    </row>
    <row r="723" spans="1:15" ht="12.75" customHeight="1">
      <c r="A723" s="47">
        <v>721</v>
      </c>
      <c r="B723" s="47" t="s">
        <v>2795</v>
      </c>
      <c r="C723" s="47" t="s">
        <v>1915</v>
      </c>
      <c r="D723" s="47" t="s">
        <v>2796</v>
      </c>
      <c r="K723" s="111" t="s">
        <v>737</v>
      </c>
      <c r="L723" s="111" t="s">
        <v>354</v>
      </c>
      <c r="M723" s="47">
        <v>0</v>
      </c>
      <c r="N723" s="111" t="s">
        <v>152</v>
      </c>
      <c r="O723" s="47">
        <v>5</v>
      </c>
    </row>
    <row r="724" spans="1:15" ht="12.75" customHeight="1">
      <c r="A724" s="47">
        <v>723</v>
      </c>
      <c r="B724" s="47" t="s">
        <v>2797</v>
      </c>
      <c r="C724" s="47" t="s">
        <v>1889</v>
      </c>
      <c r="D724" s="47" t="s">
        <v>2798</v>
      </c>
      <c r="K724" s="111" t="s">
        <v>737</v>
      </c>
      <c r="L724" s="111" t="s">
        <v>861</v>
      </c>
      <c r="M724" s="47">
        <v>1</v>
      </c>
      <c r="N724" s="111" t="s">
        <v>151</v>
      </c>
      <c r="O724" s="47">
        <v>4</v>
      </c>
    </row>
    <row r="725" spans="1:15" ht="12.75" customHeight="1">
      <c r="A725" s="47">
        <v>724</v>
      </c>
      <c r="B725" s="47" t="s">
        <v>2799</v>
      </c>
      <c r="C725" s="47" t="s">
        <v>1889</v>
      </c>
      <c r="D725" s="47" t="s">
        <v>2800</v>
      </c>
      <c r="K725" s="111" t="s">
        <v>737</v>
      </c>
      <c r="L725" s="111" t="s">
        <v>866</v>
      </c>
      <c r="M725" s="47">
        <v>1</v>
      </c>
      <c r="N725" s="111" t="s">
        <v>151</v>
      </c>
      <c r="O725" s="47">
        <v>4</v>
      </c>
    </row>
    <row r="726" spans="1:15" ht="12.75" customHeight="1">
      <c r="A726" s="47">
        <v>725</v>
      </c>
      <c r="B726" s="47" t="s">
        <v>2801</v>
      </c>
      <c r="C726" s="47" t="s">
        <v>1889</v>
      </c>
      <c r="D726" s="47" t="s">
        <v>2802</v>
      </c>
      <c r="K726" s="111" t="s">
        <v>737</v>
      </c>
      <c r="L726" s="111" t="s">
        <v>864</v>
      </c>
      <c r="M726" s="47">
        <v>1</v>
      </c>
      <c r="N726" s="111" t="s">
        <v>151</v>
      </c>
      <c r="O726" s="47">
        <v>5</v>
      </c>
    </row>
    <row r="727" spans="1:15" ht="12.75" customHeight="1">
      <c r="A727" s="47">
        <v>726</v>
      </c>
      <c r="B727" s="47" t="s">
        <v>2803</v>
      </c>
      <c r="C727" s="47" t="s">
        <v>1889</v>
      </c>
      <c r="D727" s="47" t="s">
        <v>2804</v>
      </c>
      <c r="K727" s="111" t="s">
        <v>739</v>
      </c>
      <c r="L727" s="111" t="s">
        <v>228</v>
      </c>
      <c r="M727" s="47">
        <v>0</v>
      </c>
      <c r="N727" s="111" t="s">
        <v>151</v>
      </c>
      <c r="O727" s="47">
        <v>4</v>
      </c>
    </row>
    <row r="728" spans="1:15" ht="12.75" customHeight="1">
      <c r="A728" s="47">
        <v>727</v>
      </c>
      <c r="B728" s="47" t="s">
        <v>2805</v>
      </c>
      <c r="C728" s="47" t="s">
        <v>1889</v>
      </c>
      <c r="D728" s="47" t="s">
        <v>2806</v>
      </c>
      <c r="K728" s="111" t="s">
        <v>739</v>
      </c>
      <c r="L728" s="111" t="s">
        <v>228</v>
      </c>
      <c r="M728" s="47">
        <v>0</v>
      </c>
      <c r="N728" s="111" t="s">
        <v>151</v>
      </c>
      <c r="O728" s="47">
        <v>5</v>
      </c>
    </row>
    <row r="729" spans="1:15" ht="12.75" customHeight="1">
      <c r="A729" s="47">
        <v>728</v>
      </c>
      <c r="B729" s="47" t="s">
        <v>2807</v>
      </c>
      <c r="C729" s="47" t="s">
        <v>1889</v>
      </c>
      <c r="D729" s="47" t="s">
        <v>995</v>
      </c>
      <c r="K729" s="111" t="s">
        <v>2496</v>
      </c>
      <c r="L729" s="111" t="s">
        <v>228</v>
      </c>
      <c r="M729" s="47">
        <v>0</v>
      </c>
      <c r="N729" s="111" t="s">
        <v>151</v>
      </c>
      <c r="O729" s="47">
        <v>5</v>
      </c>
    </row>
    <row r="730" spans="1:15" ht="12.75" customHeight="1">
      <c r="A730" s="47">
        <v>729</v>
      </c>
      <c r="B730" s="47" t="s">
        <v>2808</v>
      </c>
      <c r="C730" s="47" t="s">
        <v>1889</v>
      </c>
      <c r="D730" s="47" t="s">
        <v>2809</v>
      </c>
      <c r="K730" s="111" t="s">
        <v>2499</v>
      </c>
      <c r="L730" s="111" t="s">
        <v>228</v>
      </c>
      <c r="M730" s="47">
        <v>0</v>
      </c>
      <c r="N730" s="111" t="s">
        <v>151</v>
      </c>
      <c r="O730" s="47">
        <v>3</v>
      </c>
    </row>
    <row r="731" spans="1:15" ht="12.75" customHeight="1">
      <c r="A731" s="47">
        <v>730</v>
      </c>
      <c r="B731" s="47" t="s">
        <v>2810</v>
      </c>
      <c r="C731" s="47" t="s">
        <v>318</v>
      </c>
      <c r="D731" s="47" t="s">
        <v>2811</v>
      </c>
      <c r="K731" s="111" t="s">
        <v>2499</v>
      </c>
      <c r="L731" s="111" t="s">
        <v>228</v>
      </c>
      <c r="M731" s="47">
        <v>0</v>
      </c>
      <c r="N731" s="111" t="s">
        <v>151</v>
      </c>
      <c r="O731" s="47">
        <v>5</v>
      </c>
    </row>
    <row r="732" spans="1:15" ht="12.75" customHeight="1">
      <c r="A732" s="47">
        <v>731</v>
      </c>
      <c r="B732" s="47" t="s">
        <v>2812</v>
      </c>
      <c r="C732" s="47" t="s">
        <v>1889</v>
      </c>
      <c r="D732" s="47" t="s">
        <v>2813</v>
      </c>
      <c r="K732" s="111" t="s">
        <v>742</v>
      </c>
      <c r="L732" s="111" t="s">
        <v>228</v>
      </c>
      <c r="M732" s="47">
        <v>0</v>
      </c>
      <c r="N732" s="111" t="s">
        <v>151</v>
      </c>
      <c r="O732" s="47">
        <v>3</v>
      </c>
    </row>
    <row r="733" spans="1:15" ht="12.75" customHeight="1">
      <c r="A733" s="47">
        <v>732</v>
      </c>
      <c r="B733" s="47" t="s">
        <v>986</v>
      </c>
      <c r="C733" s="47" t="s">
        <v>1889</v>
      </c>
      <c r="D733" s="47" t="s">
        <v>987</v>
      </c>
      <c r="K733" s="111" t="s">
        <v>2501</v>
      </c>
      <c r="L733" s="111" t="s">
        <v>228</v>
      </c>
      <c r="M733" s="47">
        <v>0</v>
      </c>
      <c r="N733" s="111" t="s">
        <v>151</v>
      </c>
      <c r="O733" s="47">
        <v>4</v>
      </c>
    </row>
    <row r="734" spans="1:15" ht="12.75" customHeight="1">
      <c r="A734" s="47">
        <v>733</v>
      </c>
      <c r="B734" s="47" t="s">
        <v>988</v>
      </c>
      <c r="C734" s="47" t="s">
        <v>318</v>
      </c>
      <c r="D734" s="47" t="s">
        <v>989</v>
      </c>
      <c r="K734" s="111" t="s">
        <v>744</v>
      </c>
      <c r="L734" s="111" t="s">
        <v>228</v>
      </c>
      <c r="M734" s="47">
        <v>0</v>
      </c>
      <c r="N734" s="111" t="s">
        <v>151</v>
      </c>
      <c r="O734" s="47">
        <v>3</v>
      </c>
    </row>
    <row r="735" spans="1:15" ht="12.75" customHeight="1">
      <c r="A735" s="47">
        <v>734</v>
      </c>
      <c r="B735" s="47" t="s">
        <v>2814</v>
      </c>
      <c r="C735" s="47" t="s">
        <v>2644</v>
      </c>
      <c r="D735" s="47" t="s">
        <v>2815</v>
      </c>
      <c r="K735" s="111" t="s">
        <v>744</v>
      </c>
      <c r="L735" s="111" t="s">
        <v>228</v>
      </c>
      <c r="M735" s="47">
        <v>0</v>
      </c>
      <c r="N735" s="111" t="s">
        <v>151</v>
      </c>
      <c r="O735" s="47">
        <v>5</v>
      </c>
    </row>
    <row r="736" spans="1:15" ht="12.75" customHeight="1">
      <c r="A736" s="47">
        <v>735</v>
      </c>
      <c r="B736" s="47" t="s">
        <v>990</v>
      </c>
      <c r="C736" s="47" t="s">
        <v>318</v>
      </c>
      <c r="D736" s="47" t="s">
        <v>991</v>
      </c>
      <c r="K736" s="111" t="s">
        <v>2504</v>
      </c>
      <c r="L736" s="111" t="s">
        <v>228</v>
      </c>
      <c r="M736" s="47">
        <v>0</v>
      </c>
      <c r="N736" s="111" t="s">
        <v>151</v>
      </c>
      <c r="O736" s="47">
        <v>3</v>
      </c>
    </row>
    <row r="737" spans="1:15" ht="12.75" customHeight="1">
      <c r="A737" s="47">
        <v>736</v>
      </c>
      <c r="B737" s="47" t="s">
        <v>2816</v>
      </c>
      <c r="C737" s="47" t="s">
        <v>2339</v>
      </c>
      <c r="D737" s="47" t="s">
        <v>2817</v>
      </c>
      <c r="K737" s="111" t="s">
        <v>2504</v>
      </c>
      <c r="L737" s="111" t="s">
        <v>228</v>
      </c>
      <c r="M737" s="47">
        <v>0</v>
      </c>
      <c r="N737" s="111" t="s">
        <v>151</v>
      </c>
      <c r="O737" s="47">
        <v>5</v>
      </c>
    </row>
    <row r="738" spans="1:15" ht="12.75" customHeight="1">
      <c r="A738" s="47">
        <v>737</v>
      </c>
      <c r="B738" s="47" t="s">
        <v>2818</v>
      </c>
      <c r="C738" s="47" t="s">
        <v>2644</v>
      </c>
      <c r="D738" s="47" t="s">
        <v>2819</v>
      </c>
      <c r="K738" s="111" t="s">
        <v>746</v>
      </c>
      <c r="L738" s="111" t="s">
        <v>228</v>
      </c>
      <c r="M738" s="47">
        <v>0</v>
      </c>
      <c r="N738" s="111" t="s">
        <v>151</v>
      </c>
      <c r="O738" s="47">
        <v>4</v>
      </c>
    </row>
    <row r="739" spans="1:15" ht="12.75" customHeight="1">
      <c r="A739" s="47">
        <v>738</v>
      </c>
      <c r="B739" s="47" t="s">
        <v>2820</v>
      </c>
      <c r="C739" s="47" t="s">
        <v>2644</v>
      </c>
      <c r="D739" s="47" t="s">
        <v>2821</v>
      </c>
      <c r="K739" s="111" t="s">
        <v>748</v>
      </c>
      <c r="L739" s="111" t="s">
        <v>228</v>
      </c>
      <c r="M739" s="47">
        <v>0</v>
      </c>
      <c r="N739" s="111" t="s">
        <v>151</v>
      </c>
      <c r="O739" s="47">
        <v>3</v>
      </c>
    </row>
    <row r="740" spans="1:15" ht="12.75" customHeight="1">
      <c r="A740" s="47">
        <v>741</v>
      </c>
      <c r="B740" s="47" t="s">
        <v>992</v>
      </c>
      <c r="C740" s="47" t="s">
        <v>1889</v>
      </c>
      <c r="D740" s="47" t="s">
        <v>993</v>
      </c>
      <c r="K740" s="111" t="s">
        <v>750</v>
      </c>
      <c r="L740" s="111" t="s">
        <v>228</v>
      </c>
      <c r="M740" s="47">
        <v>0</v>
      </c>
      <c r="N740" s="111" t="s">
        <v>151</v>
      </c>
      <c r="O740" s="47">
        <v>5</v>
      </c>
    </row>
    <row r="741" spans="1:15" ht="12.75" customHeight="1">
      <c r="A741" s="47">
        <v>743</v>
      </c>
      <c r="B741" s="47" t="s">
        <v>994</v>
      </c>
      <c r="C741" s="47" t="s">
        <v>1889</v>
      </c>
      <c r="D741" s="47" t="s">
        <v>995</v>
      </c>
      <c r="K741" s="111" t="s">
        <v>753</v>
      </c>
      <c r="L741" s="111" t="s">
        <v>228</v>
      </c>
      <c r="M741" s="47">
        <v>0</v>
      </c>
      <c r="N741" s="111" t="s">
        <v>151</v>
      </c>
      <c r="O741" s="47">
        <v>5</v>
      </c>
    </row>
    <row r="742" spans="1:15" ht="12.75" customHeight="1">
      <c r="A742" s="47">
        <v>745</v>
      </c>
      <c r="B742" s="47" t="s">
        <v>2822</v>
      </c>
      <c r="C742" s="47" t="s">
        <v>1889</v>
      </c>
      <c r="D742" s="47" t="s">
        <v>2813</v>
      </c>
      <c r="K742" s="111" t="s">
        <v>2511</v>
      </c>
      <c r="L742" s="111" t="s">
        <v>228</v>
      </c>
      <c r="M742" s="47">
        <v>0</v>
      </c>
      <c r="N742" s="111" t="s">
        <v>151</v>
      </c>
      <c r="O742" s="47">
        <v>5</v>
      </c>
    </row>
    <row r="743" spans="1:15" ht="12.75" customHeight="1">
      <c r="A743" s="47">
        <v>746</v>
      </c>
      <c r="B743" s="47" t="s">
        <v>2823</v>
      </c>
      <c r="C743" s="47" t="s">
        <v>1915</v>
      </c>
      <c r="D743" s="47" t="s">
        <v>2824</v>
      </c>
      <c r="K743" s="111" t="s">
        <v>2511</v>
      </c>
      <c r="L743" s="111" t="s">
        <v>228</v>
      </c>
      <c r="M743" s="47">
        <v>0</v>
      </c>
      <c r="N743" s="111" t="s">
        <v>151</v>
      </c>
      <c r="O743" s="47">
        <v>5</v>
      </c>
    </row>
    <row r="744" spans="1:15" ht="12.75" customHeight="1">
      <c r="A744" s="47">
        <v>748</v>
      </c>
      <c r="B744" s="47" t="s">
        <v>996</v>
      </c>
      <c r="C744" s="47" t="s">
        <v>407</v>
      </c>
      <c r="D744" s="47" t="s">
        <v>997</v>
      </c>
      <c r="K744" s="111" t="s">
        <v>755</v>
      </c>
      <c r="L744" s="111" t="s">
        <v>228</v>
      </c>
      <c r="M744" s="47">
        <v>0</v>
      </c>
      <c r="N744" s="111" t="s">
        <v>151</v>
      </c>
      <c r="O744" s="47">
        <v>5</v>
      </c>
    </row>
    <row r="745" spans="1:15" ht="12.75" customHeight="1">
      <c r="A745" s="47">
        <v>750</v>
      </c>
      <c r="B745" s="47" t="s">
        <v>998</v>
      </c>
      <c r="C745" s="47" t="s">
        <v>2081</v>
      </c>
      <c r="D745" s="47" t="s">
        <v>999</v>
      </c>
      <c r="K745" s="111" t="s">
        <v>757</v>
      </c>
      <c r="L745" s="111" t="s">
        <v>228</v>
      </c>
      <c r="M745" s="47">
        <v>0</v>
      </c>
      <c r="N745" s="111" t="s">
        <v>151</v>
      </c>
      <c r="O745" s="47">
        <v>5</v>
      </c>
    </row>
    <row r="746" spans="1:15" ht="12.75" customHeight="1">
      <c r="A746" s="47">
        <v>751</v>
      </c>
      <c r="B746" s="47" t="s">
        <v>2825</v>
      </c>
      <c r="C746" s="47" t="s">
        <v>1915</v>
      </c>
      <c r="D746" s="47" t="s">
        <v>2826</v>
      </c>
      <c r="K746" s="111" t="s">
        <v>758</v>
      </c>
      <c r="L746" s="111" t="s">
        <v>228</v>
      </c>
      <c r="M746" s="47">
        <v>0</v>
      </c>
      <c r="N746" s="111" t="s">
        <v>151</v>
      </c>
      <c r="O746" s="47">
        <v>5</v>
      </c>
    </row>
    <row r="747" spans="1:15" ht="12.75" customHeight="1">
      <c r="A747" s="47">
        <v>752</v>
      </c>
      <c r="B747" s="47" t="s">
        <v>2827</v>
      </c>
      <c r="C747" s="47" t="s">
        <v>1915</v>
      </c>
      <c r="D747" s="47" t="s">
        <v>2828</v>
      </c>
      <c r="K747" s="111" t="s">
        <v>759</v>
      </c>
      <c r="L747" s="111" t="s">
        <v>891</v>
      </c>
      <c r="M747" s="47">
        <v>0</v>
      </c>
      <c r="N747" s="111" t="s">
        <v>151</v>
      </c>
      <c r="O747" s="47">
        <v>4</v>
      </c>
    </row>
    <row r="748" spans="1:15" ht="12.75" customHeight="1">
      <c r="A748" s="47">
        <v>753</v>
      </c>
      <c r="B748" s="47" t="s">
        <v>2829</v>
      </c>
      <c r="C748" s="47" t="s">
        <v>2830</v>
      </c>
      <c r="D748" s="47" t="s">
        <v>2831</v>
      </c>
      <c r="K748" s="111" t="s">
        <v>759</v>
      </c>
      <c r="L748" s="111" t="s">
        <v>319</v>
      </c>
      <c r="M748" s="47">
        <v>0</v>
      </c>
      <c r="N748" s="111" t="s">
        <v>151</v>
      </c>
      <c r="O748" s="47">
        <v>4</v>
      </c>
    </row>
    <row r="749" spans="1:15" ht="12.75" customHeight="1">
      <c r="A749" s="47">
        <v>754</v>
      </c>
      <c r="B749" s="47" t="s">
        <v>1000</v>
      </c>
      <c r="C749" s="47" t="s">
        <v>2081</v>
      </c>
      <c r="D749" s="47" t="s">
        <v>1001</v>
      </c>
      <c r="K749" s="111" t="s">
        <v>761</v>
      </c>
      <c r="L749" s="111" t="s">
        <v>2509</v>
      </c>
      <c r="M749" s="47">
        <v>0</v>
      </c>
      <c r="N749" s="111" t="s">
        <v>151</v>
      </c>
      <c r="O749" s="47">
        <v>4</v>
      </c>
    </row>
    <row r="750" spans="1:15" ht="12.75" customHeight="1">
      <c r="A750" s="47">
        <v>755</v>
      </c>
      <c r="B750" s="47" t="s">
        <v>2832</v>
      </c>
      <c r="C750" s="47" t="s">
        <v>407</v>
      </c>
      <c r="D750" s="47" t="s">
        <v>1006</v>
      </c>
      <c r="K750" s="112" t="s">
        <v>761</v>
      </c>
      <c r="L750" s="111" t="s">
        <v>822</v>
      </c>
      <c r="M750" s="47">
        <v>0</v>
      </c>
      <c r="N750" s="111" t="s">
        <v>151</v>
      </c>
      <c r="O750" s="47">
        <v>4</v>
      </c>
    </row>
    <row r="751" spans="1:15" ht="12.75" customHeight="1">
      <c r="A751" s="47">
        <v>756</v>
      </c>
      <c r="B751" s="47" t="s">
        <v>2833</v>
      </c>
      <c r="C751" s="47" t="s">
        <v>2834</v>
      </c>
      <c r="D751" s="47" t="s">
        <v>2835</v>
      </c>
      <c r="K751" s="111" t="s">
        <v>762</v>
      </c>
      <c r="L751" s="111" t="s">
        <v>334</v>
      </c>
      <c r="M751" s="47">
        <v>0</v>
      </c>
      <c r="N751" s="111" t="s">
        <v>151</v>
      </c>
      <c r="O751" s="47">
        <v>4</v>
      </c>
    </row>
    <row r="752" spans="1:15" ht="12.75" customHeight="1">
      <c r="A752" s="47">
        <v>757</v>
      </c>
      <c r="B752" s="47" t="s">
        <v>2836</v>
      </c>
      <c r="C752" s="47" t="s">
        <v>2339</v>
      </c>
      <c r="D752" s="47" t="s">
        <v>2837</v>
      </c>
      <c r="K752" s="111" t="s">
        <v>762</v>
      </c>
      <c r="L752" s="111" t="s">
        <v>2838</v>
      </c>
      <c r="M752" s="47">
        <v>0</v>
      </c>
      <c r="N752" s="111" t="s">
        <v>1655</v>
      </c>
      <c r="O752" s="47">
        <v>5</v>
      </c>
    </row>
    <row r="753" spans="1:15" ht="12.75" customHeight="1">
      <c r="A753" s="47">
        <v>758</v>
      </c>
      <c r="B753" s="47" t="s">
        <v>2839</v>
      </c>
      <c r="C753" s="47" t="s">
        <v>528</v>
      </c>
      <c r="D753" s="47" t="s">
        <v>815</v>
      </c>
      <c r="K753" s="111" t="s">
        <v>762</v>
      </c>
      <c r="L753" s="111" t="s">
        <v>897</v>
      </c>
      <c r="M753" s="47">
        <v>0</v>
      </c>
      <c r="N753" s="111" t="s">
        <v>151</v>
      </c>
      <c r="O753" s="47">
        <v>4</v>
      </c>
    </row>
    <row r="754" spans="1:15" ht="12.75" customHeight="1">
      <c r="A754" s="47">
        <v>760</v>
      </c>
      <c r="B754" s="47" t="s">
        <v>2840</v>
      </c>
      <c r="C754" s="47" t="s">
        <v>2841</v>
      </c>
      <c r="D754" s="47" t="s">
        <v>2842</v>
      </c>
      <c r="K754" s="111" t="s">
        <v>763</v>
      </c>
      <c r="L754" s="111" t="s">
        <v>904</v>
      </c>
      <c r="M754" s="47">
        <v>0</v>
      </c>
      <c r="N754" s="111" t="s">
        <v>151</v>
      </c>
      <c r="O754" s="47">
        <v>4</v>
      </c>
    </row>
    <row r="755" spans="1:15" ht="12.75" customHeight="1">
      <c r="A755" s="47">
        <v>761</v>
      </c>
      <c r="B755" s="47" t="s">
        <v>2843</v>
      </c>
      <c r="C755" s="47" t="s">
        <v>2339</v>
      </c>
      <c r="D755" s="47" t="s">
        <v>999</v>
      </c>
      <c r="K755" s="111" t="s">
        <v>763</v>
      </c>
      <c r="L755" s="111" t="s">
        <v>774</v>
      </c>
      <c r="M755" s="47">
        <v>0</v>
      </c>
      <c r="N755" s="111" t="s">
        <v>151</v>
      </c>
      <c r="O755" s="47">
        <v>4</v>
      </c>
    </row>
    <row r="756" spans="1:15" ht="12.75" customHeight="1">
      <c r="A756" s="47">
        <v>739</v>
      </c>
      <c r="B756" s="47" t="s">
        <v>2844</v>
      </c>
      <c r="C756" s="47" t="s">
        <v>528</v>
      </c>
      <c r="D756" s="47" t="s">
        <v>2845</v>
      </c>
      <c r="K756" s="111" t="s">
        <v>763</v>
      </c>
      <c r="L756" s="111" t="s">
        <v>2846</v>
      </c>
      <c r="M756" s="47">
        <v>0</v>
      </c>
      <c r="N756" s="111" t="s">
        <v>1655</v>
      </c>
      <c r="O756" s="47">
        <v>5</v>
      </c>
    </row>
    <row r="757" spans="1:15" ht="12.75" customHeight="1">
      <c r="A757" s="47">
        <v>740</v>
      </c>
      <c r="B757" s="47" t="s">
        <v>1002</v>
      </c>
      <c r="C757" s="47" t="s">
        <v>1004</v>
      </c>
      <c r="D757" s="47" t="s">
        <v>1003</v>
      </c>
      <c r="K757" s="111" t="s">
        <v>763</v>
      </c>
      <c r="L757" s="111" t="s">
        <v>907</v>
      </c>
      <c r="M757" s="47">
        <v>0</v>
      </c>
      <c r="N757" s="111" t="s">
        <v>151</v>
      </c>
      <c r="O757" s="47">
        <v>4</v>
      </c>
    </row>
    <row r="758" spans="1:15" ht="12.75" customHeight="1">
      <c r="A758" s="47">
        <v>742</v>
      </c>
      <c r="B758" s="47" t="s">
        <v>2847</v>
      </c>
      <c r="C758" s="47" t="s">
        <v>1370</v>
      </c>
      <c r="D758" s="47" t="s">
        <v>2848</v>
      </c>
      <c r="K758" s="111" t="s">
        <v>763</v>
      </c>
      <c r="L758" s="111" t="s">
        <v>1926</v>
      </c>
      <c r="M758" s="47">
        <v>0</v>
      </c>
      <c r="N758" s="111" t="s">
        <v>1655</v>
      </c>
      <c r="O758" s="47">
        <v>5</v>
      </c>
    </row>
    <row r="759" spans="1:15" ht="12.75" customHeight="1">
      <c r="A759" s="47">
        <v>744</v>
      </c>
      <c r="B759" s="47" t="s">
        <v>1005</v>
      </c>
      <c r="C759" s="47" t="s">
        <v>407</v>
      </c>
      <c r="D759" s="47" t="s">
        <v>1006</v>
      </c>
      <c r="K759" s="111" t="s">
        <v>2518</v>
      </c>
      <c r="L759" s="111" t="s">
        <v>161</v>
      </c>
      <c r="M759" s="47">
        <v>0</v>
      </c>
      <c r="N759" s="111" t="s">
        <v>151</v>
      </c>
      <c r="O759" s="47">
        <v>4</v>
      </c>
    </row>
    <row r="760" spans="1:15" ht="12.75" customHeight="1">
      <c r="A760" s="47">
        <v>747</v>
      </c>
      <c r="B760" s="47" t="s">
        <v>1007</v>
      </c>
      <c r="C760" s="47" t="s">
        <v>2081</v>
      </c>
      <c r="D760" s="47" t="s">
        <v>1001</v>
      </c>
      <c r="K760" s="111" t="s">
        <v>2518</v>
      </c>
      <c r="L760" s="111" t="s">
        <v>348</v>
      </c>
      <c r="M760" s="47">
        <v>0</v>
      </c>
      <c r="N760" s="111" t="s">
        <v>1655</v>
      </c>
      <c r="O760" s="47">
        <v>5</v>
      </c>
    </row>
    <row r="761" spans="1:15" ht="12.75" customHeight="1">
      <c r="A761" s="47">
        <v>749</v>
      </c>
      <c r="B761" s="47" t="s">
        <v>2849</v>
      </c>
      <c r="C761" s="47" t="s">
        <v>2195</v>
      </c>
      <c r="D761" s="47" t="s">
        <v>2850</v>
      </c>
      <c r="K761" s="111" t="s">
        <v>765</v>
      </c>
      <c r="L761" s="111" t="s">
        <v>683</v>
      </c>
      <c r="M761" s="47">
        <v>0</v>
      </c>
      <c r="N761" s="111" t="s">
        <v>151</v>
      </c>
      <c r="O761" s="47">
        <v>4</v>
      </c>
    </row>
    <row r="762" spans="1:15" ht="12.75" customHeight="1">
      <c r="A762" s="47">
        <v>759</v>
      </c>
      <c r="B762" s="47" t="s">
        <v>1008</v>
      </c>
      <c r="C762" s="47" t="s">
        <v>360</v>
      </c>
      <c r="D762" s="47" t="s">
        <v>1009</v>
      </c>
      <c r="K762" s="111" t="s">
        <v>2520</v>
      </c>
      <c r="L762" s="111" t="s">
        <v>228</v>
      </c>
      <c r="M762" s="47">
        <v>0</v>
      </c>
      <c r="N762" s="111" t="s">
        <v>152</v>
      </c>
      <c r="O762" s="47">
        <v>4</v>
      </c>
    </row>
    <row r="763" spans="1:15" ht="12.75" customHeight="1">
      <c r="A763" s="47">
        <v>767</v>
      </c>
      <c r="B763" s="47" t="s">
        <v>1011</v>
      </c>
      <c r="C763" s="47" t="s">
        <v>2219</v>
      </c>
      <c r="D763" s="47" t="s">
        <v>1012</v>
      </c>
      <c r="K763" s="111" t="s">
        <v>767</v>
      </c>
      <c r="L763" s="111" t="s">
        <v>340</v>
      </c>
      <c r="M763" s="47">
        <v>0</v>
      </c>
      <c r="N763" s="111" t="s">
        <v>151</v>
      </c>
      <c r="O763" s="47">
        <v>4</v>
      </c>
    </row>
    <row r="764" spans="1:15" ht="12.75" customHeight="1">
      <c r="A764" s="47">
        <v>768</v>
      </c>
      <c r="B764" s="47" t="s">
        <v>1014</v>
      </c>
      <c r="C764" s="47" t="s">
        <v>2851</v>
      </c>
      <c r="D764" s="47" t="s">
        <v>1015</v>
      </c>
      <c r="K764" s="111" t="s">
        <v>767</v>
      </c>
      <c r="L764" s="111" t="s">
        <v>1926</v>
      </c>
      <c r="M764" s="47">
        <v>0</v>
      </c>
      <c r="N764" s="111" t="s">
        <v>1655</v>
      </c>
      <c r="O764" s="47">
        <v>5</v>
      </c>
    </row>
    <row r="765" spans="1:15" ht="12.75" customHeight="1">
      <c r="A765" s="47">
        <v>771</v>
      </c>
      <c r="B765" s="47" t="s">
        <v>2852</v>
      </c>
      <c r="C765" s="47" t="s">
        <v>2851</v>
      </c>
      <c r="D765" s="47" t="s">
        <v>2853</v>
      </c>
      <c r="K765" s="111" t="s">
        <v>769</v>
      </c>
      <c r="L765" s="111" t="s">
        <v>334</v>
      </c>
      <c r="M765" s="47">
        <v>0</v>
      </c>
      <c r="N765" s="111" t="s">
        <v>151</v>
      </c>
      <c r="O765" s="47">
        <v>4</v>
      </c>
    </row>
    <row r="766" spans="1:15" ht="12.75" customHeight="1">
      <c r="A766" s="47">
        <v>762</v>
      </c>
      <c r="B766" s="47" t="s">
        <v>1016</v>
      </c>
      <c r="C766" s="47" t="s">
        <v>363</v>
      </c>
      <c r="D766" s="47" t="s">
        <v>1017</v>
      </c>
      <c r="K766" s="111" t="s">
        <v>2522</v>
      </c>
      <c r="L766" s="111" t="s">
        <v>2854</v>
      </c>
      <c r="M766" s="47">
        <v>0</v>
      </c>
      <c r="N766" s="111" t="s">
        <v>152</v>
      </c>
      <c r="O766" s="47">
        <v>4</v>
      </c>
    </row>
    <row r="767" spans="1:15" ht="12.75" customHeight="1">
      <c r="A767" s="47">
        <v>763</v>
      </c>
      <c r="B767" s="47" t="s">
        <v>1019</v>
      </c>
      <c r="C767" s="47" t="s">
        <v>2851</v>
      </c>
      <c r="D767" s="47" t="s">
        <v>2855</v>
      </c>
      <c r="K767" s="111" t="s">
        <v>771</v>
      </c>
      <c r="L767" s="111" t="s">
        <v>334</v>
      </c>
      <c r="M767" s="47">
        <v>0</v>
      </c>
      <c r="N767" s="111" t="s">
        <v>151</v>
      </c>
      <c r="O767" s="47">
        <v>4</v>
      </c>
    </row>
    <row r="768" spans="1:15" ht="12.75" customHeight="1">
      <c r="A768" s="47">
        <v>764</v>
      </c>
      <c r="B768" s="47" t="s">
        <v>1020</v>
      </c>
      <c r="C768" s="47" t="s">
        <v>2856</v>
      </c>
      <c r="D768" s="47" t="s">
        <v>1021</v>
      </c>
      <c r="K768" s="111" t="s">
        <v>771</v>
      </c>
      <c r="L768" s="111" t="s">
        <v>705</v>
      </c>
      <c r="M768" s="47">
        <v>0</v>
      </c>
      <c r="N768" s="111" t="s">
        <v>151</v>
      </c>
      <c r="O768" s="47">
        <v>4</v>
      </c>
    </row>
    <row r="769" spans="1:15" ht="12.75" customHeight="1">
      <c r="A769" s="47">
        <v>765</v>
      </c>
      <c r="B769" s="47" t="s">
        <v>1022</v>
      </c>
      <c r="C769" s="47" t="s">
        <v>2856</v>
      </c>
      <c r="D769" s="47" t="s">
        <v>1023</v>
      </c>
      <c r="K769" s="111" t="s">
        <v>773</v>
      </c>
      <c r="L769" s="111" t="s">
        <v>683</v>
      </c>
      <c r="M769" s="47">
        <v>0</v>
      </c>
      <c r="N769" s="111" t="s">
        <v>151</v>
      </c>
      <c r="O769" s="47">
        <v>4</v>
      </c>
    </row>
    <row r="770" spans="1:15" ht="12.75" customHeight="1">
      <c r="A770" s="47">
        <v>766</v>
      </c>
      <c r="B770" s="47" t="s">
        <v>2857</v>
      </c>
      <c r="C770" s="47" t="s">
        <v>2081</v>
      </c>
      <c r="D770" s="47" t="s">
        <v>2858</v>
      </c>
      <c r="K770" s="111" t="s">
        <v>775</v>
      </c>
      <c r="L770" s="111" t="s">
        <v>683</v>
      </c>
      <c r="M770" s="47">
        <v>0</v>
      </c>
      <c r="N770" s="111" t="s">
        <v>151</v>
      </c>
      <c r="O770" s="47">
        <v>4</v>
      </c>
    </row>
    <row r="771" spans="1:15" ht="12.75" customHeight="1">
      <c r="A771" s="47">
        <v>769</v>
      </c>
      <c r="B771" s="47" t="s">
        <v>1025</v>
      </c>
      <c r="C771" s="47" t="s">
        <v>363</v>
      </c>
      <c r="D771" s="47" t="s">
        <v>1026</v>
      </c>
      <c r="K771" s="111" t="s">
        <v>775</v>
      </c>
      <c r="L771" s="111" t="s">
        <v>1319</v>
      </c>
      <c r="M771" s="47">
        <v>0</v>
      </c>
      <c r="N771" s="111" t="s">
        <v>1655</v>
      </c>
      <c r="O771" s="47">
        <v>5</v>
      </c>
    </row>
    <row r="772" spans="1:15" ht="12.75" customHeight="1">
      <c r="A772" s="47">
        <v>770</v>
      </c>
      <c r="B772" s="47" t="s">
        <v>1027</v>
      </c>
      <c r="C772" s="47" t="s">
        <v>363</v>
      </c>
      <c r="D772" s="47" t="s">
        <v>1028</v>
      </c>
      <c r="K772" s="111" t="s">
        <v>775</v>
      </c>
      <c r="L772" s="111" t="s">
        <v>343</v>
      </c>
      <c r="M772" s="47">
        <v>0</v>
      </c>
      <c r="N772" s="111" t="s">
        <v>1655</v>
      </c>
      <c r="O772" s="47">
        <v>5</v>
      </c>
    </row>
    <row r="773" spans="1:15" ht="12.75" customHeight="1">
      <c r="A773" s="47">
        <v>772</v>
      </c>
      <c r="B773" s="47" t="s">
        <v>1029</v>
      </c>
      <c r="C773" s="47" t="s">
        <v>363</v>
      </c>
      <c r="D773" s="47" t="s">
        <v>1030</v>
      </c>
      <c r="K773" s="111" t="s">
        <v>777</v>
      </c>
      <c r="L773" s="111" t="s">
        <v>334</v>
      </c>
      <c r="M773" s="47">
        <v>0</v>
      </c>
      <c r="N773" s="111" t="s">
        <v>151</v>
      </c>
      <c r="O773" s="47">
        <v>4</v>
      </c>
    </row>
    <row r="774" spans="1:15" ht="12.75" customHeight="1">
      <c r="A774" s="47">
        <v>773</v>
      </c>
      <c r="B774" s="47" t="s">
        <v>2859</v>
      </c>
      <c r="C774" s="47" t="s">
        <v>363</v>
      </c>
      <c r="D774" s="47" t="s">
        <v>2860</v>
      </c>
      <c r="K774" s="111" t="s">
        <v>777</v>
      </c>
      <c r="L774" s="111" t="s">
        <v>1926</v>
      </c>
      <c r="M774" s="47">
        <v>0</v>
      </c>
      <c r="N774" s="111" t="s">
        <v>1655</v>
      </c>
      <c r="O774" s="47">
        <v>5</v>
      </c>
    </row>
    <row r="775" spans="1:15" ht="12.75" customHeight="1">
      <c r="A775" s="47">
        <v>774</v>
      </c>
      <c r="B775" s="47" t="s">
        <v>1031</v>
      </c>
      <c r="C775" s="47" t="s">
        <v>363</v>
      </c>
      <c r="D775" s="47" t="s">
        <v>1032</v>
      </c>
      <c r="K775" s="111" t="s">
        <v>2525</v>
      </c>
      <c r="L775" s="111" t="s">
        <v>425</v>
      </c>
      <c r="M775" s="47">
        <v>0</v>
      </c>
      <c r="N775" s="111" t="s">
        <v>151</v>
      </c>
      <c r="O775" s="47">
        <v>4</v>
      </c>
    </row>
    <row r="776" spans="1:15" ht="12.75" customHeight="1">
      <c r="A776" s="47">
        <v>775</v>
      </c>
      <c r="B776" s="47" t="s">
        <v>1033</v>
      </c>
      <c r="C776" s="47" t="s">
        <v>363</v>
      </c>
      <c r="D776" s="47" t="s">
        <v>1034</v>
      </c>
      <c r="K776" s="111" t="s">
        <v>2527</v>
      </c>
      <c r="L776" s="111" t="s">
        <v>228</v>
      </c>
      <c r="M776" s="47">
        <v>0</v>
      </c>
      <c r="N776" s="111" t="s">
        <v>152</v>
      </c>
      <c r="O776" s="47">
        <v>4</v>
      </c>
    </row>
    <row r="777" spans="1:15" ht="12.75" customHeight="1">
      <c r="A777" s="47">
        <v>776</v>
      </c>
      <c r="B777" s="47" t="s">
        <v>1035</v>
      </c>
      <c r="C777" s="47" t="s">
        <v>363</v>
      </c>
      <c r="D777" s="47" t="s">
        <v>1036</v>
      </c>
      <c r="K777" s="111" t="s">
        <v>2529</v>
      </c>
      <c r="L777" s="111" t="s">
        <v>470</v>
      </c>
      <c r="M777" s="47">
        <v>0</v>
      </c>
      <c r="N777" s="111" t="s">
        <v>1655</v>
      </c>
      <c r="O777" s="47">
        <v>5</v>
      </c>
    </row>
    <row r="778" spans="1:15" ht="12.75" customHeight="1">
      <c r="A778" s="47">
        <v>777</v>
      </c>
      <c r="B778" s="47" t="s">
        <v>1037</v>
      </c>
      <c r="C778" s="47" t="s">
        <v>2351</v>
      </c>
      <c r="D778" s="47" t="s">
        <v>2861</v>
      </c>
      <c r="K778" s="111" t="s">
        <v>2531</v>
      </c>
      <c r="L778" s="111" t="s">
        <v>228</v>
      </c>
      <c r="M778" s="47">
        <v>0</v>
      </c>
      <c r="N778" s="111" t="s">
        <v>152</v>
      </c>
      <c r="O778" s="47">
        <v>4</v>
      </c>
    </row>
    <row r="779" spans="1:15" ht="12.75" customHeight="1">
      <c r="A779" s="47">
        <v>778</v>
      </c>
      <c r="B779" s="47" t="s">
        <v>1038</v>
      </c>
      <c r="C779" s="47" t="s">
        <v>363</v>
      </c>
      <c r="D779" s="47" t="s">
        <v>1021</v>
      </c>
      <c r="K779" s="111" t="s">
        <v>780</v>
      </c>
      <c r="L779" s="111" t="s">
        <v>1926</v>
      </c>
      <c r="M779" s="47">
        <v>0</v>
      </c>
      <c r="N779" s="111" t="s">
        <v>1655</v>
      </c>
      <c r="O779" s="47">
        <v>5</v>
      </c>
    </row>
    <row r="780" spans="1:15" ht="12.75" customHeight="1">
      <c r="A780" s="47">
        <v>779</v>
      </c>
      <c r="B780" s="47" t="s">
        <v>1039</v>
      </c>
      <c r="C780" s="47" t="s">
        <v>363</v>
      </c>
      <c r="D780" s="47" t="s">
        <v>1040</v>
      </c>
      <c r="K780" s="111" t="s">
        <v>782</v>
      </c>
      <c r="L780" s="111" t="s">
        <v>228</v>
      </c>
      <c r="M780" s="47">
        <v>0</v>
      </c>
      <c r="N780" s="111" t="s">
        <v>1655</v>
      </c>
      <c r="O780" s="47">
        <v>5</v>
      </c>
    </row>
    <row r="781" spans="1:15" ht="12.75" customHeight="1">
      <c r="A781" s="47">
        <v>780</v>
      </c>
      <c r="B781" s="47" t="s">
        <v>2862</v>
      </c>
      <c r="C781" s="47" t="s">
        <v>363</v>
      </c>
      <c r="D781" s="47" t="s">
        <v>2863</v>
      </c>
      <c r="K781" s="111" t="s">
        <v>2534</v>
      </c>
      <c r="L781" s="111" t="s">
        <v>937</v>
      </c>
      <c r="M781" s="47">
        <v>0</v>
      </c>
      <c r="N781" s="111" t="s">
        <v>151</v>
      </c>
      <c r="O781" s="47">
        <v>4</v>
      </c>
    </row>
    <row r="782" spans="1:15" ht="12.75" customHeight="1">
      <c r="A782" s="47">
        <v>781</v>
      </c>
      <c r="B782" s="47" t="s">
        <v>2864</v>
      </c>
      <c r="C782" s="47" t="s">
        <v>363</v>
      </c>
      <c r="D782" s="47" t="s">
        <v>2865</v>
      </c>
      <c r="K782" s="111" t="s">
        <v>784</v>
      </c>
      <c r="L782" s="111" t="s">
        <v>354</v>
      </c>
      <c r="M782" s="47">
        <v>0</v>
      </c>
      <c r="N782" s="111" t="s">
        <v>151</v>
      </c>
      <c r="O782" s="47">
        <v>4</v>
      </c>
    </row>
    <row r="783" spans="1:15" ht="12.75" customHeight="1">
      <c r="A783" s="47">
        <v>782</v>
      </c>
      <c r="B783" s="47" t="s">
        <v>1041</v>
      </c>
      <c r="C783" s="47" t="s">
        <v>2856</v>
      </c>
      <c r="D783" s="47" t="s">
        <v>1042</v>
      </c>
      <c r="K783" s="111" t="s">
        <v>784</v>
      </c>
      <c r="L783" s="111" t="s">
        <v>348</v>
      </c>
      <c r="M783" s="47">
        <v>0</v>
      </c>
      <c r="N783" s="111" t="s">
        <v>1655</v>
      </c>
      <c r="O783" s="47">
        <v>5</v>
      </c>
    </row>
    <row r="784" spans="1:15" ht="12.75" customHeight="1">
      <c r="A784" s="47">
        <v>783</v>
      </c>
      <c r="B784" s="47" t="s">
        <v>2866</v>
      </c>
      <c r="C784" s="47" t="s">
        <v>363</v>
      </c>
      <c r="D784" s="47" t="s">
        <v>2867</v>
      </c>
      <c r="K784" s="111" t="s">
        <v>786</v>
      </c>
      <c r="L784" s="111" t="s">
        <v>357</v>
      </c>
      <c r="M784" s="47">
        <v>0</v>
      </c>
      <c r="N784" s="111" t="s">
        <v>151</v>
      </c>
      <c r="O784" s="47">
        <v>4</v>
      </c>
    </row>
    <row r="785" spans="1:15" ht="12.75" customHeight="1">
      <c r="A785" s="47">
        <v>785</v>
      </c>
      <c r="B785" s="47" t="s">
        <v>2868</v>
      </c>
      <c r="C785" s="47" t="s">
        <v>363</v>
      </c>
      <c r="D785" s="47" t="s">
        <v>2869</v>
      </c>
      <c r="K785" s="111" t="s">
        <v>788</v>
      </c>
      <c r="L785" s="111" t="s">
        <v>348</v>
      </c>
      <c r="M785" s="47">
        <v>0</v>
      </c>
      <c r="N785" s="111" t="s">
        <v>1655</v>
      </c>
      <c r="O785" s="47">
        <v>5</v>
      </c>
    </row>
    <row r="786" spans="1:15" ht="12.75" customHeight="1">
      <c r="A786" s="47">
        <v>786</v>
      </c>
      <c r="B786" s="47" t="s">
        <v>2870</v>
      </c>
      <c r="C786" s="47" t="s">
        <v>363</v>
      </c>
      <c r="D786" s="47" t="s">
        <v>2871</v>
      </c>
      <c r="K786" s="111" t="s">
        <v>788</v>
      </c>
      <c r="L786" s="111" t="s">
        <v>313</v>
      </c>
      <c r="M786" s="47">
        <v>0</v>
      </c>
      <c r="N786" s="111" t="s">
        <v>151</v>
      </c>
      <c r="O786" s="47">
        <v>4</v>
      </c>
    </row>
    <row r="787" spans="1:15" ht="12.75" customHeight="1">
      <c r="A787" s="47">
        <v>787</v>
      </c>
      <c r="B787" s="47" t="s">
        <v>1043</v>
      </c>
      <c r="C787" s="47" t="s">
        <v>363</v>
      </c>
      <c r="D787" s="47" t="s">
        <v>1044</v>
      </c>
      <c r="K787" s="111" t="s">
        <v>791</v>
      </c>
      <c r="L787" s="111" t="s">
        <v>357</v>
      </c>
      <c r="M787" s="47">
        <v>0</v>
      </c>
      <c r="N787" s="111" t="s">
        <v>151</v>
      </c>
      <c r="O787" s="47">
        <v>4</v>
      </c>
    </row>
    <row r="788" spans="1:15" ht="12.75" customHeight="1">
      <c r="A788" s="47">
        <v>788</v>
      </c>
      <c r="B788" s="47" t="s">
        <v>2872</v>
      </c>
      <c r="C788" s="47" t="s">
        <v>363</v>
      </c>
      <c r="D788" s="47" t="s">
        <v>815</v>
      </c>
      <c r="K788" s="111" t="s">
        <v>791</v>
      </c>
      <c r="L788" s="111" t="s">
        <v>1926</v>
      </c>
      <c r="M788" s="47">
        <v>0</v>
      </c>
      <c r="N788" s="111" t="s">
        <v>1655</v>
      </c>
      <c r="O788" s="47">
        <v>5</v>
      </c>
    </row>
    <row r="789" spans="1:15" ht="12.75" customHeight="1">
      <c r="A789" s="47">
        <v>789</v>
      </c>
      <c r="B789" s="47" t="s">
        <v>2873</v>
      </c>
      <c r="C789" s="47" t="s">
        <v>363</v>
      </c>
      <c r="D789" s="47" t="s">
        <v>2874</v>
      </c>
      <c r="K789" s="111" t="s">
        <v>2536</v>
      </c>
      <c r="L789" s="111" t="s">
        <v>228</v>
      </c>
      <c r="M789" s="47">
        <v>0</v>
      </c>
      <c r="N789" s="111" t="s">
        <v>1655</v>
      </c>
      <c r="O789" s="47">
        <v>5</v>
      </c>
    </row>
    <row r="790" spans="1:15" ht="12.75" customHeight="1">
      <c r="A790" s="47">
        <v>790</v>
      </c>
      <c r="B790" s="47" t="s">
        <v>2875</v>
      </c>
      <c r="C790" s="47" t="s">
        <v>363</v>
      </c>
      <c r="D790" s="47" t="s">
        <v>2876</v>
      </c>
      <c r="K790" s="111" t="s">
        <v>794</v>
      </c>
      <c r="L790" s="111" t="s">
        <v>693</v>
      </c>
      <c r="M790" s="47">
        <v>0</v>
      </c>
      <c r="N790" s="111" t="s">
        <v>1655</v>
      </c>
      <c r="O790" s="47">
        <v>5</v>
      </c>
    </row>
    <row r="791" spans="1:15" ht="12.75" customHeight="1">
      <c r="A791" s="47">
        <v>791</v>
      </c>
      <c r="B791" s="47" t="s">
        <v>2877</v>
      </c>
      <c r="C791" s="47" t="s">
        <v>2351</v>
      </c>
      <c r="D791" s="47" t="s">
        <v>2878</v>
      </c>
      <c r="K791" s="111" t="s">
        <v>794</v>
      </c>
      <c r="L791" s="111" t="s">
        <v>1791</v>
      </c>
      <c r="M791" s="47">
        <v>0</v>
      </c>
      <c r="N791" s="111" t="s">
        <v>151</v>
      </c>
      <c r="O791" s="47">
        <v>4</v>
      </c>
    </row>
    <row r="792" spans="1:15" ht="12.75" customHeight="1">
      <c r="A792" s="47">
        <v>792</v>
      </c>
      <c r="B792" s="47" t="s">
        <v>2879</v>
      </c>
      <c r="C792" s="47" t="s">
        <v>2316</v>
      </c>
      <c r="D792" s="47" t="s">
        <v>2880</v>
      </c>
      <c r="K792" s="111" t="s">
        <v>794</v>
      </c>
      <c r="L792" s="111" t="s">
        <v>822</v>
      </c>
      <c r="M792" s="47">
        <v>0</v>
      </c>
      <c r="N792" s="111" t="s">
        <v>151</v>
      </c>
      <c r="O792" s="47">
        <v>4</v>
      </c>
    </row>
    <row r="793" spans="1:15" ht="12.75" customHeight="1">
      <c r="A793" s="47">
        <v>793</v>
      </c>
      <c r="B793" s="47" t="s">
        <v>2881</v>
      </c>
      <c r="C793" s="47" t="s">
        <v>363</v>
      </c>
      <c r="D793" s="47" t="s">
        <v>2882</v>
      </c>
      <c r="K793" s="111" t="s">
        <v>794</v>
      </c>
      <c r="L793" s="111" t="s">
        <v>937</v>
      </c>
      <c r="M793" s="47">
        <v>0</v>
      </c>
      <c r="N793" s="111" t="s">
        <v>151</v>
      </c>
      <c r="O793" s="47">
        <v>4</v>
      </c>
    </row>
    <row r="794" spans="1:15" ht="12.75" customHeight="1">
      <c r="A794" s="47">
        <v>784</v>
      </c>
      <c r="B794" s="47" t="s">
        <v>2883</v>
      </c>
      <c r="C794" s="47" t="s">
        <v>2884</v>
      </c>
      <c r="D794" s="47" t="s">
        <v>2885</v>
      </c>
      <c r="K794" s="111" t="s">
        <v>794</v>
      </c>
      <c r="L794" s="111" t="s">
        <v>1427</v>
      </c>
      <c r="M794" s="47">
        <v>0</v>
      </c>
      <c r="N794" s="111" t="s">
        <v>151</v>
      </c>
      <c r="O794" s="47">
        <v>4</v>
      </c>
    </row>
    <row r="795" spans="1:15" ht="12.75" customHeight="1">
      <c r="A795" s="47">
        <v>794</v>
      </c>
      <c r="B795" s="47" t="s">
        <v>2886</v>
      </c>
      <c r="C795" s="47" t="s">
        <v>363</v>
      </c>
      <c r="D795" s="47" t="s">
        <v>2887</v>
      </c>
      <c r="K795" s="111" t="s">
        <v>2539</v>
      </c>
      <c r="L795" s="111" t="s">
        <v>1926</v>
      </c>
      <c r="M795" s="47">
        <v>0</v>
      </c>
      <c r="N795" s="111" t="s">
        <v>1655</v>
      </c>
      <c r="O795" s="47">
        <v>5</v>
      </c>
    </row>
    <row r="796" spans="1:15" ht="12.75" customHeight="1">
      <c r="A796" s="47">
        <v>795</v>
      </c>
      <c r="B796" s="47" t="s">
        <v>2888</v>
      </c>
      <c r="C796" s="47" t="s">
        <v>2856</v>
      </c>
      <c r="D796" s="47" t="s">
        <v>2871</v>
      </c>
      <c r="K796" s="111" t="s">
        <v>796</v>
      </c>
      <c r="L796" s="111" t="s">
        <v>161</v>
      </c>
      <c r="M796" s="47">
        <v>0</v>
      </c>
      <c r="N796" s="111" t="s">
        <v>1655</v>
      </c>
      <c r="O796" s="47">
        <v>5</v>
      </c>
    </row>
    <row r="797" spans="1:15" ht="12.75" customHeight="1">
      <c r="A797" s="47">
        <v>796</v>
      </c>
      <c r="B797" s="47" t="s">
        <v>2889</v>
      </c>
      <c r="C797" s="47" t="s">
        <v>2351</v>
      </c>
      <c r="D797" s="47" t="s">
        <v>626</v>
      </c>
      <c r="K797" s="111" t="s">
        <v>796</v>
      </c>
      <c r="L797" s="111" t="s">
        <v>348</v>
      </c>
      <c r="M797" s="47">
        <v>0</v>
      </c>
      <c r="N797" s="111" t="s">
        <v>151</v>
      </c>
      <c r="O797" s="47">
        <v>4</v>
      </c>
    </row>
    <row r="798" spans="1:15" ht="12.75" customHeight="1">
      <c r="A798" s="47">
        <v>797</v>
      </c>
      <c r="B798" s="47" t="s">
        <v>2890</v>
      </c>
      <c r="C798" s="47" t="s">
        <v>2856</v>
      </c>
      <c r="D798" s="47" t="s">
        <v>2891</v>
      </c>
      <c r="K798" s="111" t="s">
        <v>2543</v>
      </c>
      <c r="L798" s="111" t="s">
        <v>228</v>
      </c>
      <c r="M798" s="47">
        <v>0</v>
      </c>
      <c r="N798" s="111" t="s">
        <v>1655</v>
      </c>
      <c r="O798" s="47">
        <v>5</v>
      </c>
    </row>
    <row r="799" spans="1:15" ht="12.75" customHeight="1">
      <c r="A799" s="47">
        <v>798</v>
      </c>
      <c r="B799" s="47" t="s">
        <v>2892</v>
      </c>
      <c r="C799" s="47" t="s">
        <v>2856</v>
      </c>
      <c r="D799" s="47" t="s">
        <v>2893</v>
      </c>
      <c r="K799" s="111" t="s">
        <v>797</v>
      </c>
      <c r="L799" s="111" t="s">
        <v>902</v>
      </c>
      <c r="M799" s="47">
        <v>0</v>
      </c>
      <c r="N799" s="111" t="s">
        <v>151</v>
      </c>
      <c r="O799" s="47">
        <v>4</v>
      </c>
    </row>
    <row r="800" spans="1:15" ht="12.75" customHeight="1">
      <c r="A800" s="47">
        <v>799</v>
      </c>
      <c r="B800" s="47" t="s">
        <v>2894</v>
      </c>
      <c r="C800" s="47" t="s">
        <v>2856</v>
      </c>
      <c r="D800" s="47" t="s">
        <v>1060</v>
      </c>
      <c r="K800" s="111" t="s">
        <v>799</v>
      </c>
      <c r="L800" s="111" t="s">
        <v>943</v>
      </c>
      <c r="M800" s="47">
        <v>0</v>
      </c>
      <c r="N800" s="111" t="s">
        <v>151</v>
      </c>
      <c r="O800" s="47">
        <v>4</v>
      </c>
    </row>
    <row r="801" spans="1:15" ht="12.75" customHeight="1">
      <c r="A801" s="47">
        <v>800</v>
      </c>
      <c r="B801" s="47" t="s">
        <v>2895</v>
      </c>
      <c r="C801" s="47" t="s">
        <v>2856</v>
      </c>
      <c r="D801" s="47" t="s">
        <v>2896</v>
      </c>
      <c r="K801" s="111" t="s">
        <v>2546</v>
      </c>
      <c r="L801" s="111" t="s">
        <v>683</v>
      </c>
      <c r="M801" s="47">
        <v>0</v>
      </c>
      <c r="N801" s="111" t="s">
        <v>151</v>
      </c>
      <c r="O801" s="47">
        <v>4</v>
      </c>
    </row>
    <row r="802" spans="1:15" ht="12.75" customHeight="1">
      <c r="A802" s="47">
        <v>801</v>
      </c>
      <c r="B802" s="47" t="s">
        <v>1045</v>
      </c>
      <c r="C802" s="47" t="s">
        <v>363</v>
      </c>
      <c r="D802" s="47" t="s">
        <v>1046</v>
      </c>
      <c r="K802" s="111" t="s">
        <v>2546</v>
      </c>
      <c r="L802" s="111" t="s">
        <v>357</v>
      </c>
      <c r="M802" s="47">
        <v>0</v>
      </c>
      <c r="N802" s="111" t="s">
        <v>151</v>
      </c>
      <c r="O802" s="47">
        <v>4</v>
      </c>
    </row>
    <row r="803" spans="1:15" ht="12.75" customHeight="1">
      <c r="A803" s="47">
        <v>802</v>
      </c>
      <c r="B803" s="47" t="s">
        <v>1048</v>
      </c>
      <c r="C803" s="47" t="s">
        <v>2856</v>
      </c>
      <c r="D803" s="47" t="s">
        <v>1021</v>
      </c>
      <c r="K803" s="111" t="s">
        <v>2549</v>
      </c>
      <c r="L803" s="111" t="s">
        <v>228</v>
      </c>
      <c r="M803" s="47">
        <v>0</v>
      </c>
      <c r="N803" s="111" t="s">
        <v>1655</v>
      </c>
      <c r="O803" s="47">
        <v>5</v>
      </c>
    </row>
    <row r="804" spans="1:15" ht="12.75" customHeight="1">
      <c r="A804" s="47">
        <v>803</v>
      </c>
      <c r="B804" s="47" t="s">
        <v>2897</v>
      </c>
      <c r="C804" s="47" t="s">
        <v>363</v>
      </c>
      <c r="D804" s="47" t="s">
        <v>2898</v>
      </c>
      <c r="K804" s="111" t="s">
        <v>2551</v>
      </c>
      <c r="L804" s="111" t="s">
        <v>228</v>
      </c>
      <c r="M804" s="47">
        <v>0</v>
      </c>
      <c r="N804" s="111" t="s">
        <v>151</v>
      </c>
      <c r="O804" s="47">
        <v>3</v>
      </c>
    </row>
    <row r="805" spans="1:15" ht="12.75" customHeight="1">
      <c r="A805" s="47">
        <v>804</v>
      </c>
      <c r="B805" s="47" t="s">
        <v>1050</v>
      </c>
      <c r="C805" s="47" t="s">
        <v>363</v>
      </c>
      <c r="D805" s="47" t="s">
        <v>1051</v>
      </c>
      <c r="K805" s="111" t="s">
        <v>2551</v>
      </c>
      <c r="L805" s="111" t="s">
        <v>228</v>
      </c>
      <c r="M805" s="47">
        <v>0</v>
      </c>
      <c r="N805" s="111" t="s">
        <v>151</v>
      </c>
      <c r="O805" s="47">
        <v>5</v>
      </c>
    </row>
    <row r="806" spans="1:15" ht="12.75" customHeight="1">
      <c r="A806" s="47">
        <v>805</v>
      </c>
      <c r="B806" s="47" t="s">
        <v>2899</v>
      </c>
      <c r="C806" s="47" t="s">
        <v>2348</v>
      </c>
      <c r="D806" s="47" t="s">
        <v>2900</v>
      </c>
      <c r="K806" s="111" t="s">
        <v>801</v>
      </c>
      <c r="L806" s="111" t="s">
        <v>228</v>
      </c>
      <c r="M806" s="47">
        <v>0</v>
      </c>
      <c r="N806" s="111" t="s">
        <v>151</v>
      </c>
      <c r="O806" s="47">
        <v>4</v>
      </c>
    </row>
    <row r="807" spans="1:15" ht="12.75" customHeight="1">
      <c r="A807" s="47">
        <v>806</v>
      </c>
      <c r="B807" s="47" t="s">
        <v>2901</v>
      </c>
      <c r="C807" s="47" t="s">
        <v>2902</v>
      </c>
      <c r="D807" s="47" t="s">
        <v>476</v>
      </c>
      <c r="K807" s="111" t="s">
        <v>801</v>
      </c>
      <c r="L807" s="111" t="s">
        <v>228</v>
      </c>
      <c r="M807" s="47">
        <v>0</v>
      </c>
      <c r="N807" s="111" t="s">
        <v>151</v>
      </c>
      <c r="O807" s="47">
        <v>5</v>
      </c>
    </row>
    <row r="808" spans="1:15" ht="12.75" customHeight="1">
      <c r="A808" s="47">
        <v>807</v>
      </c>
      <c r="B808" s="47" t="s">
        <v>1053</v>
      </c>
      <c r="C808" s="47" t="s">
        <v>363</v>
      </c>
      <c r="D808" s="47" t="s">
        <v>1054</v>
      </c>
      <c r="K808" s="111" t="s">
        <v>2555</v>
      </c>
      <c r="L808" s="111" t="s">
        <v>228</v>
      </c>
      <c r="M808" s="47">
        <v>0</v>
      </c>
      <c r="N808" s="111" t="s">
        <v>151</v>
      </c>
      <c r="O808" s="47">
        <v>3</v>
      </c>
    </row>
    <row r="809" spans="1:15" ht="12.75" customHeight="1">
      <c r="A809" s="47">
        <v>808</v>
      </c>
      <c r="B809" s="47" t="s">
        <v>2903</v>
      </c>
      <c r="C809" s="47" t="s">
        <v>363</v>
      </c>
      <c r="D809" s="47" t="s">
        <v>2876</v>
      </c>
      <c r="K809" s="111" t="s">
        <v>2555</v>
      </c>
      <c r="L809" s="111" t="s">
        <v>228</v>
      </c>
      <c r="M809" s="47">
        <v>0</v>
      </c>
      <c r="N809" s="111" t="s">
        <v>151</v>
      </c>
      <c r="O809" s="47">
        <v>5</v>
      </c>
    </row>
    <row r="810" spans="1:15" ht="12.75" customHeight="1">
      <c r="A810" s="47">
        <v>809</v>
      </c>
      <c r="B810" s="47" t="s">
        <v>1055</v>
      </c>
      <c r="C810" s="47" t="s">
        <v>363</v>
      </c>
      <c r="D810" s="47" t="s">
        <v>1056</v>
      </c>
      <c r="K810" s="111" t="s">
        <v>2557</v>
      </c>
      <c r="L810" s="111" t="s">
        <v>228</v>
      </c>
      <c r="M810" s="47">
        <v>0</v>
      </c>
      <c r="N810" s="111" t="s">
        <v>151</v>
      </c>
      <c r="O810" s="47">
        <v>5</v>
      </c>
    </row>
    <row r="811" spans="1:15" ht="12.75" customHeight="1">
      <c r="A811" s="47">
        <v>810</v>
      </c>
      <c r="B811" s="47" t="s">
        <v>2904</v>
      </c>
      <c r="C811" s="47" t="s">
        <v>2905</v>
      </c>
      <c r="D811" s="47" t="s">
        <v>2906</v>
      </c>
      <c r="K811" s="111" t="s">
        <v>2559</v>
      </c>
      <c r="L811" s="111" t="s">
        <v>228</v>
      </c>
      <c r="M811" s="47">
        <v>0</v>
      </c>
      <c r="N811" s="111" t="s">
        <v>151</v>
      </c>
      <c r="O811" s="47">
        <v>5</v>
      </c>
    </row>
    <row r="812" spans="1:15" ht="12.75" customHeight="1">
      <c r="A812" s="47">
        <v>811</v>
      </c>
      <c r="B812" s="47" t="s">
        <v>1057</v>
      </c>
      <c r="C812" s="47" t="s">
        <v>2856</v>
      </c>
      <c r="D812" s="47" t="s">
        <v>1058</v>
      </c>
      <c r="K812" s="111" t="s">
        <v>802</v>
      </c>
      <c r="L812" s="111" t="s">
        <v>228</v>
      </c>
      <c r="M812" s="47">
        <v>0</v>
      </c>
      <c r="N812" s="111" t="s">
        <v>151</v>
      </c>
      <c r="O812" s="47">
        <v>5</v>
      </c>
    </row>
    <row r="813" spans="1:15" ht="12.75" customHeight="1">
      <c r="A813" s="47">
        <v>812</v>
      </c>
      <c r="B813" s="47" t="s">
        <v>1059</v>
      </c>
      <c r="C813" s="47" t="s">
        <v>2856</v>
      </c>
      <c r="D813" s="47" t="s">
        <v>1060</v>
      </c>
      <c r="K813" s="111" t="s">
        <v>804</v>
      </c>
      <c r="L813" s="111" t="s">
        <v>228</v>
      </c>
      <c r="M813" s="47">
        <v>0</v>
      </c>
      <c r="N813" s="111" t="s">
        <v>151</v>
      </c>
      <c r="O813" s="47">
        <v>5</v>
      </c>
    </row>
    <row r="814" spans="1:15" ht="12.75" customHeight="1">
      <c r="A814" s="47">
        <v>813</v>
      </c>
      <c r="B814" s="47" t="s">
        <v>1061</v>
      </c>
      <c r="C814" s="47" t="s">
        <v>2907</v>
      </c>
      <c r="D814" s="47" t="s">
        <v>1062</v>
      </c>
      <c r="K814" s="111" t="s">
        <v>805</v>
      </c>
      <c r="L814" s="111" t="s">
        <v>228</v>
      </c>
      <c r="M814" s="47">
        <v>0</v>
      </c>
      <c r="N814" s="111" t="s">
        <v>151</v>
      </c>
      <c r="O814" s="47">
        <v>5</v>
      </c>
    </row>
    <row r="815" spans="1:15" ht="12.75" customHeight="1">
      <c r="A815" s="47">
        <v>814</v>
      </c>
      <c r="B815" s="47" t="s">
        <v>1063</v>
      </c>
      <c r="C815" s="47" t="s">
        <v>2351</v>
      </c>
      <c r="D815" s="47" t="s">
        <v>815</v>
      </c>
      <c r="K815" s="111" t="s">
        <v>2561</v>
      </c>
      <c r="L815" s="111" t="s">
        <v>228</v>
      </c>
      <c r="M815" s="47">
        <v>0</v>
      </c>
      <c r="N815" s="111" t="s">
        <v>151</v>
      </c>
      <c r="O815" s="47">
        <v>5</v>
      </c>
    </row>
    <row r="816" spans="1:15" ht="12.75" customHeight="1">
      <c r="A816" s="47">
        <v>815</v>
      </c>
      <c r="B816" s="47" t="s">
        <v>1064</v>
      </c>
      <c r="C816" s="47" t="s">
        <v>515</v>
      </c>
      <c r="D816" s="47" t="s">
        <v>1026</v>
      </c>
      <c r="K816" s="111" t="s">
        <v>807</v>
      </c>
      <c r="L816" s="111" t="s">
        <v>228</v>
      </c>
      <c r="M816" s="47">
        <v>0</v>
      </c>
      <c r="N816" s="111" t="s">
        <v>151</v>
      </c>
      <c r="O816" s="47">
        <v>3</v>
      </c>
    </row>
    <row r="817" spans="1:15" ht="12.75" customHeight="1">
      <c r="A817" s="47">
        <v>816</v>
      </c>
      <c r="B817" s="47" t="s">
        <v>2908</v>
      </c>
      <c r="C817" s="47" t="s">
        <v>2351</v>
      </c>
      <c r="D817" s="47" t="s">
        <v>2909</v>
      </c>
      <c r="K817" s="111" t="s">
        <v>807</v>
      </c>
      <c r="L817" s="111" t="s">
        <v>228</v>
      </c>
      <c r="M817" s="47">
        <v>0</v>
      </c>
      <c r="N817" s="111" t="s">
        <v>151</v>
      </c>
      <c r="O817" s="47">
        <v>5</v>
      </c>
    </row>
    <row r="818" spans="1:15" ht="12.75" customHeight="1">
      <c r="A818" s="47">
        <v>818</v>
      </c>
      <c r="B818" s="47" t="s">
        <v>1065</v>
      </c>
      <c r="C818" s="47" t="s">
        <v>2907</v>
      </c>
      <c r="D818" s="47" t="s">
        <v>1066</v>
      </c>
      <c r="K818" s="111" t="s">
        <v>2563</v>
      </c>
      <c r="L818" s="111" t="s">
        <v>228</v>
      </c>
      <c r="M818" s="47">
        <v>0</v>
      </c>
      <c r="N818" s="111" t="s">
        <v>151</v>
      </c>
      <c r="O818" s="47">
        <v>4</v>
      </c>
    </row>
    <row r="819" spans="1:15" ht="12.75" customHeight="1">
      <c r="A819" s="47">
        <v>819</v>
      </c>
      <c r="B819" s="47" t="s">
        <v>2910</v>
      </c>
      <c r="C819" s="47" t="s">
        <v>363</v>
      </c>
      <c r="D819" s="47" t="s">
        <v>2911</v>
      </c>
      <c r="K819" s="111" t="s">
        <v>809</v>
      </c>
      <c r="L819" s="111" t="s">
        <v>228</v>
      </c>
      <c r="M819" s="47">
        <v>0</v>
      </c>
      <c r="N819" s="111" t="s">
        <v>151</v>
      </c>
      <c r="O819" s="47">
        <v>4</v>
      </c>
    </row>
    <row r="820" spans="1:15" ht="12.75" customHeight="1">
      <c r="A820" s="47">
        <v>821</v>
      </c>
      <c r="B820" s="47" t="s">
        <v>1067</v>
      </c>
      <c r="C820" s="47" t="s">
        <v>2081</v>
      </c>
      <c r="D820" s="47" t="s">
        <v>1068</v>
      </c>
      <c r="K820" s="111" t="s">
        <v>2565</v>
      </c>
      <c r="L820" s="111" t="s">
        <v>228</v>
      </c>
      <c r="M820" s="47">
        <v>0</v>
      </c>
      <c r="N820" s="111" t="s">
        <v>151</v>
      </c>
      <c r="O820" s="47">
        <v>4</v>
      </c>
    </row>
    <row r="821" spans="1:15" ht="12.75" customHeight="1">
      <c r="A821" s="47">
        <v>822</v>
      </c>
      <c r="B821" s="47" t="s">
        <v>1069</v>
      </c>
      <c r="C821" s="47" t="s">
        <v>528</v>
      </c>
      <c r="D821" s="47" t="s">
        <v>1070</v>
      </c>
      <c r="K821" s="111" t="s">
        <v>2567</v>
      </c>
      <c r="L821" s="111" t="s">
        <v>228</v>
      </c>
      <c r="M821" s="47">
        <v>0</v>
      </c>
      <c r="N821" s="111" t="s">
        <v>151</v>
      </c>
      <c r="O821" s="47">
        <v>4</v>
      </c>
    </row>
    <row r="822" spans="1:15" ht="12.75" customHeight="1">
      <c r="A822" s="47">
        <v>823</v>
      </c>
      <c r="B822" s="47" t="s">
        <v>1071</v>
      </c>
      <c r="C822" s="47" t="s">
        <v>2081</v>
      </c>
      <c r="D822" s="47" t="s">
        <v>1072</v>
      </c>
      <c r="K822" s="111" t="s">
        <v>2569</v>
      </c>
      <c r="L822" s="111" t="s">
        <v>228</v>
      </c>
      <c r="M822" s="47">
        <v>0</v>
      </c>
      <c r="N822" s="111" t="s">
        <v>151</v>
      </c>
      <c r="O822" s="47">
        <v>4</v>
      </c>
    </row>
    <row r="823" spans="1:15" ht="12.75" customHeight="1">
      <c r="A823" s="47">
        <v>824</v>
      </c>
      <c r="B823" s="47" t="s">
        <v>2912</v>
      </c>
      <c r="C823" s="47" t="s">
        <v>528</v>
      </c>
      <c r="D823" s="47" t="s">
        <v>678</v>
      </c>
      <c r="K823" s="111" t="s">
        <v>2571</v>
      </c>
      <c r="L823" s="111" t="s">
        <v>228</v>
      </c>
      <c r="M823" s="47">
        <v>0</v>
      </c>
      <c r="N823" s="111" t="s">
        <v>151</v>
      </c>
      <c r="O823" s="47">
        <v>5</v>
      </c>
    </row>
    <row r="824" spans="1:15" ht="12.75" customHeight="1">
      <c r="A824" s="47">
        <v>817</v>
      </c>
      <c r="B824" s="47" t="s">
        <v>2913</v>
      </c>
      <c r="C824" s="47" t="s">
        <v>735</v>
      </c>
      <c r="D824" s="47" t="s">
        <v>2914</v>
      </c>
      <c r="K824" s="111" t="s">
        <v>2571</v>
      </c>
      <c r="L824" s="111" t="s">
        <v>228</v>
      </c>
      <c r="M824" s="47">
        <v>0</v>
      </c>
      <c r="N824" s="111" t="s">
        <v>152</v>
      </c>
      <c r="O824" s="47">
        <v>4</v>
      </c>
    </row>
    <row r="825" spans="1:15" ht="12.75" customHeight="1">
      <c r="A825" s="47">
        <v>820</v>
      </c>
      <c r="B825" s="47" t="s">
        <v>1073</v>
      </c>
      <c r="C825" s="47" t="s">
        <v>2915</v>
      </c>
      <c r="D825" s="47" t="s">
        <v>300</v>
      </c>
      <c r="K825" s="111" t="s">
        <v>2574</v>
      </c>
      <c r="L825" s="111" t="s">
        <v>228</v>
      </c>
      <c r="M825" s="47">
        <v>0</v>
      </c>
      <c r="N825" s="111" t="s">
        <v>151</v>
      </c>
      <c r="O825" s="47">
        <v>4</v>
      </c>
    </row>
    <row r="826" spans="1:15" ht="12.75" customHeight="1">
      <c r="A826" s="47">
        <v>144</v>
      </c>
      <c r="B826" s="47" t="s">
        <v>2916</v>
      </c>
      <c r="C826" s="47" t="s">
        <v>363</v>
      </c>
      <c r="D826" s="47" t="s">
        <v>2917</v>
      </c>
      <c r="K826" s="111" t="s">
        <v>2575</v>
      </c>
      <c r="L826" s="112" t="s">
        <v>228</v>
      </c>
      <c r="M826" s="47">
        <v>0</v>
      </c>
      <c r="N826" s="112" t="s">
        <v>151</v>
      </c>
      <c r="O826" s="47">
        <v>4</v>
      </c>
    </row>
    <row r="827" spans="1:15" ht="12.75" customHeight="1">
      <c r="A827" s="47">
        <v>144</v>
      </c>
      <c r="B827" s="47" t="s">
        <v>1074</v>
      </c>
      <c r="C827" s="47" t="s">
        <v>2918</v>
      </c>
      <c r="D827" s="47" t="s">
        <v>1075</v>
      </c>
      <c r="K827" s="111" t="s">
        <v>2577</v>
      </c>
      <c r="L827" s="112" t="s">
        <v>228</v>
      </c>
      <c r="M827" s="47">
        <v>0</v>
      </c>
      <c r="N827" s="112" t="s">
        <v>151</v>
      </c>
      <c r="O827" s="47">
        <v>4</v>
      </c>
    </row>
    <row r="828" spans="1:15" ht="12.75" customHeight="1">
      <c r="A828" s="47">
        <v>144</v>
      </c>
      <c r="B828" s="47" t="s">
        <v>1076</v>
      </c>
      <c r="C828" s="47" t="s">
        <v>2918</v>
      </c>
      <c r="D828" s="47" t="s">
        <v>1077</v>
      </c>
      <c r="K828" s="111" t="s">
        <v>812</v>
      </c>
      <c r="L828" s="111" t="s">
        <v>228</v>
      </c>
      <c r="M828" s="47">
        <v>0</v>
      </c>
      <c r="N828" s="111" t="s">
        <v>151</v>
      </c>
      <c r="O828" s="47">
        <v>5</v>
      </c>
    </row>
    <row r="829" spans="1:15" ht="12.75" customHeight="1">
      <c r="A829" s="47">
        <v>144</v>
      </c>
      <c r="B829" s="47" t="s">
        <v>2919</v>
      </c>
      <c r="C829" s="47" t="s">
        <v>2918</v>
      </c>
      <c r="D829" s="47" t="s">
        <v>2920</v>
      </c>
      <c r="K829" s="111" t="s">
        <v>814</v>
      </c>
      <c r="L829" s="111" t="s">
        <v>228</v>
      </c>
      <c r="M829" s="47">
        <v>0</v>
      </c>
      <c r="N829" s="111" t="s">
        <v>151</v>
      </c>
      <c r="O829" s="47">
        <v>5</v>
      </c>
    </row>
    <row r="830" spans="1:15" ht="12.75" customHeight="1">
      <c r="A830" s="47">
        <v>144</v>
      </c>
      <c r="B830" s="47" t="s">
        <v>2921</v>
      </c>
      <c r="C830" s="47" t="s">
        <v>2918</v>
      </c>
      <c r="D830" s="47" t="s">
        <v>2922</v>
      </c>
      <c r="K830" s="111" t="s">
        <v>2579</v>
      </c>
      <c r="L830" s="111" t="s">
        <v>228</v>
      </c>
      <c r="M830" s="47">
        <v>0</v>
      </c>
      <c r="N830" s="111" t="s">
        <v>151</v>
      </c>
      <c r="O830" s="47">
        <v>4</v>
      </c>
    </row>
    <row r="831" spans="1:15" ht="12.75" customHeight="1">
      <c r="A831" s="47">
        <v>144</v>
      </c>
      <c r="B831" s="47" t="s">
        <v>1078</v>
      </c>
      <c r="C831" s="47" t="s">
        <v>2923</v>
      </c>
      <c r="D831" s="47" t="s">
        <v>1079</v>
      </c>
      <c r="K831" s="111" t="s">
        <v>2581</v>
      </c>
      <c r="L831" s="111" t="s">
        <v>228</v>
      </c>
      <c r="M831" s="47">
        <v>0</v>
      </c>
      <c r="N831" s="111" t="s">
        <v>151</v>
      </c>
      <c r="O831" s="47">
        <v>5</v>
      </c>
    </row>
    <row r="832" spans="1:15" ht="12.75" customHeight="1">
      <c r="A832" s="47">
        <v>144</v>
      </c>
      <c r="B832" s="47" t="s">
        <v>2924</v>
      </c>
      <c r="C832" s="47" t="s">
        <v>2925</v>
      </c>
      <c r="D832" s="47" t="s">
        <v>2926</v>
      </c>
      <c r="K832" s="111" t="s">
        <v>2581</v>
      </c>
      <c r="L832" s="111" t="s">
        <v>228</v>
      </c>
      <c r="M832" s="47">
        <v>0</v>
      </c>
      <c r="N832" s="111" t="s">
        <v>151</v>
      </c>
      <c r="O832" s="47">
        <v>5</v>
      </c>
    </row>
    <row r="833" spans="1:15" ht="12.75" customHeight="1">
      <c r="A833" s="47">
        <v>144</v>
      </c>
      <c r="B833" s="47" t="s">
        <v>1080</v>
      </c>
      <c r="C833" s="47" t="s">
        <v>2923</v>
      </c>
      <c r="D833" s="47" t="s">
        <v>1081</v>
      </c>
      <c r="K833" s="111" t="s">
        <v>816</v>
      </c>
      <c r="L833" s="111" t="s">
        <v>228</v>
      </c>
      <c r="M833" s="47">
        <v>0</v>
      </c>
      <c r="N833" s="111" t="s">
        <v>151</v>
      </c>
      <c r="O833" s="47">
        <v>4</v>
      </c>
    </row>
    <row r="834" spans="1:15" ht="12.75" customHeight="1">
      <c r="A834" s="47">
        <v>144</v>
      </c>
      <c r="B834" s="47" t="s">
        <v>1082</v>
      </c>
      <c r="C834" s="47" t="s">
        <v>2923</v>
      </c>
      <c r="D834" s="47" t="s">
        <v>1083</v>
      </c>
      <c r="K834" s="111" t="s">
        <v>816</v>
      </c>
      <c r="L834" s="111" t="s">
        <v>228</v>
      </c>
      <c r="M834" s="47">
        <v>0</v>
      </c>
      <c r="N834" s="111" t="s">
        <v>151</v>
      </c>
      <c r="O834" s="47">
        <v>5</v>
      </c>
    </row>
    <row r="835" spans="1:15" ht="12.75" customHeight="1">
      <c r="A835" s="47">
        <v>144</v>
      </c>
      <c r="B835" s="47" t="s">
        <v>1084</v>
      </c>
      <c r="C835" s="47" t="s">
        <v>2918</v>
      </c>
      <c r="D835" s="47" t="s">
        <v>1085</v>
      </c>
      <c r="K835" s="111" t="s">
        <v>2585</v>
      </c>
      <c r="L835" s="111" t="s">
        <v>228</v>
      </c>
      <c r="M835" s="47">
        <v>0</v>
      </c>
      <c r="N835" s="111" t="s">
        <v>151</v>
      </c>
      <c r="O835" s="47">
        <v>5</v>
      </c>
    </row>
    <row r="836" spans="1:15" ht="12.75" customHeight="1">
      <c r="A836" s="47">
        <v>144</v>
      </c>
      <c r="B836" s="47" t="s">
        <v>2927</v>
      </c>
      <c r="C836" s="47" t="s">
        <v>2918</v>
      </c>
      <c r="D836" s="47" t="s">
        <v>2928</v>
      </c>
      <c r="K836" s="111" t="s">
        <v>817</v>
      </c>
      <c r="L836" s="111" t="s">
        <v>228</v>
      </c>
      <c r="M836" s="47">
        <v>0</v>
      </c>
      <c r="N836" s="111" t="s">
        <v>151</v>
      </c>
      <c r="O836" s="47">
        <v>4</v>
      </c>
    </row>
    <row r="837" spans="1:15" ht="12.75" customHeight="1">
      <c r="A837" s="47">
        <v>144</v>
      </c>
      <c r="B837" s="47" t="s">
        <v>1086</v>
      </c>
      <c r="C837" s="47" t="s">
        <v>1921</v>
      </c>
      <c r="D837" s="47" t="s">
        <v>1087</v>
      </c>
      <c r="K837" s="111" t="s">
        <v>2588</v>
      </c>
      <c r="L837" s="111" t="s">
        <v>228</v>
      </c>
      <c r="M837" s="47">
        <v>0</v>
      </c>
      <c r="N837" s="111" t="s">
        <v>151</v>
      </c>
      <c r="O837" s="47">
        <v>5</v>
      </c>
    </row>
    <row r="838" spans="1:15" ht="12.75" customHeight="1">
      <c r="A838" s="47">
        <v>144</v>
      </c>
      <c r="B838" s="47" t="s">
        <v>1088</v>
      </c>
      <c r="C838" s="47" t="s">
        <v>363</v>
      </c>
      <c r="D838" s="47" t="s">
        <v>1089</v>
      </c>
      <c r="K838" s="111" t="s">
        <v>819</v>
      </c>
      <c r="L838" s="111" t="s">
        <v>228</v>
      </c>
      <c r="M838" s="47">
        <v>0</v>
      </c>
      <c r="N838" s="111" t="s">
        <v>151</v>
      </c>
      <c r="O838" s="47">
        <v>5</v>
      </c>
    </row>
    <row r="839" spans="1:15" ht="12.75" customHeight="1">
      <c r="A839" s="47">
        <v>144</v>
      </c>
      <c r="B839" s="47" t="s">
        <v>1090</v>
      </c>
      <c r="C839" s="47" t="s">
        <v>363</v>
      </c>
      <c r="D839" s="47" t="s">
        <v>1091</v>
      </c>
      <c r="K839" s="111" t="s">
        <v>819</v>
      </c>
      <c r="L839" s="111" t="s">
        <v>228</v>
      </c>
      <c r="M839" s="47">
        <v>0</v>
      </c>
      <c r="N839" s="111" t="s">
        <v>151</v>
      </c>
      <c r="O839" s="47">
        <v>5</v>
      </c>
    </row>
    <row r="840" spans="1:15" ht="12.75" customHeight="1">
      <c r="A840" s="47">
        <v>144</v>
      </c>
      <c r="B840" s="47" t="s">
        <v>2929</v>
      </c>
      <c r="C840" s="47" t="s">
        <v>363</v>
      </c>
      <c r="D840" s="47" t="s">
        <v>2930</v>
      </c>
      <c r="K840" s="111" t="s">
        <v>820</v>
      </c>
      <c r="L840" s="111" t="s">
        <v>228</v>
      </c>
      <c r="M840" s="47">
        <v>0</v>
      </c>
      <c r="N840" s="111" t="s">
        <v>151</v>
      </c>
      <c r="O840" s="47">
        <v>5</v>
      </c>
    </row>
    <row r="841" spans="1:15" ht="12.75" customHeight="1">
      <c r="A841" s="47">
        <v>144</v>
      </c>
      <c r="B841" s="47" t="s">
        <v>1092</v>
      </c>
      <c r="C841" s="47" t="s">
        <v>363</v>
      </c>
      <c r="D841" s="47" t="s">
        <v>1093</v>
      </c>
      <c r="K841" s="111" t="s">
        <v>823</v>
      </c>
      <c r="L841" s="111" t="s">
        <v>228</v>
      </c>
      <c r="M841" s="47">
        <v>0</v>
      </c>
      <c r="N841" s="111" t="s">
        <v>151</v>
      </c>
      <c r="O841" s="47">
        <v>4</v>
      </c>
    </row>
    <row r="842" spans="1:15" ht="12.75" customHeight="1">
      <c r="A842" s="47">
        <v>144</v>
      </c>
      <c r="B842" s="47" t="s">
        <v>1094</v>
      </c>
      <c r="C842" s="47" t="s">
        <v>363</v>
      </c>
      <c r="D842" s="47" t="s">
        <v>1095</v>
      </c>
      <c r="K842" s="111" t="s">
        <v>825</v>
      </c>
      <c r="L842" s="111" t="s">
        <v>228</v>
      </c>
      <c r="M842" s="47">
        <v>0</v>
      </c>
      <c r="N842" s="111" t="s">
        <v>151</v>
      </c>
      <c r="O842" s="47">
        <v>3</v>
      </c>
    </row>
    <row r="843" spans="1:15" ht="12.75" customHeight="1">
      <c r="A843" s="47">
        <v>144</v>
      </c>
      <c r="B843" s="47" t="s">
        <v>1097</v>
      </c>
      <c r="C843" s="47" t="s">
        <v>515</v>
      </c>
      <c r="D843" s="47" t="s">
        <v>1098</v>
      </c>
      <c r="K843" s="111" t="s">
        <v>827</v>
      </c>
      <c r="L843" s="111" t="s">
        <v>228</v>
      </c>
      <c r="M843" s="47">
        <v>0</v>
      </c>
      <c r="N843" s="111" t="s">
        <v>151</v>
      </c>
      <c r="O843" s="47">
        <v>5</v>
      </c>
    </row>
    <row r="844" spans="1:15" ht="12.75" customHeight="1">
      <c r="A844" s="47">
        <v>144</v>
      </c>
      <c r="B844" s="47" t="s">
        <v>1100</v>
      </c>
      <c r="C844" s="47" t="s">
        <v>515</v>
      </c>
      <c r="D844" s="47" t="s">
        <v>1101</v>
      </c>
      <c r="K844" s="111" t="s">
        <v>2592</v>
      </c>
      <c r="L844" s="111" t="s">
        <v>228</v>
      </c>
      <c r="M844" s="47">
        <v>0</v>
      </c>
      <c r="N844" s="111" t="s">
        <v>151</v>
      </c>
      <c r="O844" s="47">
        <v>5</v>
      </c>
    </row>
    <row r="845" spans="1:15" ht="12.75" customHeight="1">
      <c r="A845" s="47">
        <v>144</v>
      </c>
      <c r="B845" s="47" t="s">
        <v>1102</v>
      </c>
      <c r="C845" s="47" t="s">
        <v>2316</v>
      </c>
      <c r="D845" s="47" t="s">
        <v>1103</v>
      </c>
      <c r="K845" s="111" t="s">
        <v>2592</v>
      </c>
      <c r="L845" s="111" t="s">
        <v>228</v>
      </c>
      <c r="M845" s="47">
        <v>0</v>
      </c>
      <c r="N845" s="111" t="s">
        <v>151</v>
      </c>
      <c r="O845" s="47">
        <v>5</v>
      </c>
    </row>
    <row r="846" spans="1:15" ht="12.75" customHeight="1">
      <c r="A846" s="47">
        <v>144</v>
      </c>
      <c r="B846" s="47" t="s">
        <v>2931</v>
      </c>
      <c r="C846" s="47" t="s">
        <v>363</v>
      </c>
      <c r="D846" s="47" t="s">
        <v>2932</v>
      </c>
      <c r="K846" s="111" t="s">
        <v>829</v>
      </c>
      <c r="L846" s="111" t="s">
        <v>973</v>
      </c>
      <c r="M846" s="47">
        <v>1</v>
      </c>
      <c r="N846" s="111" t="s">
        <v>151</v>
      </c>
      <c r="O846" s="47">
        <v>5</v>
      </c>
    </row>
    <row r="847" spans="1:15" ht="12.75" customHeight="1">
      <c r="A847" s="47">
        <v>144</v>
      </c>
      <c r="B847" s="47" t="s">
        <v>2933</v>
      </c>
      <c r="C847" s="47" t="s">
        <v>363</v>
      </c>
      <c r="D847" s="47" t="s">
        <v>2934</v>
      </c>
      <c r="K847" s="111" t="s">
        <v>2595</v>
      </c>
      <c r="L847" s="111" t="s">
        <v>669</v>
      </c>
      <c r="M847" s="47">
        <v>1</v>
      </c>
      <c r="N847" s="111" t="s">
        <v>151</v>
      </c>
      <c r="O847" s="47">
        <v>5</v>
      </c>
    </row>
    <row r="848" spans="1:15" ht="12.75" customHeight="1">
      <c r="A848" s="47">
        <v>144</v>
      </c>
      <c r="B848" s="47" t="s">
        <v>1104</v>
      </c>
      <c r="C848" s="47" t="s">
        <v>2316</v>
      </c>
      <c r="D848" s="47" t="s">
        <v>1105</v>
      </c>
      <c r="K848" s="111" t="s">
        <v>2595</v>
      </c>
      <c r="L848" s="111" t="s">
        <v>2480</v>
      </c>
      <c r="M848" s="47">
        <v>0</v>
      </c>
      <c r="N848" s="111" t="s">
        <v>1655</v>
      </c>
      <c r="O848" s="47">
        <v>5</v>
      </c>
    </row>
    <row r="849" spans="1:15" ht="12.75" customHeight="1">
      <c r="A849" s="47">
        <v>144</v>
      </c>
      <c r="B849" s="47" t="s">
        <v>2935</v>
      </c>
      <c r="C849" s="47" t="s">
        <v>2936</v>
      </c>
      <c r="D849" s="47" t="s">
        <v>1091</v>
      </c>
      <c r="K849" s="111" t="s">
        <v>2597</v>
      </c>
      <c r="L849" s="111" t="s">
        <v>683</v>
      </c>
      <c r="M849" s="47">
        <v>0</v>
      </c>
      <c r="N849" s="111" t="s">
        <v>151</v>
      </c>
      <c r="O849" s="47">
        <v>4</v>
      </c>
    </row>
    <row r="850" spans="1:15" ht="12.75" customHeight="1">
      <c r="A850" s="47">
        <v>144</v>
      </c>
      <c r="B850" s="47" t="s">
        <v>2937</v>
      </c>
      <c r="C850" s="47" t="s">
        <v>515</v>
      </c>
      <c r="D850" s="47" t="s">
        <v>2938</v>
      </c>
      <c r="K850" s="111" t="s">
        <v>2599</v>
      </c>
      <c r="L850" s="111" t="s">
        <v>228</v>
      </c>
      <c r="M850" s="47">
        <v>0</v>
      </c>
      <c r="N850" s="111" t="s">
        <v>152</v>
      </c>
      <c r="O850" s="47">
        <v>5</v>
      </c>
    </row>
    <row r="851" spans="1:15" ht="12.75" customHeight="1">
      <c r="A851" s="47">
        <v>144</v>
      </c>
      <c r="B851" s="47" t="s">
        <v>2939</v>
      </c>
      <c r="C851" s="47" t="s">
        <v>363</v>
      </c>
      <c r="D851" s="47" t="s">
        <v>2940</v>
      </c>
      <c r="K851" s="111" t="s">
        <v>2601</v>
      </c>
      <c r="L851" s="111" t="s">
        <v>334</v>
      </c>
      <c r="M851" s="47">
        <v>0</v>
      </c>
      <c r="N851" s="111" t="s">
        <v>1655</v>
      </c>
      <c r="O851" s="47">
        <v>5</v>
      </c>
    </row>
    <row r="852" spans="1:15" ht="12.75" customHeight="1">
      <c r="A852" s="47">
        <v>144</v>
      </c>
      <c r="B852" s="47" t="s">
        <v>1106</v>
      </c>
      <c r="C852" s="47" t="s">
        <v>363</v>
      </c>
      <c r="D852" s="47" t="s">
        <v>1089</v>
      </c>
      <c r="K852" s="111" t="s">
        <v>2603</v>
      </c>
      <c r="L852" s="111" t="s">
        <v>228</v>
      </c>
      <c r="M852" s="47">
        <v>0</v>
      </c>
      <c r="N852" s="111" t="s">
        <v>151</v>
      </c>
      <c r="O852" s="47">
        <v>4</v>
      </c>
    </row>
    <row r="853" spans="1:15" ht="12.75" customHeight="1">
      <c r="A853" s="47">
        <v>144</v>
      </c>
      <c r="B853" s="47" t="s">
        <v>2941</v>
      </c>
      <c r="C853" s="47" t="s">
        <v>2942</v>
      </c>
      <c r="D853" s="47" t="s">
        <v>2943</v>
      </c>
      <c r="K853" s="111" t="s">
        <v>2604</v>
      </c>
      <c r="L853" s="111" t="s">
        <v>228</v>
      </c>
      <c r="M853" s="47">
        <v>0</v>
      </c>
      <c r="N853" s="111" t="s">
        <v>151</v>
      </c>
      <c r="O853" s="47">
        <v>5</v>
      </c>
    </row>
    <row r="854" spans="1:15" ht="12.75" customHeight="1">
      <c r="A854" s="47">
        <v>144</v>
      </c>
      <c r="B854" s="47" t="s">
        <v>1107</v>
      </c>
      <c r="C854" s="47" t="s">
        <v>2316</v>
      </c>
      <c r="D854" s="47" t="s">
        <v>1103</v>
      </c>
      <c r="K854" s="111" t="s">
        <v>2606</v>
      </c>
      <c r="L854" s="111" t="s">
        <v>228</v>
      </c>
      <c r="M854" s="47">
        <v>0</v>
      </c>
      <c r="N854" s="111" t="s">
        <v>1655</v>
      </c>
      <c r="O854" s="47">
        <v>5</v>
      </c>
    </row>
    <row r="855" spans="1:15" ht="12.75" customHeight="1">
      <c r="A855" s="47">
        <v>144</v>
      </c>
      <c r="B855" s="47" t="s">
        <v>1108</v>
      </c>
      <c r="C855" s="47" t="s">
        <v>363</v>
      </c>
      <c r="D855" s="47" t="s">
        <v>1109</v>
      </c>
      <c r="K855" s="111" t="s">
        <v>831</v>
      </c>
      <c r="L855" s="111" t="s">
        <v>354</v>
      </c>
      <c r="M855" s="47">
        <v>0</v>
      </c>
      <c r="N855" s="111" t="s">
        <v>152</v>
      </c>
      <c r="O855" s="47">
        <v>4</v>
      </c>
    </row>
    <row r="856" spans="1:15" ht="12.75" customHeight="1">
      <c r="A856" s="47">
        <v>144</v>
      </c>
      <c r="B856" s="47" t="s">
        <v>1110</v>
      </c>
      <c r="C856" s="47" t="s">
        <v>363</v>
      </c>
      <c r="D856" s="47" t="s">
        <v>1111</v>
      </c>
      <c r="K856" s="111" t="s">
        <v>831</v>
      </c>
      <c r="L856" s="111" t="s">
        <v>2944</v>
      </c>
      <c r="M856" s="47">
        <v>0</v>
      </c>
      <c r="N856" s="111" t="s">
        <v>1655</v>
      </c>
      <c r="O856" s="47">
        <v>5</v>
      </c>
    </row>
    <row r="857" spans="1:15" ht="12.75" customHeight="1">
      <c r="A857" s="47">
        <v>144</v>
      </c>
      <c r="B857" s="47" t="s">
        <v>2945</v>
      </c>
      <c r="C857" s="47" t="s">
        <v>2946</v>
      </c>
      <c r="D857" s="47" t="s">
        <v>2947</v>
      </c>
      <c r="K857" s="111" t="s">
        <v>831</v>
      </c>
      <c r="L857" s="111" t="s">
        <v>418</v>
      </c>
      <c r="M857" s="47">
        <v>0</v>
      </c>
      <c r="N857" s="111" t="s">
        <v>151</v>
      </c>
      <c r="O857" s="47">
        <v>4</v>
      </c>
    </row>
    <row r="858" spans="1:15" ht="12.75" customHeight="1">
      <c r="A858" s="47">
        <v>144</v>
      </c>
      <c r="B858" s="47" t="s">
        <v>1112</v>
      </c>
      <c r="C858" s="47" t="s">
        <v>363</v>
      </c>
      <c r="D858" s="47" t="s">
        <v>1113</v>
      </c>
      <c r="K858" s="111" t="s">
        <v>831</v>
      </c>
      <c r="L858" s="111" t="s">
        <v>2948</v>
      </c>
      <c r="M858" s="47">
        <v>0</v>
      </c>
      <c r="N858" s="111" t="s">
        <v>1655</v>
      </c>
      <c r="O858" s="47">
        <v>5</v>
      </c>
    </row>
    <row r="859" spans="1:15" ht="12.75" customHeight="1">
      <c r="A859" s="47">
        <v>144</v>
      </c>
      <c r="B859" s="47" t="s">
        <v>2949</v>
      </c>
      <c r="C859" s="47" t="s">
        <v>363</v>
      </c>
      <c r="D859" s="47" t="s">
        <v>2950</v>
      </c>
      <c r="K859" s="111" t="s">
        <v>2608</v>
      </c>
      <c r="L859" s="111" t="s">
        <v>693</v>
      </c>
      <c r="M859" s="47">
        <v>1</v>
      </c>
      <c r="N859" s="111" t="s">
        <v>151</v>
      </c>
      <c r="O859" s="47">
        <v>4</v>
      </c>
    </row>
    <row r="860" spans="1:15" ht="12.75" customHeight="1">
      <c r="A860" s="47">
        <v>144</v>
      </c>
      <c r="B860" s="47" t="s">
        <v>2951</v>
      </c>
      <c r="C860" s="47" t="s">
        <v>363</v>
      </c>
      <c r="D860" s="47" t="s">
        <v>2952</v>
      </c>
      <c r="K860" s="111" t="s">
        <v>2608</v>
      </c>
      <c r="L860" s="111" t="s">
        <v>2953</v>
      </c>
      <c r="M860" s="47">
        <v>0</v>
      </c>
      <c r="N860" s="111" t="s">
        <v>1655</v>
      </c>
      <c r="O860" s="47">
        <v>5</v>
      </c>
    </row>
    <row r="861" spans="1:15" ht="12.75" customHeight="1">
      <c r="A861" s="47">
        <v>144</v>
      </c>
      <c r="B861" s="47" t="s">
        <v>2954</v>
      </c>
      <c r="C861" s="47" t="s">
        <v>2955</v>
      </c>
      <c r="D861" s="47" t="s">
        <v>402</v>
      </c>
      <c r="K861" s="111" t="s">
        <v>2609</v>
      </c>
      <c r="L861" s="111" t="s">
        <v>319</v>
      </c>
      <c r="M861" s="47">
        <v>0</v>
      </c>
      <c r="N861" s="111" t="s">
        <v>151</v>
      </c>
      <c r="O861" s="47">
        <v>4</v>
      </c>
    </row>
    <row r="862" spans="1:15" ht="12.75" customHeight="1">
      <c r="A862" s="47">
        <v>144</v>
      </c>
      <c r="B862" s="47" t="s">
        <v>1115</v>
      </c>
      <c r="C862" s="47" t="s">
        <v>515</v>
      </c>
      <c r="D862" s="47" t="s">
        <v>798</v>
      </c>
      <c r="K862" s="111" t="s">
        <v>833</v>
      </c>
      <c r="L862" s="111" t="s">
        <v>2956</v>
      </c>
      <c r="M862" s="47">
        <v>0</v>
      </c>
      <c r="N862" s="111" t="s">
        <v>1655</v>
      </c>
      <c r="O862" s="47">
        <v>5</v>
      </c>
    </row>
    <row r="863" spans="1:15" ht="12.75" customHeight="1">
      <c r="A863" s="47">
        <v>144</v>
      </c>
      <c r="B863" s="47" t="s">
        <v>2957</v>
      </c>
      <c r="C863" s="47" t="s">
        <v>363</v>
      </c>
      <c r="D863" s="47" t="s">
        <v>2958</v>
      </c>
      <c r="K863" s="111" t="s">
        <v>833</v>
      </c>
      <c r="L863" s="111" t="s">
        <v>348</v>
      </c>
      <c r="M863" s="47">
        <v>1</v>
      </c>
      <c r="N863" s="111" t="s">
        <v>151</v>
      </c>
      <c r="O863" s="47">
        <v>5</v>
      </c>
    </row>
    <row r="864" spans="1:15" ht="12.75" customHeight="1">
      <c r="A864" s="47">
        <v>144</v>
      </c>
      <c r="B864" s="47" t="s">
        <v>1116</v>
      </c>
      <c r="C864" s="47" t="s">
        <v>1921</v>
      </c>
      <c r="D864" s="47" t="s">
        <v>1117</v>
      </c>
      <c r="K864" s="111" t="s">
        <v>836</v>
      </c>
      <c r="L864" s="111" t="s">
        <v>354</v>
      </c>
      <c r="M864" s="47">
        <v>0</v>
      </c>
      <c r="N864" s="111" t="s">
        <v>151</v>
      </c>
      <c r="O864" s="47">
        <v>4</v>
      </c>
    </row>
    <row r="865" spans="1:15" ht="12.75" customHeight="1">
      <c r="A865" s="47">
        <v>144</v>
      </c>
      <c r="B865" s="47" t="s">
        <v>1119</v>
      </c>
      <c r="C865" s="47" t="s">
        <v>515</v>
      </c>
      <c r="D865" s="47" t="s">
        <v>1091</v>
      </c>
      <c r="K865" s="111" t="s">
        <v>836</v>
      </c>
      <c r="L865" s="111" t="s">
        <v>345</v>
      </c>
      <c r="M865" s="47">
        <v>0</v>
      </c>
      <c r="N865" s="111" t="s">
        <v>1655</v>
      </c>
      <c r="O865" s="47">
        <v>5</v>
      </c>
    </row>
    <row r="866" spans="1:15" ht="12.75" customHeight="1">
      <c r="A866" s="47">
        <v>144</v>
      </c>
      <c r="B866" s="47" t="s">
        <v>1120</v>
      </c>
      <c r="C866" s="47" t="s">
        <v>2936</v>
      </c>
      <c r="D866" s="47" t="s">
        <v>2959</v>
      </c>
      <c r="K866" s="111" t="s">
        <v>2610</v>
      </c>
      <c r="L866" s="111" t="s">
        <v>228</v>
      </c>
      <c r="M866" s="47">
        <v>0</v>
      </c>
      <c r="N866" s="111" t="s">
        <v>1655</v>
      </c>
      <c r="O866" s="47">
        <v>5</v>
      </c>
    </row>
    <row r="867" spans="1:15" ht="12.75" customHeight="1">
      <c r="A867" s="47">
        <v>144</v>
      </c>
      <c r="B867" s="47" t="s">
        <v>1121</v>
      </c>
      <c r="C867" s="47" t="s">
        <v>1921</v>
      </c>
      <c r="D867" s="47" t="s">
        <v>1122</v>
      </c>
      <c r="K867" s="111" t="s">
        <v>839</v>
      </c>
      <c r="L867" s="111" t="s">
        <v>354</v>
      </c>
      <c r="M867" s="47">
        <v>0</v>
      </c>
      <c r="N867" s="111" t="s">
        <v>151</v>
      </c>
      <c r="O867" s="47">
        <v>4</v>
      </c>
    </row>
    <row r="868" spans="1:15" ht="12.75" customHeight="1">
      <c r="A868" s="47">
        <v>144</v>
      </c>
      <c r="B868" s="47" t="s">
        <v>1123</v>
      </c>
      <c r="C868" s="47" t="s">
        <v>2410</v>
      </c>
      <c r="D868" s="47" t="s">
        <v>1124</v>
      </c>
      <c r="K868" s="111" t="s">
        <v>2612</v>
      </c>
      <c r="L868" s="111" t="s">
        <v>340</v>
      </c>
      <c r="M868" s="47">
        <v>0</v>
      </c>
      <c r="N868" s="111" t="s">
        <v>1655</v>
      </c>
      <c r="O868" s="47">
        <v>5</v>
      </c>
    </row>
    <row r="869" spans="1:15" ht="12.75" customHeight="1">
      <c r="A869" s="47">
        <v>144</v>
      </c>
      <c r="B869" s="47" t="s">
        <v>1125</v>
      </c>
      <c r="C869" s="47" t="s">
        <v>2410</v>
      </c>
      <c r="D869" s="47" t="s">
        <v>1126</v>
      </c>
      <c r="K869" s="111" t="s">
        <v>841</v>
      </c>
      <c r="L869" s="111" t="s">
        <v>334</v>
      </c>
      <c r="M869" s="47">
        <v>1</v>
      </c>
      <c r="N869" s="111" t="s">
        <v>151</v>
      </c>
      <c r="O869" s="47">
        <v>4</v>
      </c>
    </row>
    <row r="870" spans="1:15" ht="12.75" customHeight="1">
      <c r="A870" s="47">
        <v>144</v>
      </c>
      <c r="B870" s="47" t="s">
        <v>2960</v>
      </c>
      <c r="C870" s="47" t="s">
        <v>528</v>
      </c>
      <c r="D870" s="47" t="s">
        <v>2961</v>
      </c>
      <c r="K870" s="111" t="s">
        <v>844</v>
      </c>
      <c r="L870" s="111" t="s">
        <v>340</v>
      </c>
      <c r="M870" s="47">
        <v>0</v>
      </c>
      <c r="N870" s="111" t="s">
        <v>1655</v>
      </c>
      <c r="O870" s="47">
        <v>5</v>
      </c>
    </row>
    <row r="871" spans="1:15" ht="12.75" customHeight="1">
      <c r="A871" s="47">
        <v>144</v>
      </c>
      <c r="B871" s="47" t="s">
        <v>1127</v>
      </c>
      <c r="C871" s="47" t="s">
        <v>2410</v>
      </c>
      <c r="D871" s="47" t="s">
        <v>1128</v>
      </c>
      <c r="K871" s="111" t="s">
        <v>844</v>
      </c>
      <c r="L871" s="111" t="s">
        <v>313</v>
      </c>
      <c r="M871" s="47">
        <v>1</v>
      </c>
      <c r="N871" s="111" t="s">
        <v>151</v>
      </c>
      <c r="O871" s="47">
        <v>5</v>
      </c>
    </row>
    <row r="872" spans="1:15" ht="12.75" customHeight="1">
      <c r="A872" s="47">
        <v>144</v>
      </c>
      <c r="B872" s="47" t="s">
        <v>1130</v>
      </c>
      <c r="C872" s="47" t="s">
        <v>2410</v>
      </c>
      <c r="D872" s="47" t="s">
        <v>2962</v>
      </c>
      <c r="K872" s="111" t="s">
        <v>2614</v>
      </c>
      <c r="L872" s="111" t="s">
        <v>228</v>
      </c>
      <c r="M872" s="47">
        <v>0</v>
      </c>
      <c r="N872" s="111" t="s">
        <v>1655</v>
      </c>
      <c r="O872" s="47">
        <v>5</v>
      </c>
    </row>
    <row r="873" spans="1:15" ht="12.75" customHeight="1">
      <c r="A873" s="47">
        <v>144</v>
      </c>
      <c r="B873" s="47" t="s">
        <v>1132</v>
      </c>
      <c r="C873" s="47" t="s">
        <v>2915</v>
      </c>
      <c r="D873" s="47" t="s">
        <v>1133</v>
      </c>
      <c r="K873" s="111" t="s">
        <v>2616</v>
      </c>
      <c r="L873" s="111" t="s">
        <v>228</v>
      </c>
      <c r="M873" s="47">
        <v>0</v>
      </c>
      <c r="N873" s="111" t="s">
        <v>1655</v>
      </c>
      <c r="O873" s="47">
        <v>5</v>
      </c>
    </row>
    <row r="874" spans="1:15" ht="12.75" customHeight="1">
      <c r="A874" s="47">
        <v>144</v>
      </c>
      <c r="B874" s="47" t="s">
        <v>1135</v>
      </c>
      <c r="C874" s="47" t="s">
        <v>2915</v>
      </c>
      <c r="D874" s="47" t="s">
        <v>1136</v>
      </c>
      <c r="K874" s="111" t="s">
        <v>2618</v>
      </c>
      <c r="L874" s="111" t="s">
        <v>1926</v>
      </c>
      <c r="M874" s="47">
        <v>0</v>
      </c>
      <c r="N874" s="111" t="s">
        <v>1655</v>
      </c>
      <c r="O874" s="47">
        <v>5</v>
      </c>
    </row>
    <row r="875" spans="1:15" ht="12.75" customHeight="1">
      <c r="A875" s="47">
        <v>144</v>
      </c>
      <c r="B875" s="47" t="s">
        <v>2963</v>
      </c>
      <c r="C875" s="47" t="s">
        <v>1915</v>
      </c>
      <c r="D875" s="47" t="s">
        <v>1216</v>
      </c>
      <c r="K875" s="111" t="s">
        <v>2620</v>
      </c>
      <c r="L875" s="111" t="s">
        <v>228</v>
      </c>
      <c r="M875" s="47">
        <v>0</v>
      </c>
      <c r="N875" s="111" t="s">
        <v>1655</v>
      </c>
      <c r="O875" s="47">
        <v>5</v>
      </c>
    </row>
    <row r="876" spans="1:15" ht="12.75" customHeight="1">
      <c r="A876" s="47">
        <v>144</v>
      </c>
      <c r="B876" s="47" t="s">
        <v>2964</v>
      </c>
      <c r="C876" s="47" t="s">
        <v>2965</v>
      </c>
      <c r="D876" s="47" t="s">
        <v>2966</v>
      </c>
      <c r="K876" s="111" t="s">
        <v>2621</v>
      </c>
      <c r="L876" s="111" t="s">
        <v>228</v>
      </c>
      <c r="M876" s="47">
        <v>0</v>
      </c>
      <c r="N876" s="111" t="s">
        <v>1655</v>
      </c>
      <c r="O876" s="47">
        <v>5</v>
      </c>
    </row>
    <row r="877" spans="1:15" ht="12.75" customHeight="1">
      <c r="A877" s="47">
        <v>144</v>
      </c>
      <c r="B877" s="47" t="s">
        <v>1137</v>
      </c>
      <c r="C877" s="47" t="s">
        <v>1139</v>
      </c>
      <c r="D877" s="47" t="s">
        <v>1138</v>
      </c>
      <c r="K877" s="111" t="s">
        <v>2623</v>
      </c>
      <c r="L877" s="111" t="s">
        <v>228</v>
      </c>
      <c r="M877" s="47">
        <v>0</v>
      </c>
      <c r="N877" s="111" t="s">
        <v>151</v>
      </c>
      <c r="O877" s="47">
        <v>4</v>
      </c>
    </row>
    <row r="878" spans="1:15" ht="12.75" customHeight="1">
      <c r="A878" s="47">
        <v>144</v>
      </c>
      <c r="B878" s="47" t="s">
        <v>1140</v>
      </c>
      <c r="C878" s="47" t="s">
        <v>1139</v>
      </c>
      <c r="D878" s="47" t="s">
        <v>1141</v>
      </c>
      <c r="K878" s="111" t="s">
        <v>2623</v>
      </c>
      <c r="L878" s="111" t="s">
        <v>228</v>
      </c>
      <c r="M878" s="47">
        <v>0</v>
      </c>
      <c r="N878" s="111" t="s">
        <v>151</v>
      </c>
      <c r="O878" s="47">
        <v>5</v>
      </c>
    </row>
    <row r="879" spans="1:15" ht="12.75" customHeight="1">
      <c r="A879" s="47">
        <v>144</v>
      </c>
      <c r="B879" s="47" t="s">
        <v>2967</v>
      </c>
      <c r="C879" s="47" t="s">
        <v>2968</v>
      </c>
      <c r="D879" s="47" t="s">
        <v>2969</v>
      </c>
      <c r="K879" s="111" t="s">
        <v>2625</v>
      </c>
      <c r="L879" s="111" t="s">
        <v>228</v>
      </c>
      <c r="M879" s="47">
        <v>0</v>
      </c>
      <c r="N879" s="111" t="s">
        <v>151</v>
      </c>
      <c r="O879" s="47">
        <v>4</v>
      </c>
    </row>
    <row r="880" spans="1:15" ht="12.75" customHeight="1">
      <c r="A880" s="47">
        <v>144</v>
      </c>
      <c r="B880" s="47" t="s">
        <v>2970</v>
      </c>
      <c r="C880" s="47" t="s">
        <v>1915</v>
      </c>
      <c r="D880" s="47" t="s">
        <v>2971</v>
      </c>
      <c r="K880" s="111" t="s">
        <v>847</v>
      </c>
      <c r="L880" s="111" t="s">
        <v>228</v>
      </c>
      <c r="M880" s="47">
        <v>0</v>
      </c>
      <c r="N880" s="111" t="s">
        <v>151</v>
      </c>
      <c r="O880" s="47">
        <v>4</v>
      </c>
    </row>
    <row r="881" spans="1:15" ht="12.75" customHeight="1">
      <c r="A881" s="47">
        <v>144</v>
      </c>
      <c r="B881" s="47" t="s">
        <v>2972</v>
      </c>
      <c r="C881" s="47" t="s">
        <v>2965</v>
      </c>
      <c r="D881" s="47" t="s">
        <v>2973</v>
      </c>
      <c r="K881" s="111" t="s">
        <v>850</v>
      </c>
      <c r="L881" s="111" t="s">
        <v>228</v>
      </c>
      <c r="M881" s="47">
        <v>0</v>
      </c>
      <c r="N881" s="111" t="s">
        <v>152</v>
      </c>
      <c r="O881" s="47">
        <v>4</v>
      </c>
    </row>
    <row r="882" spans="1:15" ht="12.75" customHeight="1">
      <c r="A882" s="47">
        <v>144</v>
      </c>
      <c r="B882" s="47" t="s">
        <v>2974</v>
      </c>
      <c r="C882" s="47" t="s">
        <v>2081</v>
      </c>
      <c r="D882" s="47" t="s">
        <v>2975</v>
      </c>
      <c r="K882" s="111" t="s">
        <v>853</v>
      </c>
      <c r="L882" s="111" t="s">
        <v>228</v>
      </c>
      <c r="M882" s="47">
        <v>0</v>
      </c>
      <c r="N882" s="111" t="s">
        <v>151</v>
      </c>
      <c r="O882" s="47">
        <v>4</v>
      </c>
    </row>
    <row r="883" spans="1:15" ht="12.75" customHeight="1">
      <c r="A883" s="47">
        <v>144</v>
      </c>
      <c r="B883" s="47" t="s">
        <v>1142</v>
      </c>
      <c r="C883" s="47" t="s">
        <v>2976</v>
      </c>
      <c r="D883" s="47" t="s">
        <v>1143</v>
      </c>
      <c r="K883" s="111" t="s">
        <v>856</v>
      </c>
      <c r="L883" s="111" t="s">
        <v>228</v>
      </c>
      <c r="M883" s="47">
        <v>0</v>
      </c>
      <c r="N883" s="111" t="s">
        <v>151</v>
      </c>
      <c r="O883" s="47">
        <v>4</v>
      </c>
    </row>
    <row r="884" spans="1:15" ht="12.75" customHeight="1">
      <c r="A884" s="47">
        <v>144</v>
      </c>
      <c r="B884" s="47" t="s">
        <v>2977</v>
      </c>
      <c r="C884" s="47" t="s">
        <v>2978</v>
      </c>
      <c r="D884" s="47" t="s">
        <v>2979</v>
      </c>
      <c r="K884" s="111" t="s">
        <v>856</v>
      </c>
      <c r="L884" s="111" t="s">
        <v>228</v>
      </c>
      <c r="M884" s="47">
        <v>0</v>
      </c>
      <c r="N884" s="111" t="s">
        <v>151</v>
      </c>
      <c r="O884" s="47">
        <v>5</v>
      </c>
    </row>
    <row r="885" spans="1:15" ht="12.75" customHeight="1">
      <c r="A885" s="47">
        <v>144</v>
      </c>
      <c r="B885" s="47" t="s">
        <v>2980</v>
      </c>
      <c r="C885" s="47" t="s">
        <v>2978</v>
      </c>
      <c r="D885" s="47" t="s">
        <v>2981</v>
      </c>
      <c r="K885" s="111" t="s">
        <v>2627</v>
      </c>
      <c r="L885" s="111" t="s">
        <v>228</v>
      </c>
      <c r="M885" s="47">
        <v>0</v>
      </c>
      <c r="N885" s="111" t="s">
        <v>151</v>
      </c>
      <c r="O885" s="47">
        <v>4</v>
      </c>
    </row>
    <row r="886" spans="1:15" ht="12.75" customHeight="1">
      <c r="A886" s="47">
        <v>144</v>
      </c>
      <c r="B886" s="47" t="s">
        <v>2982</v>
      </c>
      <c r="C886" s="47" t="s">
        <v>2095</v>
      </c>
      <c r="D886" s="47" t="s">
        <v>2983</v>
      </c>
      <c r="K886" s="111" t="s">
        <v>2627</v>
      </c>
      <c r="L886" s="111" t="s">
        <v>228</v>
      </c>
      <c r="M886" s="47">
        <v>0</v>
      </c>
      <c r="N886" s="111" t="s">
        <v>151</v>
      </c>
      <c r="O886" s="47">
        <v>5</v>
      </c>
    </row>
    <row r="887" spans="1:15" ht="12.75" customHeight="1">
      <c r="A887" s="47">
        <v>144</v>
      </c>
      <c r="B887" s="47" t="s">
        <v>2984</v>
      </c>
      <c r="C887" s="47" t="s">
        <v>2985</v>
      </c>
      <c r="D887" s="47" t="s">
        <v>2986</v>
      </c>
      <c r="K887" s="111" t="s">
        <v>2628</v>
      </c>
      <c r="L887" s="111" t="s">
        <v>228</v>
      </c>
      <c r="M887" s="47">
        <v>0</v>
      </c>
      <c r="N887" s="111" t="s">
        <v>151</v>
      </c>
      <c r="O887" s="47">
        <v>4</v>
      </c>
    </row>
    <row r="888" spans="1:15" ht="12.75" customHeight="1">
      <c r="A888" s="47">
        <v>144</v>
      </c>
      <c r="B888" s="47" t="s">
        <v>2987</v>
      </c>
      <c r="C888" s="47" t="s">
        <v>2687</v>
      </c>
      <c r="D888" s="47" t="s">
        <v>2988</v>
      </c>
      <c r="K888" s="111" t="s">
        <v>859</v>
      </c>
      <c r="L888" s="111" t="s">
        <v>228</v>
      </c>
      <c r="M888" s="47">
        <v>0</v>
      </c>
      <c r="N888" s="111" t="s">
        <v>151</v>
      </c>
      <c r="O888" s="47">
        <v>4</v>
      </c>
    </row>
    <row r="889" spans="1:15" ht="12.75" customHeight="1">
      <c r="A889" s="47">
        <v>144</v>
      </c>
      <c r="B889" s="47" t="s">
        <v>2989</v>
      </c>
      <c r="C889" s="47" t="s">
        <v>2687</v>
      </c>
      <c r="D889" s="47" t="s">
        <v>2990</v>
      </c>
      <c r="K889" s="111" t="s">
        <v>859</v>
      </c>
      <c r="L889" s="111" t="s">
        <v>228</v>
      </c>
      <c r="M889" s="47">
        <v>0</v>
      </c>
      <c r="N889" s="111" t="s">
        <v>151</v>
      </c>
      <c r="O889" s="47">
        <v>5</v>
      </c>
    </row>
    <row r="890" spans="1:15" ht="12.75" customHeight="1">
      <c r="A890" s="47">
        <v>144</v>
      </c>
      <c r="B890" s="47" t="s">
        <v>2991</v>
      </c>
      <c r="C890" s="47" t="s">
        <v>2687</v>
      </c>
      <c r="D890" s="47" t="s">
        <v>2992</v>
      </c>
      <c r="K890" s="111" t="s">
        <v>862</v>
      </c>
      <c r="L890" s="111" t="s">
        <v>228</v>
      </c>
      <c r="M890" s="47">
        <v>0</v>
      </c>
      <c r="N890" s="111" t="s">
        <v>151</v>
      </c>
      <c r="O890" s="47">
        <v>5</v>
      </c>
    </row>
    <row r="891" spans="1:15" ht="12.75" customHeight="1">
      <c r="A891" s="47">
        <v>144</v>
      </c>
      <c r="B891" s="47" t="s">
        <v>2993</v>
      </c>
      <c r="C891" s="47" t="s">
        <v>1139</v>
      </c>
      <c r="D891" s="47" t="s">
        <v>2994</v>
      </c>
      <c r="K891" s="111" t="s">
        <v>865</v>
      </c>
      <c r="L891" s="111" t="s">
        <v>228</v>
      </c>
      <c r="M891" s="47">
        <v>0</v>
      </c>
      <c r="N891" s="111" t="s">
        <v>151</v>
      </c>
      <c r="O891" s="47">
        <v>5</v>
      </c>
    </row>
    <row r="892" spans="1:15" ht="12.75" customHeight="1">
      <c r="A892" s="47">
        <v>144</v>
      </c>
      <c r="B892" s="47" t="s">
        <v>2995</v>
      </c>
      <c r="C892" s="47" t="s">
        <v>2985</v>
      </c>
      <c r="D892" s="47" t="s">
        <v>2996</v>
      </c>
      <c r="K892" s="111" t="s">
        <v>867</v>
      </c>
      <c r="L892" s="111" t="s">
        <v>228</v>
      </c>
      <c r="M892" s="47">
        <v>0</v>
      </c>
      <c r="N892" s="111" t="s">
        <v>151</v>
      </c>
      <c r="O892" s="47">
        <v>5</v>
      </c>
    </row>
    <row r="893" spans="1:15" ht="12.75" customHeight="1">
      <c r="A893" s="47">
        <v>144</v>
      </c>
      <c r="B893" s="47" t="s">
        <v>2997</v>
      </c>
      <c r="C893" s="47" t="s">
        <v>2095</v>
      </c>
      <c r="D893" s="47" t="s">
        <v>2998</v>
      </c>
      <c r="K893" s="111" t="s">
        <v>869</v>
      </c>
      <c r="L893" s="111" t="s">
        <v>228</v>
      </c>
      <c r="M893" s="47">
        <v>0</v>
      </c>
      <c r="N893" s="111" t="s">
        <v>151</v>
      </c>
      <c r="O893" s="47">
        <v>4</v>
      </c>
    </row>
    <row r="894" spans="1:15" ht="12.75" customHeight="1">
      <c r="A894" s="47">
        <v>144</v>
      </c>
      <c r="B894" s="47" t="s">
        <v>2999</v>
      </c>
      <c r="C894" s="47" t="s">
        <v>3000</v>
      </c>
      <c r="D894" s="47" t="s">
        <v>3001</v>
      </c>
      <c r="K894" s="111" t="s">
        <v>871</v>
      </c>
      <c r="L894" s="111" t="s">
        <v>228</v>
      </c>
      <c r="M894" s="47">
        <v>0</v>
      </c>
      <c r="N894" s="111" t="s">
        <v>151</v>
      </c>
      <c r="O894" s="47">
        <v>5</v>
      </c>
    </row>
    <row r="895" spans="1:15" ht="12.75" customHeight="1">
      <c r="A895" s="47">
        <v>144</v>
      </c>
      <c r="B895" s="47" t="s">
        <v>3002</v>
      </c>
      <c r="C895" s="47" t="s">
        <v>3003</v>
      </c>
      <c r="D895" s="47" t="s">
        <v>2380</v>
      </c>
      <c r="K895" s="111" t="s">
        <v>873</v>
      </c>
      <c r="L895" s="111" t="s">
        <v>334</v>
      </c>
      <c r="M895" s="47">
        <v>1</v>
      </c>
      <c r="N895" s="111" t="s">
        <v>151</v>
      </c>
      <c r="O895" s="47">
        <v>4</v>
      </c>
    </row>
    <row r="896" spans="1:15" ht="12.75" customHeight="1">
      <c r="A896" s="47">
        <v>144</v>
      </c>
      <c r="B896" s="47" t="s">
        <v>3004</v>
      </c>
      <c r="C896" s="47" t="s">
        <v>2339</v>
      </c>
      <c r="D896" s="47" t="s">
        <v>3005</v>
      </c>
      <c r="K896" s="111" t="s">
        <v>875</v>
      </c>
      <c r="L896" s="111" t="s">
        <v>1013</v>
      </c>
      <c r="M896" s="47">
        <v>1</v>
      </c>
      <c r="N896" s="111" t="s">
        <v>151</v>
      </c>
      <c r="O896" s="47">
        <v>5</v>
      </c>
    </row>
    <row r="897" spans="1:15" ht="12.75" customHeight="1">
      <c r="A897" s="47">
        <v>144</v>
      </c>
      <c r="B897" s="47" t="s">
        <v>3006</v>
      </c>
      <c r="C897" s="47" t="s">
        <v>2687</v>
      </c>
      <c r="D897" s="47" t="s">
        <v>3007</v>
      </c>
      <c r="K897" s="111" t="s">
        <v>875</v>
      </c>
      <c r="L897" s="111" t="s">
        <v>3008</v>
      </c>
      <c r="M897" s="47">
        <v>1</v>
      </c>
      <c r="N897" s="111" t="s">
        <v>151</v>
      </c>
      <c r="O897" s="47">
        <v>5</v>
      </c>
    </row>
    <row r="898" spans="1:15" ht="12.75" customHeight="1">
      <c r="A898" s="47">
        <v>144</v>
      </c>
      <c r="B898" s="47" t="s">
        <v>1144</v>
      </c>
      <c r="C898" s="47" t="s">
        <v>2081</v>
      </c>
      <c r="D898" s="47" t="s">
        <v>1145</v>
      </c>
      <c r="K898" s="111" t="s">
        <v>875</v>
      </c>
      <c r="L898" s="111" t="s">
        <v>1010</v>
      </c>
      <c r="M898" s="47">
        <v>1</v>
      </c>
      <c r="N898" s="111" t="s">
        <v>151</v>
      </c>
      <c r="O898" s="47">
        <v>5</v>
      </c>
    </row>
    <row r="899" spans="1:15" ht="12.75" customHeight="1">
      <c r="A899" s="47">
        <v>144</v>
      </c>
      <c r="B899" s="47" t="s">
        <v>1147</v>
      </c>
      <c r="C899" s="47" t="s">
        <v>2493</v>
      </c>
      <c r="D899" s="47" t="s">
        <v>1148</v>
      </c>
      <c r="K899" s="111" t="s">
        <v>2631</v>
      </c>
      <c r="L899" s="111" t="s">
        <v>470</v>
      </c>
      <c r="M899" s="47">
        <v>0</v>
      </c>
      <c r="N899" s="111" t="s">
        <v>1655</v>
      </c>
      <c r="O899" s="47">
        <v>5</v>
      </c>
    </row>
    <row r="900" spans="1:15" ht="12.75" customHeight="1">
      <c r="A900" s="47">
        <v>144</v>
      </c>
      <c r="B900" s="47" t="s">
        <v>3009</v>
      </c>
      <c r="C900" s="47" t="s">
        <v>735</v>
      </c>
      <c r="D900" s="47" t="s">
        <v>3010</v>
      </c>
      <c r="K900" s="111" t="s">
        <v>2631</v>
      </c>
      <c r="L900" s="111" t="s">
        <v>779</v>
      </c>
      <c r="M900" s="47">
        <v>0</v>
      </c>
      <c r="N900" s="111" t="s">
        <v>152</v>
      </c>
      <c r="O900" s="47">
        <v>5</v>
      </c>
    </row>
    <row r="901" spans="1:15" ht="12.75" customHeight="1">
      <c r="A901" s="47">
        <v>144</v>
      </c>
      <c r="B901" s="47" t="s">
        <v>1150</v>
      </c>
      <c r="C901" s="47" t="s">
        <v>2493</v>
      </c>
      <c r="D901" s="47" t="s">
        <v>1151</v>
      </c>
      <c r="K901" s="111" t="s">
        <v>876</v>
      </c>
      <c r="L901" s="111" t="s">
        <v>1570</v>
      </c>
      <c r="M901" s="47">
        <v>1</v>
      </c>
      <c r="N901" s="111" t="s">
        <v>151</v>
      </c>
      <c r="O901" s="47">
        <v>5</v>
      </c>
    </row>
    <row r="902" spans="1:15" ht="12.75" customHeight="1">
      <c r="A902" s="47">
        <v>144</v>
      </c>
      <c r="B902" s="47" t="s">
        <v>1152</v>
      </c>
      <c r="C902" s="47" t="s">
        <v>2493</v>
      </c>
      <c r="D902" s="47" t="s">
        <v>1153</v>
      </c>
      <c r="K902" s="111" t="s">
        <v>876</v>
      </c>
      <c r="L902" s="111" t="s">
        <v>334</v>
      </c>
      <c r="M902" s="47">
        <v>1</v>
      </c>
      <c r="N902" s="111" t="s">
        <v>151</v>
      </c>
      <c r="O902" s="47">
        <v>5</v>
      </c>
    </row>
    <row r="903" spans="1:15" ht="12.75" customHeight="1">
      <c r="A903" s="47">
        <v>144</v>
      </c>
      <c r="B903" s="47" t="s">
        <v>3011</v>
      </c>
      <c r="C903" s="47" t="s">
        <v>735</v>
      </c>
      <c r="D903" s="47" t="s">
        <v>3012</v>
      </c>
      <c r="K903" s="111" t="s">
        <v>876</v>
      </c>
      <c r="L903" s="111" t="s">
        <v>1018</v>
      </c>
      <c r="M903" s="47">
        <v>0</v>
      </c>
      <c r="N903" s="111" t="s">
        <v>151</v>
      </c>
      <c r="O903" s="47">
        <v>4</v>
      </c>
    </row>
    <row r="904" spans="1:15" ht="12.75" customHeight="1">
      <c r="A904" s="47">
        <v>144</v>
      </c>
      <c r="B904" s="47" t="s">
        <v>3013</v>
      </c>
      <c r="C904" s="47" t="s">
        <v>2493</v>
      </c>
      <c r="D904" s="47" t="s">
        <v>1157</v>
      </c>
      <c r="K904" s="111" t="s">
        <v>876</v>
      </c>
      <c r="L904" s="111" t="s">
        <v>3014</v>
      </c>
      <c r="M904" s="47">
        <v>0</v>
      </c>
      <c r="N904" s="111" t="s">
        <v>1655</v>
      </c>
      <c r="O904" s="47">
        <v>5</v>
      </c>
    </row>
    <row r="905" spans="1:15" ht="12.75" customHeight="1">
      <c r="A905" s="47">
        <v>144</v>
      </c>
      <c r="B905" s="47" t="s">
        <v>3015</v>
      </c>
      <c r="C905" s="47" t="s">
        <v>2493</v>
      </c>
      <c r="D905" s="47" t="s">
        <v>1264</v>
      </c>
      <c r="K905" s="111" t="s">
        <v>878</v>
      </c>
      <c r="L905" s="111" t="s">
        <v>322</v>
      </c>
      <c r="M905" s="47">
        <v>1</v>
      </c>
      <c r="N905" s="111" t="s">
        <v>151</v>
      </c>
      <c r="O905" s="47">
        <v>5</v>
      </c>
    </row>
    <row r="906" spans="1:15" ht="12.75" customHeight="1">
      <c r="A906" s="47">
        <v>144</v>
      </c>
      <c r="B906" s="47" t="s">
        <v>1154</v>
      </c>
      <c r="C906" s="47" t="s">
        <v>2410</v>
      </c>
      <c r="D906" s="47" t="s">
        <v>1155</v>
      </c>
      <c r="K906" s="111" t="s">
        <v>878</v>
      </c>
      <c r="L906" s="111" t="s">
        <v>319</v>
      </c>
      <c r="M906" s="47">
        <v>1</v>
      </c>
      <c r="N906" s="111" t="s">
        <v>151</v>
      </c>
      <c r="O906" s="47">
        <v>5</v>
      </c>
    </row>
    <row r="907" spans="1:15" ht="12.75" customHeight="1">
      <c r="A907" s="47">
        <v>144</v>
      </c>
      <c r="B907" s="47" t="s">
        <v>3016</v>
      </c>
      <c r="C907" s="47" t="s">
        <v>2493</v>
      </c>
      <c r="D907" s="47" t="s">
        <v>3017</v>
      </c>
      <c r="K907" s="111" t="s">
        <v>878</v>
      </c>
      <c r="L907" s="111" t="s">
        <v>1024</v>
      </c>
      <c r="M907" s="47">
        <v>1</v>
      </c>
      <c r="N907" s="111" t="s">
        <v>151</v>
      </c>
      <c r="O907" s="47">
        <v>4</v>
      </c>
    </row>
    <row r="908" spans="1:15" ht="12.75" customHeight="1">
      <c r="A908" s="47">
        <v>144</v>
      </c>
      <c r="B908" s="47" t="s">
        <v>3018</v>
      </c>
      <c r="C908" s="47" t="s">
        <v>3019</v>
      </c>
      <c r="D908" s="47" t="s">
        <v>3020</v>
      </c>
      <c r="K908" s="111" t="s">
        <v>2633</v>
      </c>
      <c r="L908" s="111" t="s">
        <v>228</v>
      </c>
      <c r="M908" s="47">
        <v>0</v>
      </c>
      <c r="N908" s="111" t="s">
        <v>1655</v>
      </c>
      <c r="O908" s="47">
        <v>5</v>
      </c>
    </row>
    <row r="909" spans="1:15" ht="12.75" customHeight="1">
      <c r="A909" s="47">
        <v>144</v>
      </c>
      <c r="B909" s="47" t="s">
        <v>3021</v>
      </c>
      <c r="C909" s="47" t="s">
        <v>2493</v>
      </c>
      <c r="D909" s="47" t="s">
        <v>3022</v>
      </c>
      <c r="K909" s="111" t="s">
        <v>2634</v>
      </c>
      <c r="L909" s="111" t="s">
        <v>228</v>
      </c>
      <c r="M909" s="47">
        <v>0</v>
      </c>
      <c r="N909" s="111" t="s">
        <v>1655</v>
      </c>
      <c r="O909" s="47">
        <v>5</v>
      </c>
    </row>
    <row r="910" spans="1:15" ht="12.75" customHeight="1">
      <c r="A910" s="47">
        <v>144</v>
      </c>
      <c r="B910" s="47" t="s">
        <v>3023</v>
      </c>
      <c r="C910" s="47" t="s">
        <v>2339</v>
      </c>
      <c r="D910" s="47" t="s">
        <v>3024</v>
      </c>
      <c r="K910" s="111" t="s">
        <v>2636</v>
      </c>
      <c r="L910" s="111" t="s">
        <v>228</v>
      </c>
      <c r="M910" s="47">
        <v>0</v>
      </c>
      <c r="N910" s="111" t="s">
        <v>1655</v>
      </c>
      <c r="O910" s="47">
        <v>5</v>
      </c>
    </row>
    <row r="911" spans="1:15" ht="12.75" customHeight="1">
      <c r="A911" s="47">
        <v>144</v>
      </c>
      <c r="B911" s="47" t="s">
        <v>1156</v>
      </c>
      <c r="C911" s="47" t="s">
        <v>2493</v>
      </c>
      <c r="D911" s="47" t="s">
        <v>1157</v>
      </c>
      <c r="K911" s="111" t="s">
        <v>880</v>
      </c>
      <c r="L911" s="111" t="s">
        <v>334</v>
      </c>
      <c r="M911" s="47">
        <v>1</v>
      </c>
      <c r="N911" s="111" t="s">
        <v>151</v>
      </c>
      <c r="O911" s="47">
        <v>5</v>
      </c>
    </row>
    <row r="912" spans="1:15" ht="12.75" customHeight="1">
      <c r="A912" s="47">
        <v>144</v>
      </c>
      <c r="B912" s="47" t="s">
        <v>1158</v>
      </c>
      <c r="C912" s="47" t="s">
        <v>1159</v>
      </c>
      <c r="D912" s="47" t="s">
        <v>3025</v>
      </c>
      <c r="K912" s="111" t="s">
        <v>880</v>
      </c>
      <c r="L912" s="111" t="s">
        <v>331</v>
      </c>
      <c r="M912" s="47">
        <v>1</v>
      </c>
      <c r="N912" s="111" t="s">
        <v>1655</v>
      </c>
      <c r="O912" s="47">
        <v>5</v>
      </c>
    </row>
    <row r="913" spans="1:15" ht="12.75" customHeight="1">
      <c r="A913" s="47">
        <v>144</v>
      </c>
      <c r="B913" s="47" t="s">
        <v>1160</v>
      </c>
      <c r="C913" s="47" t="s">
        <v>979</v>
      </c>
      <c r="D913" s="47" t="s">
        <v>3026</v>
      </c>
      <c r="K913" s="111" t="s">
        <v>880</v>
      </c>
      <c r="L913" s="111" t="s">
        <v>3027</v>
      </c>
      <c r="M913" s="47">
        <v>1</v>
      </c>
      <c r="N913" s="111" t="s">
        <v>1655</v>
      </c>
      <c r="O913" s="47">
        <v>5</v>
      </c>
    </row>
    <row r="914" spans="1:15" ht="12.75" customHeight="1">
      <c r="A914" s="47">
        <v>144</v>
      </c>
      <c r="B914" s="47" t="s">
        <v>1162</v>
      </c>
      <c r="C914" s="47" t="s">
        <v>363</v>
      </c>
      <c r="D914" s="47" t="s">
        <v>1163</v>
      </c>
      <c r="K914" s="111" t="s">
        <v>2639</v>
      </c>
      <c r="L914" s="111" t="s">
        <v>228</v>
      </c>
      <c r="M914" s="47">
        <v>0</v>
      </c>
      <c r="N914" s="111" t="s">
        <v>1655</v>
      </c>
      <c r="O914" s="47">
        <v>5</v>
      </c>
    </row>
    <row r="915" spans="1:15" ht="12.75" customHeight="1">
      <c r="A915" s="47">
        <v>144</v>
      </c>
      <c r="B915" s="47" t="s">
        <v>1165</v>
      </c>
      <c r="C915" s="47" t="s">
        <v>363</v>
      </c>
      <c r="D915" s="47" t="s">
        <v>1166</v>
      </c>
      <c r="K915" s="111" t="s">
        <v>882</v>
      </c>
      <c r="L915" s="111" t="s">
        <v>228</v>
      </c>
      <c r="M915" s="47">
        <v>0</v>
      </c>
      <c r="N915" s="111" t="s">
        <v>151</v>
      </c>
      <c r="O915" s="47">
        <v>3</v>
      </c>
    </row>
    <row r="916" spans="1:15" ht="12.75" customHeight="1">
      <c r="A916" s="47">
        <v>144</v>
      </c>
      <c r="B916" s="47" t="s">
        <v>1167</v>
      </c>
      <c r="C916" s="47" t="s">
        <v>363</v>
      </c>
      <c r="D916" s="47" t="s">
        <v>1168</v>
      </c>
      <c r="K916" s="111" t="s">
        <v>882</v>
      </c>
      <c r="L916" s="111" t="s">
        <v>228</v>
      </c>
      <c r="M916" s="47">
        <v>0</v>
      </c>
      <c r="N916" s="111" t="s">
        <v>151</v>
      </c>
      <c r="O916" s="47">
        <v>5</v>
      </c>
    </row>
    <row r="917" spans="1:15" ht="12.75" customHeight="1">
      <c r="A917" s="47">
        <v>144</v>
      </c>
      <c r="B917" s="47" t="s">
        <v>1169</v>
      </c>
      <c r="C917" s="47" t="s">
        <v>363</v>
      </c>
      <c r="D917" s="47" t="s">
        <v>1170</v>
      </c>
      <c r="K917" s="111" t="s">
        <v>2641</v>
      </c>
      <c r="L917" s="111" t="s">
        <v>228</v>
      </c>
      <c r="M917" s="47">
        <v>0</v>
      </c>
      <c r="N917" s="111" t="s">
        <v>151</v>
      </c>
      <c r="O917" s="47">
        <v>4</v>
      </c>
    </row>
    <row r="918" spans="1:15" ht="12.75" customHeight="1">
      <c r="A918" s="47">
        <v>144</v>
      </c>
      <c r="B918" s="47" t="s">
        <v>3028</v>
      </c>
      <c r="C918" s="47" t="s">
        <v>363</v>
      </c>
      <c r="D918" s="47" t="s">
        <v>1197</v>
      </c>
      <c r="K918" s="111" t="s">
        <v>2641</v>
      </c>
      <c r="L918" s="111" t="s">
        <v>228</v>
      </c>
      <c r="M918" s="47">
        <v>0</v>
      </c>
      <c r="N918" s="111" t="s">
        <v>151</v>
      </c>
      <c r="O918" s="47">
        <v>5</v>
      </c>
    </row>
    <row r="919" spans="1:15" ht="12.75" customHeight="1">
      <c r="A919" s="47">
        <v>144</v>
      </c>
      <c r="B919" s="47" t="s">
        <v>3029</v>
      </c>
      <c r="C919" s="47" t="s">
        <v>363</v>
      </c>
      <c r="D919" s="47" t="s">
        <v>3030</v>
      </c>
      <c r="K919" s="111" t="s">
        <v>884</v>
      </c>
      <c r="L919" s="111" t="s">
        <v>228</v>
      </c>
      <c r="M919" s="47">
        <v>0</v>
      </c>
      <c r="N919" s="111" t="s">
        <v>151</v>
      </c>
      <c r="O919" s="47">
        <v>4</v>
      </c>
    </row>
    <row r="920" spans="1:15" ht="12.75" customHeight="1">
      <c r="A920" s="47">
        <v>144</v>
      </c>
      <c r="B920" s="47" t="s">
        <v>1171</v>
      </c>
      <c r="C920" s="47" t="s">
        <v>363</v>
      </c>
      <c r="D920" s="47" t="s">
        <v>1172</v>
      </c>
      <c r="K920" s="111" t="s">
        <v>2642</v>
      </c>
      <c r="L920" s="111" t="s">
        <v>228</v>
      </c>
      <c r="M920" s="47">
        <v>0</v>
      </c>
      <c r="N920" s="111" t="s">
        <v>151</v>
      </c>
      <c r="O920" s="47">
        <v>4</v>
      </c>
    </row>
    <row r="921" spans="1:15" ht="12.75" customHeight="1">
      <c r="A921" s="47">
        <v>144</v>
      </c>
      <c r="B921" s="47" t="s">
        <v>1173</v>
      </c>
      <c r="C921" s="47" t="s">
        <v>363</v>
      </c>
      <c r="D921" s="47" t="s">
        <v>1174</v>
      </c>
      <c r="K921" s="111" t="s">
        <v>886</v>
      </c>
      <c r="L921" s="111" t="s">
        <v>228</v>
      </c>
      <c r="M921" s="47">
        <v>0</v>
      </c>
      <c r="N921" s="111" t="s">
        <v>151</v>
      </c>
      <c r="O921" s="47">
        <v>4</v>
      </c>
    </row>
    <row r="922" spans="1:15" ht="12.75" customHeight="1">
      <c r="A922" s="47">
        <v>144</v>
      </c>
      <c r="B922" s="47" t="s">
        <v>1175</v>
      </c>
      <c r="C922" s="47" t="s">
        <v>2081</v>
      </c>
      <c r="D922" s="47" t="s">
        <v>1176</v>
      </c>
      <c r="K922" s="111" t="s">
        <v>2643</v>
      </c>
      <c r="L922" s="111" t="s">
        <v>228</v>
      </c>
      <c r="M922" s="47">
        <v>0</v>
      </c>
      <c r="N922" s="111" t="s">
        <v>151</v>
      </c>
      <c r="O922" s="47">
        <v>3</v>
      </c>
    </row>
    <row r="923" spans="1:15" ht="12.75" customHeight="1">
      <c r="A923" s="47">
        <v>144</v>
      </c>
      <c r="B923" s="47" t="s">
        <v>3031</v>
      </c>
      <c r="C923" s="47" t="s">
        <v>363</v>
      </c>
      <c r="D923" s="47" t="s">
        <v>3032</v>
      </c>
      <c r="K923" s="111" t="s">
        <v>888</v>
      </c>
      <c r="L923" s="111" t="s">
        <v>228</v>
      </c>
      <c r="M923" s="47">
        <v>0</v>
      </c>
      <c r="N923" s="111" t="s">
        <v>151</v>
      </c>
      <c r="O923" s="47">
        <v>3</v>
      </c>
    </row>
    <row r="924" spans="1:15" ht="12.75" customHeight="1">
      <c r="A924" s="47">
        <v>144</v>
      </c>
      <c r="B924" s="47" t="s">
        <v>1177</v>
      </c>
      <c r="C924" s="47" t="s">
        <v>1179</v>
      </c>
      <c r="D924" s="47" t="s">
        <v>1178</v>
      </c>
      <c r="K924" s="111" t="s">
        <v>890</v>
      </c>
      <c r="L924" s="111" t="s">
        <v>228</v>
      </c>
      <c r="M924" s="47">
        <v>0</v>
      </c>
      <c r="N924" s="111" t="s">
        <v>151</v>
      </c>
      <c r="O924" s="47">
        <v>5</v>
      </c>
    </row>
    <row r="925" spans="1:15" ht="12.75" customHeight="1">
      <c r="A925" s="47">
        <v>144</v>
      </c>
      <c r="B925" s="47" t="s">
        <v>3033</v>
      </c>
      <c r="C925" s="47" t="s">
        <v>363</v>
      </c>
      <c r="D925" s="47" t="s">
        <v>1203</v>
      </c>
      <c r="K925" s="111" t="s">
        <v>890</v>
      </c>
      <c r="L925" s="111" t="s">
        <v>228</v>
      </c>
      <c r="M925" s="47">
        <v>0</v>
      </c>
      <c r="N925" s="111" t="s">
        <v>151</v>
      </c>
      <c r="O925" s="47">
        <v>5</v>
      </c>
    </row>
    <row r="926" spans="1:15" ht="12.75" customHeight="1">
      <c r="A926" s="47">
        <v>144</v>
      </c>
      <c r="B926" s="47" t="s">
        <v>3034</v>
      </c>
      <c r="C926" s="47" t="s">
        <v>2016</v>
      </c>
      <c r="D926" s="47" t="s">
        <v>2082</v>
      </c>
      <c r="K926" s="111" t="s">
        <v>892</v>
      </c>
      <c r="L926" s="111" t="s">
        <v>228</v>
      </c>
      <c r="M926" s="47">
        <v>0</v>
      </c>
      <c r="N926" s="111" t="s">
        <v>151</v>
      </c>
      <c r="O926" s="47">
        <v>5</v>
      </c>
    </row>
    <row r="927" spans="1:15" ht="12.75" customHeight="1">
      <c r="A927" s="47">
        <v>144</v>
      </c>
      <c r="B927" s="47" t="s">
        <v>1180</v>
      </c>
      <c r="C927" s="47" t="s">
        <v>363</v>
      </c>
      <c r="D927" s="47" t="s">
        <v>3035</v>
      </c>
      <c r="K927" s="111" t="s">
        <v>895</v>
      </c>
      <c r="L927" s="111" t="s">
        <v>228</v>
      </c>
      <c r="M927" s="47">
        <v>0</v>
      </c>
      <c r="N927" s="111" t="s">
        <v>151</v>
      </c>
      <c r="O927" s="47">
        <v>5</v>
      </c>
    </row>
    <row r="928" spans="1:15" ht="12.75" customHeight="1">
      <c r="A928" s="47">
        <v>144</v>
      </c>
      <c r="B928" s="47" t="s">
        <v>1182</v>
      </c>
      <c r="C928" s="47" t="s">
        <v>2281</v>
      </c>
      <c r="D928" s="47" t="s">
        <v>1183</v>
      </c>
      <c r="K928" s="111" t="s">
        <v>895</v>
      </c>
      <c r="L928" s="111" t="s">
        <v>228</v>
      </c>
      <c r="M928" s="47">
        <v>0</v>
      </c>
      <c r="N928" s="111" t="s">
        <v>151</v>
      </c>
      <c r="O928" s="47">
        <v>5</v>
      </c>
    </row>
    <row r="929" spans="1:15" ht="12.75" customHeight="1">
      <c r="A929" s="47">
        <v>144</v>
      </c>
      <c r="B929" s="47" t="s">
        <v>3036</v>
      </c>
      <c r="C929" s="47" t="s">
        <v>363</v>
      </c>
      <c r="D929" s="47" t="s">
        <v>3037</v>
      </c>
      <c r="K929" s="111" t="s">
        <v>896</v>
      </c>
      <c r="L929" s="111" t="s">
        <v>228</v>
      </c>
      <c r="M929" s="47">
        <v>0</v>
      </c>
      <c r="N929" s="111" t="s">
        <v>151</v>
      </c>
      <c r="O929" s="47">
        <v>5</v>
      </c>
    </row>
    <row r="930" spans="1:15" ht="12.75" customHeight="1">
      <c r="A930" s="47">
        <v>144</v>
      </c>
      <c r="B930" s="47" t="s">
        <v>1185</v>
      </c>
      <c r="C930" s="47" t="s">
        <v>363</v>
      </c>
      <c r="D930" s="47" t="s">
        <v>1172</v>
      </c>
      <c r="K930" s="111" t="s">
        <v>898</v>
      </c>
      <c r="L930" s="111" t="s">
        <v>487</v>
      </c>
      <c r="M930" s="47">
        <v>1</v>
      </c>
      <c r="N930" s="111" t="s">
        <v>151</v>
      </c>
      <c r="O930" s="47">
        <v>4</v>
      </c>
    </row>
    <row r="931" spans="1:15" ht="12.75" customHeight="1">
      <c r="A931" s="47">
        <v>144</v>
      </c>
      <c r="B931" s="47" t="s">
        <v>3038</v>
      </c>
      <c r="C931" s="47" t="s">
        <v>363</v>
      </c>
      <c r="D931" s="47" t="s">
        <v>3039</v>
      </c>
      <c r="K931" s="111" t="s">
        <v>898</v>
      </c>
      <c r="L931" s="111" t="s">
        <v>3040</v>
      </c>
      <c r="M931" s="47">
        <v>0</v>
      </c>
      <c r="N931" s="111" t="s">
        <v>1655</v>
      </c>
      <c r="O931" s="47">
        <v>5</v>
      </c>
    </row>
    <row r="932" spans="1:15" ht="12.75" customHeight="1">
      <c r="A932" s="47">
        <v>144</v>
      </c>
      <c r="B932" s="47" t="s">
        <v>1186</v>
      </c>
      <c r="C932" s="47" t="s">
        <v>363</v>
      </c>
      <c r="D932" s="47" t="s">
        <v>1176</v>
      </c>
      <c r="K932" s="111" t="s">
        <v>898</v>
      </c>
      <c r="L932" s="111" t="s">
        <v>334</v>
      </c>
      <c r="M932" s="47">
        <v>1</v>
      </c>
      <c r="N932" s="111" t="s">
        <v>151</v>
      </c>
      <c r="O932" s="47">
        <v>4</v>
      </c>
    </row>
    <row r="933" spans="1:15" ht="12.75" customHeight="1">
      <c r="A933" s="47">
        <v>144</v>
      </c>
      <c r="B933" s="47" t="s">
        <v>1188</v>
      </c>
      <c r="C933" s="47" t="s">
        <v>363</v>
      </c>
      <c r="D933" s="47" t="s">
        <v>1189</v>
      </c>
      <c r="K933" s="111" t="s">
        <v>898</v>
      </c>
      <c r="L933" s="111" t="s">
        <v>1049</v>
      </c>
      <c r="M933" s="47">
        <v>1</v>
      </c>
      <c r="N933" s="111" t="s">
        <v>151</v>
      </c>
      <c r="O933" s="47">
        <v>5</v>
      </c>
    </row>
    <row r="934" spans="1:15" ht="12.75" customHeight="1">
      <c r="A934" s="47">
        <v>144</v>
      </c>
      <c r="B934" s="47" t="s">
        <v>3041</v>
      </c>
      <c r="C934" s="47" t="s">
        <v>3042</v>
      </c>
      <c r="D934" s="47" t="s">
        <v>3043</v>
      </c>
      <c r="K934" s="111" t="s">
        <v>898</v>
      </c>
      <c r="L934" s="111" t="s">
        <v>1047</v>
      </c>
      <c r="M934" s="47">
        <v>1</v>
      </c>
      <c r="N934" s="111" t="s">
        <v>151</v>
      </c>
      <c r="O934" s="47">
        <v>4</v>
      </c>
    </row>
    <row r="935" spans="1:15" ht="12.75" customHeight="1">
      <c r="A935" s="47">
        <v>144</v>
      </c>
      <c r="B935" s="47" t="s">
        <v>3044</v>
      </c>
      <c r="C935" s="47" t="s">
        <v>3045</v>
      </c>
      <c r="D935" s="47" t="s">
        <v>2357</v>
      </c>
      <c r="K935" s="111" t="s">
        <v>900</v>
      </c>
      <c r="L935" s="111" t="s">
        <v>487</v>
      </c>
      <c r="M935" s="47">
        <v>1</v>
      </c>
      <c r="N935" s="111" t="s">
        <v>151</v>
      </c>
      <c r="O935" s="47">
        <v>4</v>
      </c>
    </row>
    <row r="936" spans="1:15" ht="12.75" customHeight="1">
      <c r="A936" s="47">
        <v>144</v>
      </c>
      <c r="B936" s="47" t="s">
        <v>3046</v>
      </c>
      <c r="C936" s="47" t="s">
        <v>528</v>
      </c>
      <c r="D936" s="47" t="s">
        <v>3047</v>
      </c>
      <c r="K936" s="111" t="s">
        <v>900</v>
      </c>
      <c r="L936" s="111" t="s">
        <v>1052</v>
      </c>
      <c r="M936" s="47">
        <v>1</v>
      </c>
      <c r="N936" s="111" t="s">
        <v>151</v>
      </c>
      <c r="O936" s="47">
        <v>5</v>
      </c>
    </row>
    <row r="937" spans="1:15" ht="12.75" customHeight="1">
      <c r="A937" s="47">
        <v>144</v>
      </c>
      <c r="B937" s="47" t="s">
        <v>3048</v>
      </c>
      <c r="C937" s="47" t="s">
        <v>528</v>
      </c>
      <c r="D937" s="47" t="s">
        <v>3049</v>
      </c>
      <c r="K937" s="111" t="s">
        <v>2648</v>
      </c>
      <c r="L937" s="111" t="s">
        <v>228</v>
      </c>
      <c r="M937" s="47">
        <v>0</v>
      </c>
      <c r="N937" s="111" t="s">
        <v>151</v>
      </c>
      <c r="O937" s="47">
        <v>4</v>
      </c>
    </row>
    <row r="938" spans="1:15" ht="12.75" customHeight="1">
      <c r="A938" s="47">
        <v>144</v>
      </c>
      <c r="B938" s="47" t="s">
        <v>3050</v>
      </c>
      <c r="C938" s="47" t="s">
        <v>528</v>
      </c>
      <c r="D938" s="47" t="s">
        <v>3051</v>
      </c>
      <c r="K938" s="111" t="s">
        <v>903</v>
      </c>
      <c r="L938" s="111" t="s">
        <v>354</v>
      </c>
      <c r="M938" s="47">
        <v>0</v>
      </c>
      <c r="N938" s="111" t="s">
        <v>152</v>
      </c>
      <c r="O938" s="47">
        <v>4</v>
      </c>
    </row>
    <row r="939" spans="1:15" ht="12.75" customHeight="1">
      <c r="A939" s="47">
        <v>144</v>
      </c>
      <c r="B939" s="47" t="s">
        <v>1190</v>
      </c>
      <c r="C939" s="47" t="s">
        <v>363</v>
      </c>
      <c r="D939" s="47" t="s">
        <v>1191</v>
      </c>
      <c r="K939" s="111" t="s">
        <v>2650</v>
      </c>
      <c r="L939" s="111" t="s">
        <v>228</v>
      </c>
      <c r="M939" s="47">
        <v>0</v>
      </c>
      <c r="N939" s="111" t="s">
        <v>152</v>
      </c>
      <c r="O939" s="47">
        <v>5</v>
      </c>
    </row>
    <row r="940" spans="1:15" ht="12.75" customHeight="1">
      <c r="A940" s="47">
        <v>144</v>
      </c>
      <c r="B940" s="47" t="s">
        <v>1192</v>
      </c>
      <c r="C940" s="47" t="s">
        <v>363</v>
      </c>
      <c r="D940" s="47" t="s">
        <v>1193</v>
      </c>
      <c r="K940" s="111" t="s">
        <v>2650</v>
      </c>
      <c r="L940" s="111" t="s">
        <v>228</v>
      </c>
      <c r="M940" s="47">
        <v>0</v>
      </c>
      <c r="N940" s="111" t="s">
        <v>1655</v>
      </c>
      <c r="O940" s="47">
        <v>5</v>
      </c>
    </row>
    <row r="941" spans="1:15" ht="12.75" customHeight="1">
      <c r="A941" s="47">
        <v>144</v>
      </c>
      <c r="B941" s="47" t="s">
        <v>1194</v>
      </c>
      <c r="C941" s="47" t="s">
        <v>363</v>
      </c>
      <c r="D941" s="47" t="s">
        <v>1195</v>
      </c>
      <c r="K941" s="111" t="s">
        <v>2652</v>
      </c>
      <c r="L941" s="111" t="s">
        <v>228</v>
      </c>
      <c r="M941" s="47">
        <v>0</v>
      </c>
      <c r="N941" s="111" t="s">
        <v>1655</v>
      </c>
      <c r="O941" s="47">
        <v>5</v>
      </c>
    </row>
    <row r="942" spans="1:15" ht="12.75" customHeight="1">
      <c r="A942" s="47">
        <v>144</v>
      </c>
      <c r="B942" s="47" t="s">
        <v>1196</v>
      </c>
      <c r="C942" s="47" t="s">
        <v>363</v>
      </c>
      <c r="D942" s="47" t="s">
        <v>1197</v>
      </c>
      <c r="K942" s="111" t="s">
        <v>2654</v>
      </c>
      <c r="L942" s="111" t="s">
        <v>228</v>
      </c>
      <c r="M942" s="47">
        <v>0</v>
      </c>
      <c r="N942" s="111" t="s">
        <v>1655</v>
      </c>
      <c r="O942" s="47">
        <v>5</v>
      </c>
    </row>
    <row r="943" spans="1:15" ht="12.75" customHeight="1">
      <c r="A943" s="47">
        <v>144</v>
      </c>
      <c r="B943" s="47" t="s">
        <v>1198</v>
      </c>
      <c r="C943" s="47" t="s">
        <v>363</v>
      </c>
      <c r="D943" s="47" t="s">
        <v>1199</v>
      </c>
      <c r="K943" s="111" t="s">
        <v>905</v>
      </c>
      <c r="L943" s="111" t="s">
        <v>228</v>
      </c>
      <c r="M943" s="47">
        <v>0</v>
      </c>
      <c r="N943" s="111" t="s">
        <v>151</v>
      </c>
      <c r="O943" s="47">
        <v>3</v>
      </c>
    </row>
    <row r="944" spans="1:15" ht="12.75" customHeight="1">
      <c r="A944" s="47">
        <v>144</v>
      </c>
      <c r="B944" s="47" t="s">
        <v>1200</v>
      </c>
      <c r="C944" s="47" t="s">
        <v>363</v>
      </c>
      <c r="D944" s="47" t="s">
        <v>1201</v>
      </c>
      <c r="K944" s="111" t="s">
        <v>905</v>
      </c>
      <c r="L944" s="111" t="s">
        <v>228</v>
      </c>
      <c r="M944" s="47">
        <v>0</v>
      </c>
      <c r="N944" s="111" t="s">
        <v>151</v>
      </c>
      <c r="O944" s="47">
        <v>5</v>
      </c>
    </row>
    <row r="945" spans="1:15" ht="12.75" customHeight="1">
      <c r="A945" s="47">
        <v>144</v>
      </c>
      <c r="B945" s="47" t="s">
        <v>1202</v>
      </c>
      <c r="C945" s="47" t="s">
        <v>578</v>
      </c>
      <c r="D945" s="47" t="s">
        <v>1203</v>
      </c>
      <c r="K945" s="111" t="s">
        <v>2656</v>
      </c>
      <c r="L945" s="111" t="s">
        <v>228</v>
      </c>
      <c r="M945" s="47">
        <v>0</v>
      </c>
      <c r="N945" s="111" t="s">
        <v>151</v>
      </c>
      <c r="O945" s="47">
        <v>4</v>
      </c>
    </row>
    <row r="946" spans="1:15" ht="12.75" customHeight="1">
      <c r="A946" s="47">
        <v>144</v>
      </c>
      <c r="B946" s="47" t="s">
        <v>1204</v>
      </c>
      <c r="C946" s="47" t="s">
        <v>2081</v>
      </c>
      <c r="D946" s="47" t="s">
        <v>1205</v>
      </c>
      <c r="K946" s="111" t="s">
        <v>2658</v>
      </c>
      <c r="L946" s="111" t="s">
        <v>228</v>
      </c>
      <c r="M946" s="47">
        <v>0</v>
      </c>
      <c r="N946" s="111" t="s">
        <v>151</v>
      </c>
      <c r="O946" s="47">
        <v>4</v>
      </c>
    </row>
    <row r="947" spans="1:15" ht="12.75" customHeight="1">
      <c r="A947" s="47">
        <v>144</v>
      </c>
      <c r="B947" s="47" t="s">
        <v>3052</v>
      </c>
      <c r="C947" s="47" t="s">
        <v>578</v>
      </c>
      <c r="D947" s="47" t="s">
        <v>3053</v>
      </c>
      <c r="K947" s="111" t="s">
        <v>2660</v>
      </c>
      <c r="L947" s="111" t="s">
        <v>228</v>
      </c>
      <c r="M947" s="47">
        <v>0</v>
      </c>
      <c r="N947" s="111" t="s">
        <v>151</v>
      </c>
      <c r="O947" s="47">
        <v>4</v>
      </c>
    </row>
    <row r="948" spans="1:15" ht="12.75" customHeight="1">
      <c r="A948" s="47">
        <v>144</v>
      </c>
      <c r="B948" s="47" t="s">
        <v>1206</v>
      </c>
      <c r="C948" s="47" t="s">
        <v>2918</v>
      </c>
      <c r="D948" s="47" t="s">
        <v>3054</v>
      </c>
      <c r="K948" s="111" t="s">
        <v>2662</v>
      </c>
      <c r="L948" s="111" t="s">
        <v>228</v>
      </c>
      <c r="M948" s="47">
        <v>0</v>
      </c>
      <c r="N948" s="111" t="s">
        <v>151</v>
      </c>
      <c r="O948" s="47">
        <v>4</v>
      </c>
    </row>
    <row r="949" spans="1:15" ht="12.75" customHeight="1">
      <c r="A949" s="47">
        <v>144</v>
      </c>
      <c r="B949" s="47" t="s">
        <v>3055</v>
      </c>
      <c r="C949" s="47" t="s">
        <v>2918</v>
      </c>
      <c r="D949" s="47" t="s">
        <v>3056</v>
      </c>
      <c r="K949" s="111" t="s">
        <v>2662</v>
      </c>
      <c r="L949" s="111" t="s">
        <v>228</v>
      </c>
      <c r="M949" s="47">
        <v>0</v>
      </c>
      <c r="N949" s="111" t="s">
        <v>151</v>
      </c>
      <c r="O949" s="47">
        <v>5</v>
      </c>
    </row>
    <row r="950" spans="1:15" ht="12.75" customHeight="1">
      <c r="A950" s="47">
        <v>144</v>
      </c>
      <c r="B950" s="47" t="s">
        <v>3057</v>
      </c>
      <c r="C950" s="47" t="s">
        <v>2339</v>
      </c>
      <c r="D950" s="47" t="s">
        <v>3058</v>
      </c>
      <c r="K950" s="111" t="s">
        <v>2664</v>
      </c>
      <c r="L950" s="111" t="s">
        <v>228</v>
      </c>
      <c r="M950" s="47">
        <v>0</v>
      </c>
      <c r="N950" s="111" t="s">
        <v>151</v>
      </c>
      <c r="O950" s="47">
        <v>3</v>
      </c>
    </row>
    <row r="951" spans="1:15" ht="12.75" customHeight="1">
      <c r="A951" s="47">
        <v>144</v>
      </c>
      <c r="B951" s="47" t="s">
        <v>1207</v>
      </c>
      <c r="C951" s="47" t="s">
        <v>2918</v>
      </c>
      <c r="D951" s="47" t="s">
        <v>3059</v>
      </c>
      <c r="K951" s="111" t="s">
        <v>908</v>
      </c>
      <c r="L951" s="111" t="s">
        <v>228</v>
      </c>
      <c r="M951" s="47">
        <v>0</v>
      </c>
      <c r="N951" s="111" t="s">
        <v>151</v>
      </c>
      <c r="O951" s="47">
        <v>4</v>
      </c>
    </row>
    <row r="952" spans="1:15" ht="12.75" customHeight="1">
      <c r="A952" s="47">
        <v>144</v>
      </c>
      <c r="B952" s="47" t="s">
        <v>1208</v>
      </c>
      <c r="C952" s="47" t="s">
        <v>3060</v>
      </c>
      <c r="D952" s="47" t="s">
        <v>1209</v>
      </c>
      <c r="K952" s="111" t="s">
        <v>908</v>
      </c>
      <c r="L952" s="111" t="s">
        <v>228</v>
      </c>
      <c r="M952" s="47">
        <v>0</v>
      </c>
      <c r="N952" s="111" t="s">
        <v>151</v>
      </c>
      <c r="O952" s="47">
        <v>5</v>
      </c>
    </row>
    <row r="953" spans="1:15" ht="12.75" customHeight="1">
      <c r="A953" s="47">
        <v>144</v>
      </c>
      <c r="B953" s="47" t="s">
        <v>1211</v>
      </c>
      <c r="C953" s="47" t="s">
        <v>3060</v>
      </c>
      <c r="D953" s="47" t="s">
        <v>1212</v>
      </c>
      <c r="K953" s="111" t="s">
        <v>910</v>
      </c>
      <c r="L953" s="111" t="s">
        <v>228</v>
      </c>
      <c r="M953" s="47">
        <v>0</v>
      </c>
      <c r="N953" s="111" t="s">
        <v>151</v>
      </c>
      <c r="O953" s="47">
        <v>3</v>
      </c>
    </row>
    <row r="954" spans="1:15" ht="12.75" customHeight="1">
      <c r="A954" s="47">
        <v>144</v>
      </c>
      <c r="B954" s="47" t="s">
        <v>3061</v>
      </c>
      <c r="C954" s="47" t="s">
        <v>3060</v>
      </c>
      <c r="D954" s="47" t="s">
        <v>3062</v>
      </c>
      <c r="K954" s="111" t="s">
        <v>910</v>
      </c>
      <c r="L954" s="111" t="s">
        <v>228</v>
      </c>
      <c r="M954" s="47">
        <v>0</v>
      </c>
      <c r="N954" s="111" t="s">
        <v>151</v>
      </c>
      <c r="O954" s="47">
        <v>5</v>
      </c>
    </row>
    <row r="955" spans="1:15" ht="12.75" customHeight="1">
      <c r="A955" s="47">
        <v>144</v>
      </c>
      <c r="B955" s="47" t="s">
        <v>3063</v>
      </c>
      <c r="C955" s="47" t="s">
        <v>3064</v>
      </c>
      <c r="D955" s="47" t="s">
        <v>3065</v>
      </c>
      <c r="K955" s="111" t="s">
        <v>912</v>
      </c>
      <c r="L955" s="111" t="s">
        <v>228</v>
      </c>
      <c r="M955" s="47">
        <v>0</v>
      </c>
      <c r="N955" s="111" t="s">
        <v>151</v>
      </c>
      <c r="O955" s="47">
        <v>4</v>
      </c>
    </row>
    <row r="956" spans="1:15" ht="12.75" customHeight="1">
      <c r="A956" s="47">
        <v>144</v>
      </c>
      <c r="B956" s="47" t="s">
        <v>1213</v>
      </c>
      <c r="C956" s="47" t="s">
        <v>360</v>
      </c>
      <c r="D956" s="47" t="s">
        <v>680</v>
      </c>
      <c r="K956" s="111" t="s">
        <v>914</v>
      </c>
      <c r="L956" s="111" t="s">
        <v>228</v>
      </c>
      <c r="M956" s="47">
        <v>0</v>
      </c>
      <c r="N956" s="111" t="s">
        <v>151</v>
      </c>
      <c r="O956" s="47">
        <v>4</v>
      </c>
    </row>
    <row r="957" spans="1:15" ht="12.75" customHeight="1">
      <c r="A957" s="47">
        <v>144</v>
      </c>
      <c r="B957" s="47" t="s">
        <v>3066</v>
      </c>
      <c r="C957" s="47" t="s">
        <v>3067</v>
      </c>
      <c r="D957" s="47" t="s">
        <v>3068</v>
      </c>
      <c r="K957" s="111" t="s">
        <v>914</v>
      </c>
      <c r="L957" s="111" t="s">
        <v>228</v>
      </c>
      <c r="M957" s="47">
        <v>0</v>
      </c>
      <c r="N957" s="111" t="s">
        <v>151</v>
      </c>
      <c r="O957" s="47">
        <v>5</v>
      </c>
    </row>
    <row r="958" spans="1:15" ht="12.75" customHeight="1">
      <c r="A958" s="47">
        <v>144</v>
      </c>
      <c r="B958" s="47" t="s">
        <v>3069</v>
      </c>
      <c r="C958" s="47" t="s">
        <v>528</v>
      </c>
      <c r="D958" s="47" t="s">
        <v>3070</v>
      </c>
      <c r="K958" s="111" t="s">
        <v>916</v>
      </c>
      <c r="L958" s="111" t="s">
        <v>228</v>
      </c>
      <c r="M958" s="47">
        <v>0</v>
      </c>
      <c r="N958" s="111" t="s">
        <v>151</v>
      </c>
      <c r="O958" s="47">
        <v>4</v>
      </c>
    </row>
    <row r="959" spans="1:15" ht="12.75" customHeight="1">
      <c r="A959" s="47">
        <v>144</v>
      </c>
      <c r="B959" s="47" t="s">
        <v>3071</v>
      </c>
      <c r="C959" s="47" t="s">
        <v>528</v>
      </c>
      <c r="D959" s="47" t="s">
        <v>1216</v>
      </c>
      <c r="K959" s="111" t="s">
        <v>916</v>
      </c>
      <c r="L959" s="111" t="s">
        <v>228</v>
      </c>
      <c r="M959" s="47">
        <v>0</v>
      </c>
      <c r="N959" s="111" t="s">
        <v>151</v>
      </c>
      <c r="O959" s="47">
        <v>5</v>
      </c>
    </row>
    <row r="960" spans="1:15" ht="12.75" customHeight="1">
      <c r="A960" s="47">
        <v>144</v>
      </c>
      <c r="B960" s="47" t="s">
        <v>1215</v>
      </c>
      <c r="C960" s="47" t="s">
        <v>3072</v>
      </c>
      <c r="D960" s="47" t="s">
        <v>3073</v>
      </c>
      <c r="K960" s="111" t="s">
        <v>2668</v>
      </c>
      <c r="L960" s="111" t="s">
        <v>228</v>
      </c>
      <c r="M960" s="47">
        <v>0</v>
      </c>
      <c r="N960" s="111" t="s">
        <v>151</v>
      </c>
      <c r="O960" s="47">
        <v>5</v>
      </c>
    </row>
    <row r="961" spans="1:15" ht="12.75" customHeight="1">
      <c r="A961" s="47">
        <v>144</v>
      </c>
      <c r="B961" s="47" t="s">
        <v>3074</v>
      </c>
      <c r="C961" s="47" t="s">
        <v>3075</v>
      </c>
      <c r="D961" s="47" t="s">
        <v>3076</v>
      </c>
      <c r="K961" s="111" t="s">
        <v>917</v>
      </c>
      <c r="L961" s="111" t="s">
        <v>1795</v>
      </c>
      <c r="M961" s="47">
        <v>0</v>
      </c>
      <c r="N961" s="111" t="s">
        <v>1655</v>
      </c>
      <c r="O961" s="47">
        <v>5</v>
      </c>
    </row>
    <row r="962" spans="1:15" ht="12.75" customHeight="1">
      <c r="A962" s="47">
        <v>144</v>
      </c>
      <c r="B962" s="47" t="s">
        <v>3077</v>
      </c>
      <c r="C962" s="47" t="s">
        <v>3078</v>
      </c>
      <c r="D962" s="47" t="s">
        <v>1216</v>
      </c>
      <c r="K962" s="111" t="s">
        <v>2670</v>
      </c>
      <c r="L962" s="111" t="s">
        <v>228</v>
      </c>
      <c r="M962" s="47">
        <v>0</v>
      </c>
      <c r="N962" s="111" t="s">
        <v>151</v>
      </c>
      <c r="O962" s="47">
        <v>4</v>
      </c>
    </row>
    <row r="963" spans="1:15" ht="12.75" customHeight="1">
      <c r="A963" s="47">
        <v>144</v>
      </c>
      <c r="B963" s="47" t="s">
        <v>3079</v>
      </c>
      <c r="C963" s="47" t="s">
        <v>528</v>
      </c>
      <c r="D963" s="47" t="s">
        <v>1216</v>
      </c>
      <c r="K963" s="111" t="s">
        <v>2673</v>
      </c>
      <c r="L963" s="111" t="s">
        <v>228</v>
      </c>
      <c r="M963" s="47">
        <v>0</v>
      </c>
      <c r="N963" s="111" t="s">
        <v>151</v>
      </c>
      <c r="O963" s="47">
        <v>4</v>
      </c>
    </row>
    <row r="964" spans="1:15" ht="12.75" customHeight="1">
      <c r="A964" s="47">
        <v>144</v>
      </c>
      <c r="B964" s="47" t="s">
        <v>3080</v>
      </c>
      <c r="C964" s="47" t="s">
        <v>3078</v>
      </c>
      <c r="D964" s="47" t="s">
        <v>1418</v>
      </c>
      <c r="K964" s="111" t="s">
        <v>2673</v>
      </c>
      <c r="L964" s="111" t="s">
        <v>228</v>
      </c>
      <c r="M964" s="47">
        <v>0</v>
      </c>
      <c r="N964" s="111" t="s">
        <v>151</v>
      </c>
      <c r="O964" s="47">
        <v>5</v>
      </c>
    </row>
    <row r="965" spans="1:15" ht="12.75" customHeight="1">
      <c r="A965" s="47">
        <v>144</v>
      </c>
      <c r="B965" s="47" t="s">
        <v>3081</v>
      </c>
      <c r="C965" s="47" t="s">
        <v>3078</v>
      </c>
      <c r="D965" s="47" t="s">
        <v>3082</v>
      </c>
      <c r="K965" s="111" t="s">
        <v>919</v>
      </c>
      <c r="L965" s="111" t="s">
        <v>228</v>
      </c>
      <c r="M965" s="47">
        <v>0</v>
      </c>
      <c r="N965" s="111" t="s">
        <v>151</v>
      </c>
      <c r="O965" s="47">
        <v>4</v>
      </c>
    </row>
    <row r="966" spans="1:15" ht="12.75" customHeight="1">
      <c r="A966" s="47">
        <v>144</v>
      </c>
      <c r="B966" s="47" t="s">
        <v>1217</v>
      </c>
      <c r="C966" s="47" t="s">
        <v>826</v>
      </c>
      <c r="D966" s="47" t="s">
        <v>1218</v>
      </c>
      <c r="K966" s="111" t="s">
        <v>919</v>
      </c>
      <c r="L966" s="111" t="s">
        <v>228</v>
      </c>
      <c r="M966" s="47">
        <v>0</v>
      </c>
      <c r="N966" s="111" t="s">
        <v>151</v>
      </c>
      <c r="O966" s="47">
        <v>5</v>
      </c>
    </row>
    <row r="967" spans="1:15" ht="12.75" customHeight="1">
      <c r="A967" s="47">
        <v>144</v>
      </c>
      <c r="B967" s="47" t="s">
        <v>3083</v>
      </c>
      <c r="C967" s="47" t="s">
        <v>2235</v>
      </c>
      <c r="D967" s="47" t="s">
        <v>3084</v>
      </c>
      <c r="K967" s="111" t="s">
        <v>2676</v>
      </c>
      <c r="L967" s="111" t="s">
        <v>228</v>
      </c>
      <c r="M967" s="47">
        <v>0</v>
      </c>
      <c r="N967" s="111" t="s">
        <v>151</v>
      </c>
      <c r="O967" s="47">
        <v>4</v>
      </c>
    </row>
    <row r="968" spans="1:15" ht="12.75" customHeight="1">
      <c r="A968" s="47">
        <v>144</v>
      </c>
      <c r="B968" s="47" t="s">
        <v>1219</v>
      </c>
      <c r="C968" s="47" t="s">
        <v>826</v>
      </c>
      <c r="D968" s="47" t="s">
        <v>1220</v>
      </c>
      <c r="K968" s="111" t="s">
        <v>2679</v>
      </c>
      <c r="L968" s="111" t="s">
        <v>228</v>
      </c>
      <c r="M968" s="47">
        <v>0</v>
      </c>
      <c r="N968" s="111" t="s">
        <v>151</v>
      </c>
      <c r="O968" s="47">
        <v>4</v>
      </c>
    </row>
    <row r="969" spans="1:15" ht="12.75" customHeight="1">
      <c r="A969" s="47">
        <v>144</v>
      </c>
      <c r="B969" s="47" t="s">
        <v>3085</v>
      </c>
      <c r="C969" s="47" t="s">
        <v>2095</v>
      </c>
      <c r="D969" s="47" t="s">
        <v>3086</v>
      </c>
      <c r="K969" s="111" t="s">
        <v>2680</v>
      </c>
      <c r="L969" s="111" t="s">
        <v>228</v>
      </c>
      <c r="M969" s="47">
        <v>0</v>
      </c>
      <c r="N969" s="111" t="s">
        <v>151</v>
      </c>
      <c r="O969" s="47">
        <v>4</v>
      </c>
    </row>
    <row r="970" spans="1:15" ht="12.75" customHeight="1">
      <c r="B970" s="47" t="s">
        <v>3087</v>
      </c>
      <c r="C970" s="47" t="s">
        <v>2235</v>
      </c>
      <c r="D970" s="47" t="s">
        <v>3088</v>
      </c>
      <c r="K970" s="111" t="s">
        <v>2681</v>
      </c>
      <c r="L970" s="111" t="s">
        <v>228</v>
      </c>
      <c r="M970" s="47">
        <v>0</v>
      </c>
      <c r="N970" s="111" t="s">
        <v>152</v>
      </c>
      <c r="O970" s="47">
        <v>4</v>
      </c>
    </row>
    <row r="971" spans="1:15" ht="12.75" customHeight="1">
      <c r="B971" s="47" t="s">
        <v>1221</v>
      </c>
      <c r="C971" s="47" t="s">
        <v>1223</v>
      </c>
      <c r="D971" s="47" t="s">
        <v>1222</v>
      </c>
      <c r="K971" s="111" t="s">
        <v>920</v>
      </c>
      <c r="L971" s="111" t="s">
        <v>228</v>
      </c>
      <c r="M971" s="47">
        <v>0</v>
      </c>
      <c r="N971" s="111" t="s">
        <v>151</v>
      </c>
      <c r="O971" s="47">
        <v>4</v>
      </c>
    </row>
    <row r="972" spans="1:15" ht="12.75" customHeight="1">
      <c r="B972" s="47" t="s">
        <v>1224</v>
      </c>
      <c r="C972" s="47" t="s">
        <v>3089</v>
      </c>
      <c r="D972" s="47" t="s">
        <v>1225</v>
      </c>
      <c r="K972" s="111" t="s">
        <v>2683</v>
      </c>
      <c r="L972" s="111" t="s">
        <v>228</v>
      </c>
      <c r="M972" s="47">
        <v>0</v>
      </c>
      <c r="N972" s="111" t="s">
        <v>151</v>
      </c>
      <c r="O972" s="47">
        <v>4</v>
      </c>
    </row>
    <row r="973" spans="1:15" ht="12.75" customHeight="1">
      <c r="B973" s="47" t="s">
        <v>1226</v>
      </c>
      <c r="C973" s="47" t="s">
        <v>1228</v>
      </c>
      <c r="D973" s="47" t="s">
        <v>1227</v>
      </c>
      <c r="K973" s="111" t="s">
        <v>2683</v>
      </c>
      <c r="L973" s="111" t="s">
        <v>228</v>
      </c>
      <c r="M973" s="47">
        <v>0</v>
      </c>
      <c r="N973" s="111" t="s">
        <v>151</v>
      </c>
      <c r="O973" s="47">
        <v>5</v>
      </c>
    </row>
    <row r="974" spans="1:15" ht="12.75" customHeight="1">
      <c r="B974" s="47" t="s">
        <v>1230</v>
      </c>
      <c r="C974" s="47" t="s">
        <v>360</v>
      </c>
      <c r="D974" s="47" t="s">
        <v>1231</v>
      </c>
      <c r="K974" s="111" t="s">
        <v>2686</v>
      </c>
      <c r="L974" s="111" t="s">
        <v>228</v>
      </c>
      <c r="M974" s="47">
        <v>0</v>
      </c>
      <c r="N974" s="111" t="s">
        <v>151</v>
      </c>
      <c r="O974" s="47">
        <v>5</v>
      </c>
    </row>
    <row r="975" spans="1:15" ht="12.75" customHeight="1">
      <c r="B975" s="47" t="s">
        <v>1232</v>
      </c>
      <c r="C975" s="47" t="s">
        <v>360</v>
      </c>
      <c r="D975" s="47" t="s">
        <v>3090</v>
      </c>
      <c r="K975" s="111" t="s">
        <v>923</v>
      </c>
      <c r="L975" s="111" t="s">
        <v>228</v>
      </c>
      <c r="M975" s="47">
        <v>0</v>
      </c>
      <c r="N975" s="111" t="s">
        <v>151</v>
      </c>
      <c r="O975" s="47">
        <v>5</v>
      </c>
    </row>
    <row r="976" spans="1:15" ht="12.75" customHeight="1">
      <c r="B976" s="47" t="s">
        <v>1233</v>
      </c>
      <c r="C976" s="47" t="s">
        <v>360</v>
      </c>
      <c r="D976" s="47" t="s">
        <v>1234</v>
      </c>
      <c r="K976" s="111" t="s">
        <v>923</v>
      </c>
      <c r="L976" s="111" t="s">
        <v>228</v>
      </c>
      <c r="M976" s="47">
        <v>0</v>
      </c>
      <c r="N976" s="111" t="s">
        <v>151</v>
      </c>
      <c r="O976" s="47">
        <v>5</v>
      </c>
    </row>
    <row r="977" spans="2:15" ht="12.75" customHeight="1">
      <c r="B977" s="47" t="s">
        <v>1235</v>
      </c>
      <c r="C977" s="47" t="s">
        <v>1880</v>
      </c>
      <c r="D977" s="47" t="s">
        <v>1236</v>
      </c>
      <c r="K977" s="111" t="s">
        <v>925</v>
      </c>
      <c r="L977" s="111" t="s">
        <v>228</v>
      </c>
      <c r="M977" s="47">
        <v>0</v>
      </c>
      <c r="N977" s="111" t="s">
        <v>151</v>
      </c>
      <c r="O977" s="47">
        <v>5</v>
      </c>
    </row>
    <row r="978" spans="2:15" ht="12.75" customHeight="1">
      <c r="B978" s="47" t="s">
        <v>3091</v>
      </c>
      <c r="C978" s="47" t="s">
        <v>1880</v>
      </c>
      <c r="D978" s="47" t="s">
        <v>3092</v>
      </c>
      <c r="K978" s="111" t="s">
        <v>927</v>
      </c>
      <c r="L978" s="111" t="s">
        <v>228</v>
      </c>
      <c r="M978" s="47">
        <v>0</v>
      </c>
      <c r="N978" s="111" t="s">
        <v>151</v>
      </c>
      <c r="O978" s="47">
        <v>5</v>
      </c>
    </row>
    <row r="979" spans="2:15" ht="12.75" customHeight="1">
      <c r="B979" s="47" t="s">
        <v>3093</v>
      </c>
      <c r="C979" s="47" t="s">
        <v>1880</v>
      </c>
      <c r="D979" s="47" t="s">
        <v>3094</v>
      </c>
      <c r="K979" s="111" t="s">
        <v>929</v>
      </c>
      <c r="L979" s="111" t="s">
        <v>228</v>
      </c>
      <c r="M979" s="47">
        <v>0</v>
      </c>
      <c r="N979" s="111" t="s">
        <v>151</v>
      </c>
      <c r="O979" s="47">
        <v>5</v>
      </c>
    </row>
    <row r="980" spans="2:15" ht="12.75" customHeight="1">
      <c r="B980" s="47" t="s">
        <v>3095</v>
      </c>
      <c r="C980" s="47" t="s">
        <v>1880</v>
      </c>
      <c r="D980" s="47" t="s">
        <v>3096</v>
      </c>
      <c r="K980" s="111" t="s">
        <v>930</v>
      </c>
      <c r="L980" s="111" t="s">
        <v>228</v>
      </c>
      <c r="M980" s="47">
        <v>0</v>
      </c>
      <c r="N980" s="111" t="s">
        <v>151</v>
      </c>
      <c r="O980" s="47">
        <v>5</v>
      </c>
    </row>
    <row r="981" spans="2:15" ht="12.75" customHeight="1">
      <c r="B981" s="47" t="s">
        <v>3097</v>
      </c>
      <c r="C981" s="47" t="s">
        <v>2081</v>
      </c>
      <c r="D981" s="47" t="s">
        <v>3098</v>
      </c>
      <c r="K981" s="111" t="s">
        <v>932</v>
      </c>
      <c r="L981" s="111" t="s">
        <v>228</v>
      </c>
      <c r="M981" s="47">
        <v>0</v>
      </c>
      <c r="N981" s="111" t="s">
        <v>151</v>
      </c>
      <c r="O981" s="47">
        <v>5</v>
      </c>
    </row>
    <row r="982" spans="2:15" ht="12.75" customHeight="1">
      <c r="B982" s="47" t="s">
        <v>1237</v>
      </c>
      <c r="C982" s="47" t="s">
        <v>2081</v>
      </c>
      <c r="D982" s="47" t="s">
        <v>3099</v>
      </c>
      <c r="K982" s="111" t="s">
        <v>2693</v>
      </c>
      <c r="L982" s="111" t="s">
        <v>228</v>
      </c>
      <c r="M982" s="47">
        <v>0</v>
      </c>
      <c r="N982" s="111" t="s">
        <v>151</v>
      </c>
      <c r="O982" s="47">
        <v>5</v>
      </c>
    </row>
    <row r="983" spans="2:15" ht="12.75" customHeight="1">
      <c r="B983" s="47" t="s">
        <v>1238</v>
      </c>
      <c r="C983" s="47" t="s">
        <v>1880</v>
      </c>
      <c r="D983" s="47" t="s">
        <v>1239</v>
      </c>
      <c r="K983" s="111" t="s">
        <v>2695</v>
      </c>
      <c r="L983" s="111" t="s">
        <v>357</v>
      </c>
      <c r="M983" s="47">
        <v>0</v>
      </c>
      <c r="N983" s="111" t="s">
        <v>151</v>
      </c>
      <c r="O983" s="47">
        <v>4</v>
      </c>
    </row>
    <row r="984" spans="2:15" ht="12.75" customHeight="1">
      <c r="B984" s="47" t="s">
        <v>3100</v>
      </c>
      <c r="C984" s="47" t="s">
        <v>1880</v>
      </c>
      <c r="D984" s="47" t="s">
        <v>3094</v>
      </c>
      <c r="K984" s="111" t="s">
        <v>2697</v>
      </c>
      <c r="L984" s="111" t="s">
        <v>228</v>
      </c>
      <c r="M984" s="47">
        <v>0</v>
      </c>
      <c r="N984" s="111" t="s">
        <v>152</v>
      </c>
      <c r="O984" s="47">
        <v>4</v>
      </c>
    </row>
    <row r="985" spans="2:15" ht="12.75" customHeight="1">
      <c r="B985" s="47" t="s">
        <v>3101</v>
      </c>
      <c r="C985" s="47" t="s">
        <v>3102</v>
      </c>
      <c r="D985" s="47" t="s">
        <v>3103</v>
      </c>
      <c r="K985" s="111" t="s">
        <v>935</v>
      </c>
      <c r="L985" s="111" t="s">
        <v>228</v>
      </c>
      <c r="M985" s="47">
        <v>0</v>
      </c>
      <c r="N985" s="111" t="s">
        <v>151</v>
      </c>
      <c r="O985" s="47">
        <v>5</v>
      </c>
    </row>
    <row r="986" spans="2:15" ht="12.75" customHeight="1">
      <c r="B986" s="47" t="s">
        <v>3104</v>
      </c>
      <c r="C986" s="47" t="s">
        <v>2081</v>
      </c>
      <c r="D986" s="47" t="s">
        <v>3105</v>
      </c>
      <c r="K986" s="111" t="s">
        <v>938</v>
      </c>
      <c r="L986" s="111" t="s">
        <v>228</v>
      </c>
      <c r="M986" s="47">
        <v>0</v>
      </c>
      <c r="N986" s="111" t="s">
        <v>151</v>
      </c>
      <c r="O986" s="47">
        <v>5</v>
      </c>
    </row>
    <row r="987" spans="2:15" ht="12.75" customHeight="1">
      <c r="B987" s="47" t="s">
        <v>3106</v>
      </c>
      <c r="C987" s="47" t="s">
        <v>2081</v>
      </c>
      <c r="D987" s="47" t="s">
        <v>3103</v>
      </c>
      <c r="K987" s="111" t="s">
        <v>939</v>
      </c>
      <c r="L987" s="111" t="s">
        <v>228</v>
      </c>
      <c r="M987" s="47">
        <v>0</v>
      </c>
      <c r="N987" s="111" t="s">
        <v>151</v>
      </c>
      <c r="O987" s="47">
        <v>4</v>
      </c>
    </row>
    <row r="988" spans="2:15" ht="12.75" customHeight="1">
      <c r="B988" s="47" t="s">
        <v>3107</v>
      </c>
      <c r="C988" s="47" t="s">
        <v>1880</v>
      </c>
      <c r="D988" s="47" t="s">
        <v>3108</v>
      </c>
      <c r="K988" s="111" t="s">
        <v>2700</v>
      </c>
      <c r="L988" s="111" t="s">
        <v>228</v>
      </c>
      <c r="M988" s="47">
        <v>0</v>
      </c>
      <c r="N988" s="111" t="s">
        <v>151</v>
      </c>
      <c r="O988" s="47">
        <v>4</v>
      </c>
    </row>
    <row r="989" spans="2:15" ht="12.75" customHeight="1">
      <c r="B989" s="47" t="s">
        <v>1241</v>
      </c>
      <c r="C989" s="47" t="s">
        <v>2081</v>
      </c>
      <c r="D989" s="47" t="s">
        <v>1242</v>
      </c>
      <c r="K989" s="111" t="s">
        <v>2701</v>
      </c>
      <c r="L989" s="111" t="s">
        <v>228</v>
      </c>
      <c r="M989" s="47">
        <v>0</v>
      </c>
      <c r="N989" s="111" t="s">
        <v>151</v>
      </c>
      <c r="O989" s="47">
        <v>4</v>
      </c>
    </row>
    <row r="990" spans="2:15" ht="12.75" customHeight="1">
      <c r="B990" s="47" t="s">
        <v>1243</v>
      </c>
      <c r="C990" s="47" t="s">
        <v>2081</v>
      </c>
      <c r="D990" s="47" t="s">
        <v>3109</v>
      </c>
      <c r="K990" s="111" t="s">
        <v>941</v>
      </c>
      <c r="L990" s="111" t="s">
        <v>228</v>
      </c>
      <c r="M990" s="47">
        <v>0</v>
      </c>
      <c r="N990" s="111" t="s">
        <v>151</v>
      </c>
      <c r="O990" s="47">
        <v>4</v>
      </c>
    </row>
    <row r="991" spans="2:15" ht="12.75" customHeight="1">
      <c r="B991" s="47" t="s">
        <v>3110</v>
      </c>
      <c r="C991" s="47" t="s">
        <v>3111</v>
      </c>
      <c r="D991" s="47" t="s">
        <v>3111</v>
      </c>
      <c r="K991" s="111" t="s">
        <v>944</v>
      </c>
      <c r="L991" s="111" t="s">
        <v>228</v>
      </c>
      <c r="M991" s="47">
        <v>0</v>
      </c>
      <c r="N991" s="111" t="s">
        <v>151</v>
      </c>
      <c r="O991" s="47">
        <v>5</v>
      </c>
    </row>
    <row r="992" spans="2:15" ht="12.75" customHeight="1">
      <c r="B992" s="47" t="s">
        <v>3112</v>
      </c>
      <c r="C992" s="47" t="s">
        <v>2081</v>
      </c>
      <c r="D992" s="47" t="s">
        <v>3113</v>
      </c>
      <c r="K992" s="111" t="s">
        <v>2705</v>
      </c>
      <c r="L992" s="111" t="s">
        <v>861</v>
      </c>
      <c r="M992" s="47">
        <v>0</v>
      </c>
      <c r="N992" s="111" t="s">
        <v>151</v>
      </c>
      <c r="O992" s="47">
        <v>4</v>
      </c>
    </row>
    <row r="993" spans="2:15" ht="12.75" customHeight="1">
      <c r="B993" s="47" t="s">
        <v>1244</v>
      </c>
      <c r="C993" s="47" t="s">
        <v>2081</v>
      </c>
      <c r="D993" s="47" t="s">
        <v>3114</v>
      </c>
      <c r="K993" s="111" t="s">
        <v>2705</v>
      </c>
      <c r="L993" s="111" t="s">
        <v>387</v>
      </c>
      <c r="M993" s="47">
        <v>0</v>
      </c>
      <c r="N993" s="111" t="s">
        <v>151</v>
      </c>
      <c r="O993" s="47">
        <v>4</v>
      </c>
    </row>
    <row r="994" spans="2:15" ht="12.75" customHeight="1">
      <c r="B994" s="47" t="s">
        <v>1245</v>
      </c>
      <c r="C994" s="47" t="s">
        <v>1880</v>
      </c>
      <c r="D994" s="47" t="s">
        <v>1246</v>
      </c>
      <c r="K994" s="111" t="s">
        <v>2707</v>
      </c>
      <c r="L994" s="111" t="s">
        <v>228</v>
      </c>
      <c r="M994" s="47">
        <v>0</v>
      </c>
      <c r="N994" s="111" t="s">
        <v>151</v>
      </c>
      <c r="O994" s="47">
        <v>4</v>
      </c>
    </row>
    <row r="995" spans="2:15" ht="12.75" customHeight="1">
      <c r="B995" s="47" t="s">
        <v>3115</v>
      </c>
      <c r="C995" s="47" t="s">
        <v>1880</v>
      </c>
      <c r="D995" s="47" t="s">
        <v>3116</v>
      </c>
      <c r="K995" s="111" t="s">
        <v>1096</v>
      </c>
      <c r="L995" s="111" t="s">
        <v>3117</v>
      </c>
      <c r="M995" s="47">
        <v>0</v>
      </c>
      <c r="N995" s="111" t="s">
        <v>1655</v>
      </c>
      <c r="O995" s="47">
        <v>5</v>
      </c>
    </row>
    <row r="996" spans="2:15" ht="12.75" customHeight="1">
      <c r="B996" s="47" t="s">
        <v>3118</v>
      </c>
      <c r="C996" s="47" t="s">
        <v>3119</v>
      </c>
      <c r="D996" s="47" t="s">
        <v>3120</v>
      </c>
      <c r="K996" s="111" t="s">
        <v>1096</v>
      </c>
      <c r="L996" s="111" t="s">
        <v>3121</v>
      </c>
      <c r="M996" s="47">
        <v>1</v>
      </c>
      <c r="N996" s="111" t="s">
        <v>151</v>
      </c>
      <c r="O996" s="47">
        <v>5</v>
      </c>
    </row>
    <row r="997" spans="2:15" ht="12.75" customHeight="1">
      <c r="B997" s="47" t="s">
        <v>3122</v>
      </c>
      <c r="C997" s="47" t="s">
        <v>3123</v>
      </c>
      <c r="D997" s="47" t="s">
        <v>3124</v>
      </c>
      <c r="K997" s="111" t="s">
        <v>1096</v>
      </c>
      <c r="L997" s="111" t="s">
        <v>387</v>
      </c>
      <c r="M997" s="47">
        <v>1</v>
      </c>
      <c r="N997" s="111" t="s">
        <v>151</v>
      </c>
      <c r="O997" s="47">
        <v>5</v>
      </c>
    </row>
    <row r="998" spans="2:15" ht="12.75" customHeight="1">
      <c r="B998" s="47" t="s">
        <v>3125</v>
      </c>
      <c r="C998" s="47" t="s">
        <v>3126</v>
      </c>
      <c r="D998" s="47" t="s">
        <v>3127</v>
      </c>
      <c r="K998" s="111" t="s">
        <v>1096</v>
      </c>
      <c r="L998" s="111" t="s">
        <v>313</v>
      </c>
      <c r="M998" s="47">
        <v>0</v>
      </c>
      <c r="N998" s="111" t="s">
        <v>152</v>
      </c>
      <c r="O998" s="47">
        <v>5</v>
      </c>
    </row>
    <row r="999" spans="2:15" ht="12.75" customHeight="1">
      <c r="B999" s="47" t="s">
        <v>3128</v>
      </c>
      <c r="C999" s="47" t="s">
        <v>528</v>
      </c>
      <c r="D999" s="47" t="s">
        <v>3129</v>
      </c>
      <c r="K999" s="111" t="s">
        <v>1096</v>
      </c>
      <c r="L999" s="111" t="s">
        <v>1099</v>
      </c>
      <c r="M999" s="47">
        <v>1</v>
      </c>
      <c r="N999" s="111" t="s">
        <v>151</v>
      </c>
      <c r="O999" s="47">
        <v>4</v>
      </c>
    </row>
    <row r="1000" spans="2:15" ht="12.75" customHeight="1">
      <c r="B1000" s="47" t="s">
        <v>1247</v>
      </c>
      <c r="C1000" s="47" t="s">
        <v>2410</v>
      </c>
      <c r="D1000" s="47" t="s">
        <v>1248</v>
      </c>
      <c r="K1000" s="111" t="s">
        <v>1096</v>
      </c>
      <c r="L1000" s="111" t="s">
        <v>583</v>
      </c>
      <c r="M1000" s="47">
        <v>0</v>
      </c>
      <c r="N1000" s="111" t="s">
        <v>1655</v>
      </c>
      <c r="O1000" s="47">
        <v>5</v>
      </c>
    </row>
    <row r="1001" spans="2:15" ht="12.75" customHeight="1">
      <c r="B1001" s="47" t="s">
        <v>1249</v>
      </c>
      <c r="C1001" s="47" t="s">
        <v>2081</v>
      </c>
      <c r="D1001" s="47" t="s">
        <v>1250</v>
      </c>
      <c r="K1001" s="111" t="s">
        <v>1096</v>
      </c>
      <c r="L1001" s="111" t="s">
        <v>1146</v>
      </c>
      <c r="M1001" s="47">
        <v>1</v>
      </c>
      <c r="N1001" s="111" t="s">
        <v>151</v>
      </c>
      <c r="O1001" s="47">
        <v>5</v>
      </c>
    </row>
    <row r="1002" spans="2:15" ht="12.75" customHeight="1">
      <c r="B1002" s="47" t="s">
        <v>3130</v>
      </c>
      <c r="C1002" s="47" t="s">
        <v>3131</v>
      </c>
      <c r="D1002" s="47" t="s">
        <v>3132</v>
      </c>
      <c r="K1002" s="111" t="s">
        <v>2710</v>
      </c>
      <c r="L1002" s="111" t="s">
        <v>228</v>
      </c>
      <c r="M1002" s="47">
        <v>0</v>
      </c>
      <c r="N1002" s="111" t="s">
        <v>151</v>
      </c>
      <c r="O1002" s="47">
        <v>4</v>
      </c>
    </row>
    <row r="1003" spans="2:15" ht="12.75" customHeight="1">
      <c r="B1003" s="47" t="s">
        <v>3133</v>
      </c>
      <c r="C1003" s="47" t="s">
        <v>3134</v>
      </c>
      <c r="D1003" s="47" t="s">
        <v>3135</v>
      </c>
      <c r="K1003" s="111" t="s">
        <v>2712</v>
      </c>
      <c r="L1003" s="111" t="s">
        <v>228</v>
      </c>
      <c r="M1003" s="47">
        <v>0</v>
      </c>
      <c r="N1003" s="111" t="s">
        <v>151</v>
      </c>
      <c r="O1003" s="47">
        <v>4</v>
      </c>
    </row>
    <row r="1004" spans="2:15" ht="12.75" customHeight="1">
      <c r="B1004" s="47" t="s">
        <v>3136</v>
      </c>
      <c r="C1004" s="47" t="s">
        <v>3134</v>
      </c>
      <c r="D1004" s="47" t="s">
        <v>3137</v>
      </c>
      <c r="K1004" s="111" t="s">
        <v>2714</v>
      </c>
      <c r="L1004" s="111" t="s">
        <v>228</v>
      </c>
      <c r="M1004" s="47">
        <v>0</v>
      </c>
      <c r="N1004" s="111" t="s">
        <v>151</v>
      </c>
      <c r="O1004" s="47">
        <v>4</v>
      </c>
    </row>
    <row r="1005" spans="2:15" ht="12.75" customHeight="1">
      <c r="B1005" s="47" t="s">
        <v>1251</v>
      </c>
      <c r="C1005" s="47" t="s">
        <v>1889</v>
      </c>
      <c r="D1005" s="47" t="s">
        <v>1252</v>
      </c>
      <c r="K1005" s="111" t="s">
        <v>2716</v>
      </c>
      <c r="L1005" s="111" t="s">
        <v>228</v>
      </c>
      <c r="M1005" s="47">
        <v>0</v>
      </c>
      <c r="N1005" s="111" t="s">
        <v>152</v>
      </c>
      <c r="O1005" s="47">
        <v>4</v>
      </c>
    </row>
    <row r="1006" spans="2:15" ht="12.75" customHeight="1">
      <c r="B1006" s="47" t="s">
        <v>1253</v>
      </c>
      <c r="C1006" s="47" t="s">
        <v>3138</v>
      </c>
      <c r="D1006" s="47" t="s">
        <v>1254</v>
      </c>
      <c r="K1006" s="111" t="s">
        <v>2718</v>
      </c>
      <c r="L1006" s="111" t="s">
        <v>228</v>
      </c>
      <c r="M1006" s="47">
        <v>0</v>
      </c>
      <c r="N1006" s="111" t="s">
        <v>151</v>
      </c>
      <c r="O1006" s="47">
        <v>5</v>
      </c>
    </row>
    <row r="1007" spans="2:15" ht="12.75" customHeight="1">
      <c r="B1007" s="47" t="s">
        <v>3139</v>
      </c>
      <c r="C1007" s="47" t="s">
        <v>2339</v>
      </c>
      <c r="D1007" s="47" t="s">
        <v>3140</v>
      </c>
      <c r="K1007" s="111" t="s">
        <v>945</v>
      </c>
      <c r="L1007" s="111" t="s">
        <v>228</v>
      </c>
      <c r="M1007" s="47">
        <v>0</v>
      </c>
      <c r="N1007" s="111" t="s">
        <v>151</v>
      </c>
      <c r="O1007" s="47">
        <v>5</v>
      </c>
    </row>
    <row r="1008" spans="2:15" ht="12.75" customHeight="1">
      <c r="B1008" s="47" t="s">
        <v>3141</v>
      </c>
      <c r="C1008" s="47" t="s">
        <v>528</v>
      </c>
      <c r="D1008" s="47" t="s">
        <v>3142</v>
      </c>
      <c r="K1008" s="111" t="s">
        <v>946</v>
      </c>
      <c r="L1008" s="111" t="s">
        <v>334</v>
      </c>
      <c r="M1008" s="47">
        <v>0</v>
      </c>
      <c r="N1008" s="111" t="s">
        <v>151</v>
      </c>
      <c r="O1008" s="47">
        <v>4</v>
      </c>
    </row>
    <row r="1009" spans="2:15" ht="12.75" customHeight="1">
      <c r="B1009" s="47" t="s">
        <v>3143</v>
      </c>
      <c r="C1009" s="47" t="s">
        <v>528</v>
      </c>
      <c r="D1009" s="47" t="s">
        <v>3144</v>
      </c>
      <c r="K1009" s="111" t="s">
        <v>946</v>
      </c>
      <c r="L1009" s="111" t="s">
        <v>372</v>
      </c>
      <c r="M1009" s="47">
        <v>0</v>
      </c>
      <c r="N1009" s="111" t="s">
        <v>151</v>
      </c>
      <c r="O1009" s="47">
        <v>4</v>
      </c>
    </row>
    <row r="1010" spans="2:15" ht="12.75" customHeight="1">
      <c r="B1010" s="47" t="s">
        <v>1255</v>
      </c>
      <c r="C1010" s="47" t="s">
        <v>2081</v>
      </c>
      <c r="D1010" s="47" t="s">
        <v>1256</v>
      </c>
      <c r="K1010" s="111" t="s">
        <v>2720</v>
      </c>
      <c r="L1010" s="111" t="s">
        <v>334</v>
      </c>
      <c r="M1010" s="47">
        <v>0</v>
      </c>
      <c r="N1010" s="111" t="s">
        <v>151</v>
      </c>
      <c r="O1010" s="47">
        <v>4</v>
      </c>
    </row>
    <row r="1011" spans="2:15" ht="12.75" customHeight="1">
      <c r="B1011" s="47" t="s">
        <v>1257</v>
      </c>
      <c r="C1011" s="47" t="s">
        <v>2081</v>
      </c>
      <c r="D1011" s="47" t="s">
        <v>1258</v>
      </c>
      <c r="K1011" s="111" t="s">
        <v>2720</v>
      </c>
      <c r="L1011" s="111" t="s">
        <v>372</v>
      </c>
      <c r="M1011" s="47">
        <v>0</v>
      </c>
      <c r="N1011" s="111" t="s">
        <v>151</v>
      </c>
      <c r="O1011" s="47">
        <v>4</v>
      </c>
    </row>
    <row r="1012" spans="2:15" ht="12.75" customHeight="1">
      <c r="B1012" s="47" t="s">
        <v>3145</v>
      </c>
      <c r="C1012" s="47" t="s">
        <v>528</v>
      </c>
      <c r="D1012" s="47" t="s">
        <v>3146</v>
      </c>
      <c r="K1012" s="111" t="s">
        <v>2722</v>
      </c>
      <c r="L1012" s="111" t="s">
        <v>228</v>
      </c>
      <c r="M1012" s="47">
        <v>0</v>
      </c>
      <c r="N1012" s="111" t="s">
        <v>151</v>
      </c>
      <c r="O1012" s="47">
        <v>4</v>
      </c>
    </row>
    <row r="1013" spans="2:15" ht="12.75" customHeight="1">
      <c r="B1013" s="47" t="s">
        <v>1259</v>
      </c>
      <c r="C1013" s="47" t="s">
        <v>735</v>
      </c>
      <c r="D1013" s="47" t="s">
        <v>1260</v>
      </c>
      <c r="K1013" s="111" t="s">
        <v>2722</v>
      </c>
      <c r="L1013" s="111" t="s">
        <v>334</v>
      </c>
      <c r="M1013" s="47">
        <v>0</v>
      </c>
      <c r="N1013" s="111" t="s">
        <v>151</v>
      </c>
      <c r="O1013" s="47">
        <v>4</v>
      </c>
    </row>
    <row r="1014" spans="2:15" ht="12.75" customHeight="1">
      <c r="B1014" s="47" t="s">
        <v>1261</v>
      </c>
      <c r="C1014" s="47" t="s">
        <v>2081</v>
      </c>
      <c r="D1014" s="47" t="s">
        <v>1262</v>
      </c>
      <c r="K1014" s="111" t="s">
        <v>2724</v>
      </c>
      <c r="L1014" s="111" t="s">
        <v>228</v>
      </c>
      <c r="M1014" s="47">
        <v>0</v>
      </c>
      <c r="N1014" s="111" t="s">
        <v>151</v>
      </c>
      <c r="O1014" s="47">
        <v>4</v>
      </c>
    </row>
    <row r="1015" spans="2:15" ht="12.75" customHeight="1">
      <c r="B1015" s="47" t="s">
        <v>3147</v>
      </c>
      <c r="C1015" s="47" t="s">
        <v>360</v>
      </c>
      <c r="D1015" s="47" t="s">
        <v>3148</v>
      </c>
      <c r="K1015" s="111" t="s">
        <v>948</v>
      </c>
      <c r="L1015" s="111" t="s">
        <v>228</v>
      </c>
      <c r="M1015" s="47">
        <v>0</v>
      </c>
      <c r="N1015" s="111" t="s">
        <v>152</v>
      </c>
      <c r="O1015" s="47">
        <v>4</v>
      </c>
    </row>
    <row r="1016" spans="2:15" ht="12.75" customHeight="1">
      <c r="B1016" s="47" t="s">
        <v>1263</v>
      </c>
      <c r="C1016" s="47" t="s">
        <v>407</v>
      </c>
      <c r="D1016" s="47" t="s">
        <v>1264</v>
      </c>
      <c r="K1016" s="111" t="s">
        <v>951</v>
      </c>
      <c r="L1016" s="111" t="s">
        <v>228</v>
      </c>
      <c r="M1016" s="47">
        <v>0</v>
      </c>
      <c r="N1016" s="111" t="s">
        <v>152</v>
      </c>
      <c r="O1016" s="47">
        <v>4</v>
      </c>
    </row>
    <row r="1017" spans="2:15" ht="12.75" customHeight="1">
      <c r="B1017" s="47" t="s">
        <v>3149</v>
      </c>
      <c r="C1017" s="47" t="s">
        <v>2081</v>
      </c>
      <c r="D1017" s="47" t="s">
        <v>3150</v>
      </c>
      <c r="K1017" s="111" t="s">
        <v>2726</v>
      </c>
      <c r="L1017" s="111" t="s">
        <v>228</v>
      </c>
      <c r="M1017" s="47">
        <v>0</v>
      </c>
      <c r="N1017" s="111" t="s">
        <v>152</v>
      </c>
      <c r="O1017" s="47">
        <v>4</v>
      </c>
    </row>
    <row r="1018" spans="2:15" ht="12.75" customHeight="1">
      <c r="B1018" s="47" t="s">
        <v>3151</v>
      </c>
      <c r="C1018" s="47" t="s">
        <v>1880</v>
      </c>
      <c r="D1018" s="47" t="s">
        <v>3152</v>
      </c>
      <c r="K1018" s="111" t="s">
        <v>2728</v>
      </c>
      <c r="L1018" s="111" t="s">
        <v>228</v>
      </c>
      <c r="M1018" s="47">
        <v>0</v>
      </c>
      <c r="N1018" s="111" t="s">
        <v>151</v>
      </c>
      <c r="O1018" s="47">
        <v>3</v>
      </c>
    </row>
    <row r="1019" spans="2:15" ht="12.75" customHeight="1">
      <c r="B1019" s="47" t="s">
        <v>3153</v>
      </c>
      <c r="C1019" s="47" t="s">
        <v>1880</v>
      </c>
      <c r="D1019" s="47" t="s">
        <v>3154</v>
      </c>
      <c r="K1019" s="111" t="s">
        <v>2728</v>
      </c>
      <c r="L1019" s="111" t="s">
        <v>228</v>
      </c>
      <c r="M1019" s="47">
        <v>0</v>
      </c>
      <c r="N1019" s="111" t="s">
        <v>151</v>
      </c>
      <c r="O1019" s="47">
        <v>5</v>
      </c>
    </row>
    <row r="1020" spans="2:15" ht="12.75" customHeight="1">
      <c r="B1020" s="47" t="s">
        <v>3155</v>
      </c>
      <c r="C1020" s="47" t="s">
        <v>1880</v>
      </c>
      <c r="D1020" s="47" t="s">
        <v>3154</v>
      </c>
      <c r="K1020" s="111" t="s">
        <v>2731</v>
      </c>
      <c r="L1020" s="111" t="s">
        <v>228</v>
      </c>
      <c r="M1020" s="47">
        <v>0</v>
      </c>
      <c r="N1020" s="111" t="s">
        <v>151</v>
      </c>
      <c r="O1020" s="47">
        <v>4</v>
      </c>
    </row>
    <row r="1021" spans="2:15" ht="12.75" customHeight="1">
      <c r="B1021" s="47" t="s">
        <v>3156</v>
      </c>
      <c r="C1021" s="47" t="s">
        <v>3157</v>
      </c>
      <c r="D1021" s="47" t="s">
        <v>3158</v>
      </c>
      <c r="K1021" s="111" t="s">
        <v>2734</v>
      </c>
      <c r="L1021" s="111" t="s">
        <v>228</v>
      </c>
      <c r="M1021" s="47">
        <v>0</v>
      </c>
      <c r="N1021" s="111" t="s">
        <v>151</v>
      </c>
      <c r="O1021" s="47">
        <v>4</v>
      </c>
    </row>
    <row r="1022" spans="2:15" ht="12.75" customHeight="1">
      <c r="B1022" s="47" t="s">
        <v>1265</v>
      </c>
      <c r="C1022" s="47" t="s">
        <v>2793</v>
      </c>
      <c r="D1022" s="47" t="s">
        <v>1266</v>
      </c>
      <c r="K1022" s="111" t="s">
        <v>2734</v>
      </c>
      <c r="L1022" s="111" t="s">
        <v>228</v>
      </c>
      <c r="M1022" s="47">
        <v>0</v>
      </c>
      <c r="N1022" s="111" t="s">
        <v>151</v>
      </c>
      <c r="O1022" s="47">
        <v>5</v>
      </c>
    </row>
    <row r="1023" spans="2:15" ht="12.75" customHeight="1">
      <c r="B1023" s="47" t="s">
        <v>3159</v>
      </c>
      <c r="C1023" s="47" t="s">
        <v>2081</v>
      </c>
      <c r="D1023" s="47" t="s">
        <v>3160</v>
      </c>
      <c r="K1023" s="111" t="s">
        <v>2737</v>
      </c>
      <c r="L1023" s="111" t="s">
        <v>228</v>
      </c>
      <c r="M1023" s="47">
        <v>0</v>
      </c>
      <c r="N1023" s="111" t="s">
        <v>151</v>
      </c>
      <c r="O1023" s="47">
        <v>5</v>
      </c>
    </row>
    <row r="1024" spans="2:15" ht="12.75" customHeight="1">
      <c r="B1024" s="47" t="s">
        <v>3161</v>
      </c>
      <c r="C1024" s="47" t="s">
        <v>2793</v>
      </c>
      <c r="D1024" s="47" t="s">
        <v>1919</v>
      </c>
      <c r="K1024" s="111" t="s">
        <v>953</v>
      </c>
      <c r="L1024" s="111" t="s">
        <v>228</v>
      </c>
      <c r="M1024" s="47">
        <v>0</v>
      </c>
      <c r="N1024" s="111" t="s">
        <v>151</v>
      </c>
      <c r="O1024" s="47">
        <v>5</v>
      </c>
    </row>
    <row r="1025" spans="2:15" ht="12.75" customHeight="1">
      <c r="B1025" s="47" t="s">
        <v>3162</v>
      </c>
      <c r="C1025" s="47" t="s">
        <v>1915</v>
      </c>
      <c r="D1025" s="47" t="s">
        <v>3163</v>
      </c>
      <c r="K1025" s="111" t="s">
        <v>955</v>
      </c>
      <c r="L1025" s="111" t="s">
        <v>1118</v>
      </c>
      <c r="M1025" s="47">
        <v>1</v>
      </c>
      <c r="N1025" s="111" t="s">
        <v>151</v>
      </c>
      <c r="O1025" s="47">
        <v>5</v>
      </c>
    </row>
    <row r="1026" spans="2:15" ht="12.75" customHeight="1">
      <c r="B1026" s="47" t="s">
        <v>3164</v>
      </c>
      <c r="C1026" s="47" t="s">
        <v>2793</v>
      </c>
      <c r="D1026" s="47" t="s">
        <v>3165</v>
      </c>
      <c r="K1026" s="111" t="s">
        <v>955</v>
      </c>
      <c r="L1026" s="111" t="s">
        <v>1114</v>
      </c>
      <c r="M1026" s="47">
        <v>1</v>
      </c>
      <c r="N1026" s="111" t="s">
        <v>151</v>
      </c>
      <c r="O1026" s="47">
        <v>4</v>
      </c>
    </row>
    <row r="1027" spans="2:15" ht="12.75" customHeight="1">
      <c r="B1027" s="47" t="s">
        <v>3166</v>
      </c>
      <c r="C1027" s="47" t="s">
        <v>2793</v>
      </c>
      <c r="D1027" s="47" t="s">
        <v>3167</v>
      </c>
      <c r="K1027" s="111" t="s">
        <v>955</v>
      </c>
      <c r="L1027" s="111" t="s">
        <v>3168</v>
      </c>
      <c r="M1027" s="47">
        <v>0</v>
      </c>
      <c r="N1027" s="111" t="s">
        <v>1655</v>
      </c>
      <c r="O1027" s="47">
        <v>5</v>
      </c>
    </row>
    <row r="1028" spans="2:15" ht="12.75" customHeight="1">
      <c r="B1028" s="47" t="s">
        <v>3169</v>
      </c>
      <c r="C1028" s="47" t="s">
        <v>2110</v>
      </c>
      <c r="D1028" s="47" t="s">
        <v>3170</v>
      </c>
      <c r="K1028" s="111" t="s">
        <v>955</v>
      </c>
      <c r="L1028" s="111" t="s">
        <v>343</v>
      </c>
      <c r="M1028" s="47">
        <v>1</v>
      </c>
      <c r="N1028" s="111" t="s">
        <v>151</v>
      </c>
      <c r="O1028" s="47">
        <v>4</v>
      </c>
    </row>
    <row r="1029" spans="2:15" ht="12.75" customHeight="1">
      <c r="B1029" s="47" t="s">
        <v>3171</v>
      </c>
      <c r="C1029" s="47" t="s">
        <v>2793</v>
      </c>
      <c r="D1029" s="47" t="s">
        <v>3172</v>
      </c>
      <c r="K1029" s="111" t="s">
        <v>957</v>
      </c>
      <c r="L1029" s="111" t="s">
        <v>3173</v>
      </c>
      <c r="M1029" s="47">
        <v>0</v>
      </c>
      <c r="N1029" s="111" t="s">
        <v>1655</v>
      </c>
      <c r="O1029" s="47">
        <v>5</v>
      </c>
    </row>
    <row r="1030" spans="2:15" ht="12.75" customHeight="1">
      <c r="B1030" s="47" t="s">
        <v>1268</v>
      </c>
      <c r="C1030" s="47" t="s">
        <v>2793</v>
      </c>
      <c r="D1030" s="47" t="s">
        <v>1269</v>
      </c>
      <c r="K1030" s="111" t="s">
        <v>957</v>
      </c>
      <c r="L1030" s="111" t="s">
        <v>345</v>
      </c>
      <c r="M1030" s="47">
        <v>0</v>
      </c>
      <c r="N1030" s="111" t="s">
        <v>1655</v>
      </c>
      <c r="O1030" s="47">
        <v>5</v>
      </c>
    </row>
    <row r="1031" spans="2:15" ht="12.75" customHeight="1">
      <c r="B1031" s="47" t="s">
        <v>3174</v>
      </c>
      <c r="C1031" s="47" t="s">
        <v>2793</v>
      </c>
      <c r="D1031" s="47" t="s">
        <v>3175</v>
      </c>
      <c r="K1031" s="111" t="s">
        <v>2741</v>
      </c>
      <c r="L1031" s="111" t="s">
        <v>228</v>
      </c>
      <c r="M1031" s="47">
        <v>0</v>
      </c>
      <c r="N1031" s="111" t="s">
        <v>1655</v>
      </c>
      <c r="O1031" s="47">
        <v>5</v>
      </c>
    </row>
    <row r="1032" spans="2:15" ht="12.75" customHeight="1">
      <c r="B1032" s="47" t="s">
        <v>3176</v>
      </c>
      <c r="C1032" s="47" t="s">
        <v>2793</v>
      </c>
      <c r="D1032" s="47" t="s">
        <v>3177</v>
      </c>
      <c r="K1032" s="111" t="s">
        <v>2743</v>
      </c>
      <c r="L1032" s="111" t="s">
        <v>228</v>
      </c>
      <c r="M1032" s="47">
        <v>0</v>
      </c>
      <c r="N1032" s="111" t="s">
        <v>1655</v>
      </c>
      <c r="O1032" s="47">
        <v>5</v>
      </c>
    </row>
    <row r="1033" spans="2:15" ht="12.75" customHeight="1">
      <c r="B1033" s="47" t="s">
        <v>3178</v>
      </c>
      <c r="C1033" s="47" t="s">
        <v>2793</v>
      </c>
      <c r="D1033" s="47" t="s">
        <v>3179</v>
      </c>
      <c r="K1033" s="111" t="s">
        <v>959</v>
      </c>
      <c r="L1033" s="111" t="s">
        <v>228</v>
      </c>
      <c r="M1033" s="47">
        <v>0</v>
      </c>
      <c r="N1033" s="111" t="s">
        <v>151</v>
      </c>
      <c r="O1033" s="47">
        <v>4</v>
      </c>
    </row>
    <row r="1034" spans="2:15" ht="12.75" customHeight="1">
      <c r="B1034" s="47" t="s">
        <v>3180</v>
      </c>
      <c r="C1034" s="47" t="s">
        <v>2793</v>
      </c>
      <c r="D1034" s="47" t="s">
        <v>3181</v>
      </c>
      <c r="K1034" s="111" t="s">
        <v>959</v>
      </c>
      <c r="L1034" s="111" t="s">
        <v>228</v>
      </c>
      <c r="M1034" s="47">
        <v>0</v>
      </c>
      <c r="N1034" s="111" t="s">
        <v>151</v>
      </c>
      <c r="O1034" s="47">
        <v>5</v>
      </c>
    </row>
    <row r="1035" spans="2:15" ht="12.75" customHeight="1">
      <c r="B1035" s="47" t="s">
        <v>3182</v>
      </c>
      <c r="C1035" s="47" t="s">
        <v>318</v>
      </c>
      <c r="D1035" s="47" t="s">
        <v>3183</v>
      </c>
      <c r="K1035" s="111" t="s">
        <v>2746</v>
      </c>
      <c r="L1035" s="111" t="s">
        <v>228</v>
      </c>
      <c r="M1035" s="47">
        <v>0</v>
      </c>
      <c r="N1035" s="111" t="s">
        <v>151</v>
      </c>
      <c r="O1035" s="47">
        <v>4</v>
      </c>
    </row>
    <row r="1036" spans="2:15" ht="12.75" customHeight="1">
      <c r="B1036" s="47" t="s">
        <v>3184</v>
      </c>
      <c r="C1036" s="47" t="s">
        <v>3185</v>
      </c>
      <c r="D1036" s="47" t="s">
        <v>3186</v>
      </c>
      <c r="K1036" s="111" t="s">
        <v>2747</v>
      </c>
      <c r="L1036" s="111" t="s">
        <v>228</v>
      </c>
      <c r="M1036" s="47">
        <v>0</v>
      </c>
      <c r="N1036" s="111" t="s">
        <v>151</v>
      </c>
      <c r="O1036" s="47">
        <v>4</v>
      </c>
    </row>
    <row r="1037" spans="2:15" ht="12.75" customHeight="1">
      <c r="B1037" s="47" t="s">
        <v>1270</v>
      </c>
      <c r="C1037" s="47" t="s">
        <v>2793</v>
      </c>
      <c r="D1037" s="47" t="s">
        <v>1271</v>
      </c>
      <c r="K1037" s="111" t="s">
        <v>2749</v>
      </c>
      <c r="L1037" s="111" t="s">
        <v>228</v>
      </c>
      <c r="M1037" s="47">
        <v>0</v>
      </c>
      <c r="N1037" s="111" t="s">
        <v>151</v>
      </c>
      <c r="O1037" s="47">
        <v>4</v>
      </c>
    </row>
    <row r="1038" spans="2:15" ht="12.75" customHeight="1">
      <c r="B1038" s="47" t="s">
        <v>1272</v>
      </c>
      <c r="C1038" s="47" t="s">
        <v>2793</v>
      </c>
      <c r="D1038" s="47" t="s">
        <v>1273</v>
      </c>
      <c r="K1038" s="111" t="s">
        <v>2751</v>
      </c>
      <c r="L1038" s="111" t="s">
        <v>228</v>
      </c>
      <c r="M1038" s="47">
        <v>0</v>
      </c>
      <c r="N1038" s="111" t="s">
        <v>151</v>
      </c>
      <c r="O1038" s="47">
        <v>4</v>
      </c>
    </row>
    <row r="1039" spans="2:15" ht="12.75" customHeight="1">
      <c r="B1039" s="47" t="s">
        <v>3187</v>
      </c>
      <c r="C1039" s="47" t="s">
        <v>2081</v>
      </c>
      <c r="D1039" s="47" t="s">
        <v>3188</v>
      </c>
      <c r="K1039" s="111" t="s">
        <v>2751</v>
      </c>
      <c r="L1039" s="111" t="s">
        <v>228</v>
      </c>
      <c r="M1039" s="47">
        <v>0</v>
      </c>
      <c r="N1039" s="111" t="s">
        <v>151</v>
      </c>
      <c r="O1039" s="47">
        <v>5</v>
      </c>
    </row>
    <row r="1040" spans="2:15" ht="12.75" customHeight="1">
      <c r="B1040" s="47" t="s">
        <v>3189</v>
      </c>
      <c r="C1040" s="47" t="s">
        <v>2793</v>
      </c>
      <c r="D1040" s="47" t="s">
        <v>3190</v>
      </c>
      <c r="K1040" s="111" t="s">
        <v>961</v>
      </c>
      <c r="L1040" s="111" t="s">
        <v>228</v>
      </c>
      <c r="M1040" s="47">
        <v>0</v>
      </c>
      <c r="N1040" s="111" t="s">
        <v>151</v>
      </c>
      <c r="O1040" s="47">
        <v>4</v>
      </c>
    </row>
    <row r="1041" spans="2:15" ht="12.75" customHeight="1">
      <c r="B1041" s="47" t="s">
        <v>1274</v>
      </c>
      <c r="C1041" s="47" t="s">
        <v>2793</v>
      </c>
      <c r="D1041" s="47" t="s">
        <v>1275</v>
      </c>
      <c r="K1041" s="111" t="s">
        <v>2755</v>
      </c>
      <c r="L1041" s="111" t="s">
        <v>228</v>
      </c>
      <c r="M1041" s="47">
        <v>0</v>
      </c>
      <c r="N1041" s="111" t="s">
        <v>151</v>
      </c>
      <c r="O1041" s="47">
        <v>4</v>
      </c>
    </row>
    <row r="1042" spans="2:15" ht="12.75" customHeight="1">
      <c r="B1042" s="47" t="s">
        <v>1276</v>
      </c>
      <c r="C1042" s="47" t="s">
        <v>2793</v>
      </c>
      <c r="D1042" s="47" t="s">
        <v>1277</v>
      </c>
      <c r="K1042" s="111" t="s">
        <v>2757</v>
      </c>
      <c r="L1042" s="111" t="s">
        <v>228</v>
      </c>
      <c r="M1042" s="47">
        <v>0</v>
      </c>
      <c r="N1042" s="111" t="s">
        <v>151</v>
      </c>
      <c r="O1042" s="47">
        <v>4</v>
      </c>
    </row>
    <row r="1043" spans="2:15" ht="12.75" customHeight="1">
      <c r="B1043" s="47" t="s">
        <v>1279</v>
      </c>
      <c r="C1043" s="47" t="s">
        <v>2793</v>
      </c>
      <c r="D1043" s="47" t="s">
        <v>1280</v>
      </c>
      <c r="K1043" s="111" t="s">
        <v>2758</v>
      </c>
      <c r="L1043" s="111" t="s">
        <v>228</v>
      </c>
      <c r="M1043" s="47">
        <v>0</v>
      </c>
      <c r="N1043" s="111" t="s">
        <v>151</v>
      </c>
      <c r="O1043" s="47">
        <v>4</v>
      </c>
    </row>
    <row r="1044" spans="2:15" ht="12.75" customHeight="1">
      <c r="B1044" s="47" t="s">
        <v>1282</v>
      </c>
      <c r="C1044" s="47" t="s">
        <v>578</v>
      </c>
      <c r="D1044" s="47" t="s">
        <v>1283</v>
      </c>
      <c r="K1044" s="111" t="s">
        <v>2759</v>
      </c>
      <c r="L1044" s="111" t="s">
        <v>228</v>
      </c>
      <c r="M1044" s="47">
        <v>0</v>
      </c>
      <c r="N1044" s="111" t="s">
        <v>151</v>
      </c>
      <c r="O1044" s="47">
        <v>4</v>
      </c>
    </row>
    <row r="1045" spans="2:15" ht="12.75" customHeight="1">
      <c r="B1045" s="47" t="s">
        <v>3191</v>
      </c>
      <c r="C1045" s="47" t="s">
        <v>2793</v>
      </c>
      <c r="D1045" s="47" t="s">
        <v>1269</v>
      </c>
      <c r="K1045" s="111" t="s">
        <v>2760</v>
      </c>
      <c r="L1045" s="111" t="s">
        <v>228</v>
      </c>
      <c r="M1045" s="47">
        <v>0</v>
      </c>
      <c r="N1045" s="111" t="s">
        <v>151</v>
      </c>
      <c r="O1045" s="47">
        <v>5</v>
      </c>
    </row>
    <row r="1046" spans="2:15" ht="12.75" customHeight="1">
      <c r="B1046" s="47" t="s">
        <v>1284</v>
      </c>
      <c r="C1046" s="47" t="s">
        <v>360</v>
      </c>
      <c r="D1046" s="47" t="s">
        <v>1285</v>
      </c>
      <c r="K1046" s="111" t="s">
        <v>962</v>
      </c>
      <c r="L1046" s="111" t="s">
        <v>228</v>
      </c>
      <c r="M1046" s="47">
        <v>0</v>
      </c>
      <c r="N1046" s="111" t="s">
        <v>151</v>
      </c>
      <c r="O1046" s="47">
        <v>3</v>
      </c>
    </row>
    <row r="1047" spans="2:15" ht="12.75" customHeight="1">
      <c r="B1047" s="47" t="s">
        <v>3192</v>
      </c>
      <c r="C1047" s="47" t="s">
        <v>360</v>
      </c>
      <c r="D1047" s="47" t="s">
        <v>3193</v>
      </c>
      <c r="K1047" s="111" t="s">
        <v>2762</v>
      </c>
      <c r="L1047" s="111" t="s">
        <v>228</v>
      </c>
      <c r="M1047" s="47">
        <v>0</v>
      </c>
      <c r="N1047" s="111" t="s">
        <v>151</v>
      </c>
      <c r="O1047" s="47">
        <v>5</v>
      </c>
    </row>
    <row r="1048" spans="2:15" ht="12.75" customHeight="1">
      <c r="B1048" s="47" t="s">
        <v>3194</v>
      </c>
      <c r="C1048" s="47" t="s">
        <v>3195</v>
      </c>
      <c r="D1048" s="47" t="s">
        <v>3195</v>
      </c>
      <c r="K1048" s="111" t="s">
        <v>964</v>
      </c>
      <c r="L1048" s="111" t="s">
        <v>228</v>
      </c>
      <c r="M1048" s="47">
        <v>0</v>
      </c>
      <c r="N1048" s="111" t="s">
        <v>151</v>
      </c>
      <c r="O1048" s="47">
        <v>4</v>
      </c>
    </row>
    <row r="1049" spans="2:15" ht="12.75" customHeight="1">
      <c r="B1049" s="47" t="s">
        <v>3196</v>
      </c>
      <c r="C1049" s="47" t="s">
        <v>3197</v>
      </c>
      <c r="D1049" s="47" t="s">
        <v>3198</v>
      </c>
      <c r="K1049" s="111" t="s">
        <v>2764</v>
      </c>
      <c r="L1049" s="111" t="s">
        <v>228</v>
      </c>
      <c r="M1049" s="47">
        <v>0</v>
      </c>
      <c r="N1049" s="111" t="s">
        <v>151</v>
      </c>
      <c r="O1049" s="47">
        <v>5</v>
      </c>
    </row>
    <row r="1050" spans="2:15" ht="12.75" customHeight="1">
      <c r="B1050" s="47" t="s">
        <v>3199</v>
      </c>
      <c r="C1050" s="47" t="s">
        <v>528</v>
      </c>
      <c r="D1050" s="47" t="s">
        <v>3200</v>
      </c>
      <c r="K1050" s="111" t="s">
        <v>2766</v>
      </c>
      <c r="L1050" s="111" t="s">
        <v>228</v>
      </c>
      <c r="M1050" s="47">
        <v>0</v>
      </c>
      <c r="N1050" s="111" t="s">
        <v>151</v>
      </c>
      <c r="O1050" s="47">
        <v>5</v>
      </c>
    </row>
    <row r="1051" spans="2:15" ht="12.75" customHeight="1">
      <c r="B1051" s="47" t="s">
        <v>3201</v>
      </c>
      <c r="C1051" s="47" t="s">
        <v>2410</v>
      </c>
      <c r="D1051" s="47" t="s">
        <v>3202</v>
      </c>
      <c r="K1051" s="111" t="s">
        <v>2766</v>
      </c>
      <c r="L1051" s="111" t="s">
        <v>228</v>
      </c>
      <c r="M1051" s="47">
        <v>0</v>
      </c>
      <c r="N1051" s="111" t="s">
        <v>151</v>
      </c>
      <c r="O1051" s="47">
        <v>5</v>
      </c>
    </row>
    <row r="1052" spans="2:15" ht="12.75" customHeight="1">
      <c r="B1052" s="47" t="s">
        <v>1287</v>
      </c>
      <c r="C1052" s="47" t="s">
        <v>1880</v>
      </c>
      <c r="D1052" s="47" t="s">
        <v>1288</v>
      </c>
      <c r="K1052" s="111" t="s">
        <v>966</v>
      </c>
      <c r="L1052" s="111" t="s">
        <v>3203</v>
      </c>
      <c r="M1052" s="47">
        <v>0</v>
      </c>
      <c r="N1052" s="111" t="s">
        <v>1655</v>
      </c>
      <c r="O1052" s="47">
        <v>5</v>
      </c>
    </row>
    <row r="1053" spans="2:15" ht="12.75" customHeight="1">
      <c r="B1053" s="47" t="s">
        <v>3204</v>
      </c>
      <c r="C1053" s="47" t="s">
        <v>2339</v>
      </c>
      <c r="D1053" s="47" t="s">
        <v>3205</v>
      </c>
      <c r="K1053" s="111" t="s">
        <v>966</v>
      </c>
      <c r="L1053" s="111" t="s">
        <v>1131</v>
      </c>
      <c r="M1053" s="47">
        <v>1</v>
      </c>
      <c r="N1053" s="111" t="s">
        <v>151</v>
      </c>
      <c r="O1053" s="47">
        <v>5</v>
      </c>
    </row>
    <row r="1054" spans="2:15" ht="12.75" customHeight="1">
      <c r="B1054" s="47" t="s">
        <v>3206</v>
      </c>
      <c r="C1054" s="47" t="s">
        <v>3207</v>
      </c>
      <c r="D1054" s="47" t="s">
        <v>3208</v>
      </c>
      <c r="K1054" s="111" t="s">
        <v>966</v>
      </c>
      <c r="L1054" s="111" t="s">
        <v>1129</v>
      </c>
      <c r="M1054" s="47">
        <v>1</v>
      </c>
      <c r="N1054" s="111" t="s">
        <v>151</v>
      </c>
      <c r="O1054" s="47">
        <v>5</v>
      </c>
    </row>
    <row r="1055" spans="2:15" ht="12.75" customHeight="1">
      <c r="B1055" s="47" t="s">
        <v>3209</v>
      </c>
      <c r="C1055" s="47" t="s">
        <v>360</v>
      </c>
      <c r="D1055" s="47" t="s">
        <v>3208</v>
      </c>
      <c r="K1055" s="111" t="s">
        <v>966</v>
      </c>
      <c r="L1055" s="111" t="s">
        <v>1134</v>
      </c>
      <c r="M1055" s="47">
        <v>0</v>
      </c>
      <c r="N1055" s="111" t="s">
        <v>152</v>
      </c>
      <c r="O1055" s="47">
        <v>4</v>
      </c>
    </row>
    <row r="1056" spans="2:15" ht="12.75" customHeight="1">
      <c r="B1056" s="47" t="s">
        <v>1290</v>
      </c>
      <c r="C1056" s="47" t="s">
        <v>3210</v>
      </c>
      <c r="D1056" s="47" t="s">
        <v>1291</v>
      </c>
      <c r="K1056" s="111" t="s">
        <v>967</v>
      </c>
      <c r="L1056" s="111" t="s">
        <v>3211</v>
      </c>
      <c r="M1056" s="47">
        <v>0</v>
      </c>
      <c r="N1056" s="111" t="s">
        <v>1655</v>
      </c>
      <c r="O1056" s="47">
        <v>5</v>
      </c>
    </row>
    <row r="1057" spans="2:15" ht="12.75" customHeight="1">
      <c r="B1057" s="47" t="s">
        <v>3212</v>
      </c>
      <c r="C1057" s="47" t="s">
        <v>360</v>
      </c>
      <c r="D1057" s="47" t="s">
        <v>3213</v>
      </c>
      <c r="K1057" s="111" t="s">
        <v>967</v>
      </c>
      <c r="L1057" s="111" t="s">
        <v>1131</v>
      </c>
      <c r="M1057" s="47">
        <v>1</v>
      </c>
      <c r="N1057" s="111" t="s">
        <v>151</v>
      </c>
      <c r="O1057" s="47">
        <v>5</v>
      </c>
    </row>
    <row r="1058" spans="2:15" ht="12.75" customHeight="1">
      <c r="B1058" s="47" t="s">
        <v>3214</v>
      </c>
      <c r="C1058" s="47" t="s">
        <v>360</v>
      </c>
      <c r="D1058" s="47" t="s">
        <v>3208</v>
      </c>
      <c r="K1058" s="111" t="s">
        <v>967</v>
      </c>
      <c r="L1058" s="111" t="s">
        <v>1129</v>
      </c>
      <c r="M1058" s="47">
        <v>1</v>
      </c>
      <c r="N1058" s="111" t="s">
        <v>151</v>
      </c>
      <c r="O1058" s="47">
        <v>5</v>
      </c>
    </row>
    <row r="1059" spans="2:15" ht="12.75" customHeight="1">
      <c r="B1059" s="47" t="s">
        <v>1292</v>
      </c>
      <c r="C1059" s="47" t="s">
        <v>363</v>
      </c>
      <c r="D1059" s="47" t="s">
        <v>1293</v>
      </c>
      <c r="K1059" s="111" t="s">
        <v>967</v>
      </c>
      <c r="L1059" s="111" t="s">
        <v>1134</v>
      </c>
      <c r="M1059" s="47">
        <v>0</v>
      </c>
      <c r="N1059" s="111" t="s">
        <v>152</v>
      </c>
      <c r="O1059" s="47">
        <v>4</v>
      </c>
    </row>
    <row r="1060" spans="2:15" ht="12.75" customHeight="1">
      <c r="B1060" s="47" t="s">
        <v>3215</v>
      </c>
      <c r="C1060" s="47" t="s">
        <v>2457</v>
      </c>
      <c r="D1060" s="47" t="s">
        <v>3216</v>
      </c>
      <c r="K1060" s="111" t="s">
        <v>2768</v>
      </c>
      <c r="L1060" s="111" t="s">
        <v>228</v>
      </c>
      <c r="M1060" s="47">
        <v>0</v>
      </c>
      <c r="N1060" s="111" t="s">
        <v>151</v>
      </c>
      <c r="O1060" s="47">
        <v>3</v>
      </c>
    </row>
    <row r="1061" spans="2:15" ht="12.75" customHeight="1">
      <c r="B1061" s="47" t="s">
        <v>1294</v>
      </c>
      <c r="C1061" s="47" t="s">
        <v>3217</v>
      </c>
      <c r="D1061" s="47" t="s">
        <v>1295</v>
      </c>
      <c r="K1061" s="111" t="s">
        <v>2768</v>
      </c>
      <c r="L1061" s="111" t="s">
        <v>228</v>
      </c>
      <c r="M1061" s="47">
        <v>0</v>
      </c>
      <c r="N1061" s="111" t="s">
        <v>151</v>
      </c>
      <c r="O1061" s="47">
        <v>5</v>
      </c>
    </row>
    <row r="1062" spans="2:15" ht="12.75" customHeight="1">
      <c r="B1062" s="47" t="s">
        <v>1296</v>
      </c>
      <c r="C1062" s="47" t="s">
        <v>1298</v>
      </c>
      <c r="D1062" s="47" t="s">
        <v>1297</v>
      </c>
      <c r="K1062" s="111" t="s">
        <v>2771</v>
      </c>
      <c r="L1062" s="111" t="s">
        <v>228</v>
      </c>
      <c r="M1062" s="47">
        <v>0</v>
      </c>
      <c r="N1062" s="111" t="s">
        <v>151</v>
      </c>
      <c r="O1062" s="47">
        <v>4</v>
      </c>
    </row>
    <row r="1063" spans="2:15" ht="12.75" customHeight="1">
      <c r="B1063" s="47" t="s">
        <v>3218</v>
      </c>
      <c r="C1063" s="47" t="s">
        <v>2339</v>
      </c>
      <c r="D1063" s="47" t="s">
        <v>3219</v>
      </c>
      <c r="K1063" s="111" t="s">
        <v>2771</v>
      </c>
      <c r="L1063" s="111" t="s">
        <v>228</v>
      </c>
      <c r="M1063" s="47">
        <v>0</v>
      </c>
      <c r="N1063" s="111" t="s">
        <v>151</v>
      </c>
      <c r="O1063" s="47">
        <v>5</v>
      </c>
    </row>
    <row r="1064" spans="2:15" ht="12.75" customHeight="1">
      <c r="B1064" s="47" t="s">
        <v>1299</v>
      </c>
      <c r="C1064" s="47" t="s">
        <v>363</v>
      </c>
      <c r="D1064" s="47" t="s">
        <v>1300</v>
      </c>
      <c r="K1064" s="111" t="s">
        <v>2773</v>
      </c>
      <c r="L1064" s="111" t="s">
        <v>228</v>
      </c>
      <c r="M1064" s="47">
        <v>0</v>
      </c>
      <c r="N1064" s="111" t="s">
        <v>151</v>
      </c>
      <c r="O1064" s="47">
        <v>3</v>
      </c>
    </row>
    <row r="1065" spans="2:15" ht="12.75" customHeight="1">
      <c r="B1065" s="47" t="s">
        <v>1301</v>
      </c>
      <c r="C1065" s="47" t="s">
        <v>3220</v>
      </c>
      <c r="D1065" s="47" t="s">
        <v>1302</v>
      </c>
      <c r="K1065" s="111" t="s">
        <v>2773</v>
      </c>
      <c r="L1065" s="111" t="s">
        <v>228</v>
      </c>
      <c r="M1065" s="47">
        <v>0</v>
      </c>
      <c r="N1065" s="111" t="s">
        <v>151</v>
      </c>
      <c r="O1065" s="47">
        <v>5</v>
      </c>
    </row>
    <row r="1066" spans="2:15" ht="12.75" customHeight="1">
      <c r="B1066" s="47" t="s">
        <v>1303</v>
      </c>
      <c r="C1066" s="47" t="s">
        <v>3221</v>
      </c>
      <c r="D1066" s="47" t="s">
        <v>1304</v>
      </c>
      <c r="K1066" s="111" t="s">
        <v>2775</v>
      </c>
      <c r="L1066" s="111" t="s">
        <v>228</v>
      </c>
      <c r="M1066" s="47">
        <v>0</v>
      </c>
      <c r="N1066" s="111" t="s">
        <v>151</v>
      </c>
      <c r="O1066" s="47">
        <v>3</v>
      </c>
    </row>
    <row r="1067" spans="2:15" ht="12.75" customHeight="1">
      <c r="B1067" s="47" t="s">
        <v>3222</v>
      </c>
      <c r="C1067" s="47" t="s">
        <v>3223</v>
      </c>
      <c r="D1067" s="47" t="s">
        <v>3224</v>
      </c>
      <c r="K1067" s="111" t="s">
        <v>2775</v>
      </c>
      <c r="L1067" s="111" t="s">
        <v>228</v>
      </c>
      <c r="M1067" s="47">
        <v>0</v>
      </c>
      <c r="N1067" s="111" t="s">
        <v>151</v>
      </c>
      <c r="O1067" s="47">
        <v>5</v>
      </c>
    </row>
    <row r="1068" spans="2:15" ht="12.75" customHeight="1">
      <c r="B1068" s="47" t="s">
        <v>3225</v>
      </c>
      <c r="C1068" s="47" t="s">
        <v>2217</v>
      </c>
      <c r="D1068" s="47" t="s">
        <v>3226</v>
      </c>
      <c r="K1068" s="111" t="s">
        <v>2777</v>
      </c>
      <c r="L1068" s="111" t="s">
        <v>228</v>
      </c>
      <c r="M1068" s="47">
        <v>0</v>
      </c>
      <c r="N1068" s="111" t="s">
        <v>151</v>
      </c>
      <c r="O1068" s="47">
        <v>3</v>
      </c>
    </row>
    <row r="1069" spans="2:15" ht="12.75" customHeight="1">
      <c r="B1069" s="47" t="s">
        <v>1305</v>
      </c>
      <c r="C1069" s="47" t="s">
        <v>360</v>
      </c>
      <c r="D1069" s="47" t="s">
        <v>1306</v>
      </c>
      <c r="K1069" s="111" t="s">
        <v>968</v>
      </c>
      <c r="L1069" s="111" t="s">
        <v>228</v>
      </c>
      <c r="M1069" s="47">
        <v>0</v>
      </c>
      <c r="N1069" s="111" t="s">
        <v>151</v>
      </c>
      <c r="O1069" s="47">
        <v>3</v>
      </c>
    </row>
    <row r="1070" spans="2:15" ht="12.75" customHeight="1">
      <c r="B1070" s="47" t="s">
        <v>3227</v>
      </c>
      <c r="C1070" s="47" t="s">
        <v>528</v>
      </c>
      <c r="D1070" s="47" t="s">
        <v>3228</v>
      </c>
      <c r="K1070" s="111" t="s">
        <v>968</v>
      </c>
      <c r="L1070" s="111" t="s">
        <v>228</v>
      </c>
      <c r="M1070" s="47">
        <v>0</v>
      </c>
      <c r="N1070" s="111" t="s">
        <v>151</v>
      </c>
      <c r="O1070" s="47">
        <v>5</v>
      </c>
    </row>
    <row r="1071" spans="2:15" ht="12.75" customHeight="1">
      <c r="B1071" s="47" t="s">
        <v>3229</v>
      </c>
      <c r="C1071" s="47" t="s">
        <v>528</v>
      </c>
      <c r="D1071" s="47" t="s">
        <v>1216</v>
      </c>
      <c r="K1071" s="111" t="s">
        <v>2778</v>
      </c>
      <c r="L1071" s="111" t="s">
        <v>228</v>
      </c>
      <c r="M1071" s="47">
        <v>0</v>
      </c>
      <c r="N1071" s="111" t="s">
        <v>151</v>
      </c>
      <c r="O1071" s="47">
        <v>5</v>
      </c>
    </row>
    <row r="1072" spans="2:15" ht="12.75" customHeight="1">
      <c r="B1072" s="47" t="s">
        <v>3230</v>
      </c>
      <c r="C1072" s="47" t="s">
        <v>528</v>
      </c>
      <c r="D1072" s="47" t="s">
        <v>3231</v>
      </c>
      <c r="K1072" s="111" t="s">
        <v>2779</v>
      </c>
      <c r="L1072" s="111" t="s">
        <v>228</v>
      </c>
      <c r="M1072" s="47">
        <v>0</v>
      </c>
      <c r="N1072" s="111" t="s">
        <v>1655</v>
      </c>
      <c r="O1072" s="47">
        <v>5</v>
      </c>
    </row>
    <row r="1073" spans="2:15" ht="12.75" customHeight="1">
      <c r="B1073" s="47" t="s">
        <v>3232</v>
      </c>
      <c r="C1073" s="47" t="s">
        <v>528</v>
      </c>
      <c r="D1073" s="47" t="s">
        <v>3233</v>
      </c>
      <c r="K1073" s="111" t="s">
        <v>2781</v>
      </c>
      <c r="L1073" s="111" t="s">
        <v>1588</v>
      </c>
      <c r="M1073" s="47">
        <v>1</v>
      </c>
      <c r="N1073" s="111" t="s">
        <v>151</v>
      </c>
      <c r="O1073" s="47">
        <v>4</v>
      </c>
    </row>
    <row r="1074" spans="2:15" ht="12.75" customHeight="1">
      <c r="B1074" s="47" t="s">
        <v>3234</v>
      </c>
      <c r="C1074" s="47" t="s">
        <v>528</v>
      </c>
      <c r="D1074" s="47" t="s">
        <v>1216</v>
      </c>
      <c r="K1074" s="111" t="s">
        <v>2781</v>
      </c>
      <c r="L1074" s="111" t="s">
        <v>1445</v>
      </c>
      <c r="M1074" s="47">
        <v>0</v>
      </c>
      <c r="N1074" s="111" t="s">
        <v>152</v>
      </c>
      <c r="O1074" s="47">
        <v>5</v>
      </c>
    </row>
    <row r="1075" spans="2:15" ht="12.75" customHeight="1">
      <c r="B1075" s="47" t="s">
        <v>3235</v>
      </c>
      <c r="C1075" s="47" t="s">
        <v>528</v>
      </c>
      <c r="D1075" s="47" t="s">
        <v>1216</v>
      </c>
      <c r="K1075" s="111" t="s">
        <v>970</v>
      </c>
      <c r="L1075" s="111" t="s">
        <v>1146</v>
      </c>
      <c r="M1075" s="47">
        <v>0</v>
      </c>
      <c r="N1075" s="111" t="s">
        <v>151</v>
      </c>
      <c r="O1075" s="47">
        <v>4</v>
      </c>
    </row>
    <row r="1076" spans="2:15" ht="12.75" customHeight="1">
      <c r="B1076" s="47" t="s">
        <v>3236</v>
      </c>
      <c r="C1076" s="47" t="s">
        <v>528</v>
      </c>
      <c r="D1076" s="47" t="s">
        <v>3237</v>
      </c>
      <c r="K1076" s="111" t="s">
        <v>974</v>
      </c>
      <c r="L1076" s="111" t="s">
        <v>1149</v>
      </c>
      <c r="M1076" s="47">
        <v>1</v>
      </c>
      <c r="N1076" s="111" t="s">
        <v>151</v>
      </c>
      <c r="O1076" s="47">
        <v>4</v>
      </c>
    </row>
    <row r="1077" spans="2:15" ht="12.75" customHeight="1">
      <c r="B1077" s="47" t="s">
        <v>3238</v>
      </c>
      <c r="C1077" s="47" t="s">
        <v>2217</v>
      </c>
      <c r="D1077" s="47" t="s">
        <v>3228</v>
      </c>
      <c r="K1077" s="111" t="s">
        <v>974</v>
      </c>
      <c r="L1077" s="111" t="s">
        <v>1024</v>
      </c>
      <c r="M1077" s="47">
        <v>1</v>
      </c>
      <c r="N1077" s="111" t="s">
        <v>151</v>
      </c>
      <c r="O1077" s="47">
        <v>5</v>
      </c>
    </row>
    <row r="1078" spans="2:15" ht="12.75" customHeight="1">
      <c r="B1078" s="47" t="s">
        <v>3239</v>
      </c>
      <c r="C1078" s="47" t="s">
        <v>3240</v>
      </c>
      <c r="D1078" s="47" t="s">
        <v>3241</v>
      </c>
      <c r="K1078" s="111" t="s">
        <v>975</v>
      </c>
      <c r="L1078" s="111" t="s">
        <v>228</v>
      </c>
      <c r="M1078" s="47">
        <v>0</v>
      </c>
      <c r="N1078" s="111" t="s">
        <v>151</v>
      </c>
      <c r="O1078" s="47">
        <v>4</v>
      </c>
    </row>
    <row r="1079" spans="2:15" ht="12.75" customHeight="1">
      <c r="B1079" s="47" t="s">
        <v>3242</v>
      </c>
      <c r="C1079" s="47" t="s">
        <v>528</v>
      </c>
      <c r="D1079" s="47" t="s">
        <v>1216</v>
      </c>
      <c r="K1079" s="111" t="s">
        <v>975</v>
      </c>
      <c r="L1079" s="111" t="s">
        <v>228</v>
      </c>
      <c r="M1079" s="47">
        <v>0</v>
      </c>
      <c r="N1079" s="111" t="s">
        <v>151</v>
      </c>
      <c r="O1079" s="47">
        <v>5</v>
      </c>
    </row>
    <row r="1080" spans="2:15" ht="12.75" customHeight="1">
      <c r="B1080" s="47" t="s">
        <v>1307</v>
      </c>
      <c r="C1080" s="47" t="s">
        <v>3243</v>
      </c>
      <c r="D1080" s="47" t="s">
        <v>1308</v>
      </c>
      <c r="K1080" s="111" t="s">
        <v>977</v>
      </c>
      <c r="L1080" s="111" t="s">
        <v>228</v>
      </c>
      <c r="M1080" s="47">
        <v>0</v>
      </c>
      <c r="N1080" s="111" t="s">
        <v>151</v>
      </c>
      <c r="O1080" s="47">
        <v>5</v>
      </c>
    </row>
    <row r="1081" spans="2:15" ht="12.75" customHeight="1">
      <c r="B1081" s="47" t="s">
        <v>1309</v>
      </c>
      <c r="C1081" s="47" t="s">
        <v>360</v>
      </c>
      <c r="D1081" s="47" t="s">
        <v>743</v>
      </c>
      <c r="K1081" s="111" t="s">
        <v>2784</v>
      </c>
      <c r="L1081" s="111" t="s">
        <v>228</v>
      </c>
      <c r="M1081" s="47">
        <v>0</v>
      </c>
      <c r="N1081" s="111" t="s">
        <v>151</v>
      </c>
      <c r="O1081" s="47">
        <v>5</v>
      </c>
    </row>
    <row r="1082" spans="2:15" ht="12.75" customHeight="1">
      <c r="B1082" s="47" t="s">
        <v>1310</v>
      </c>
      <c r="C1082" s="47" t="s">
        <v>1955</v>
      </c>
      <c r="D1082" s="47" t="s">
        <v>1311</v>
      </c>
      <c r="K1082" s="111" t="s">
        <v>2786</v>
      </c>
      <c r="L1082" s="111" t="s">
        <v>586</v>
      </c>
      <c r="M1082" s="47">
        <v>0</v>
      </c>
      <c r="N1082" s="111" t="s">
        <v>1655</v>
      </c>
      <c r="O1082" s="47">
        <v>5</v>
      </c>
    </row>
    <row r="1083" spans="2:15" ht="12.75" customHeight="1">
      <c r="B1083" s="47" t="s">
        <v>1312</v>
      </c>
      <c r="C1083" s="47" t="s">
        <v>360</v>
      </c>
      <c r="D1083" s="47" t="s">
        <v>3244</v>
      </c>
      <c r="K1083" s="111" t="s">
        <v>2787</v>
      </c>
      <c r="L1083" s="111" t="s">
        <v>228</v>
      </c>
      <c r="M1083" s="47">
        <v>0</v>
      </c>
      <c r="N1083" s="111" t="s">
        <v>1655</v>
      </c>
      <c r="O1083" s="47">
        <v>5</v>
      </c>
    </row>
    <row r="1084" spans="2:15" ht="12.75" customHeight="1">
      <c r="B1084" s="47" t="s">
        <v>1313</v>
      </c>
      <c r="C1084" s="47" t="s">
        <v>2254</v>
      </c>
      <c r="D1084" s="47" t="s">
        <v>1314</v>
      </c>
      <c r="K1084" s="111" t="s">
        <v>980</v>
      </c>
      <c r="L1084" s="111" t="s">
        <v>340</v>
      </c>
      <c r="M1084" s="47">
        <v>1</v>
      </c>
      <c r="N1084" s="111" t="s">
        <v>151</v>
      </c>
      <c r="O1084" s="47">
        <v>4</v>
      </c>
    </row>
    <row r="1085" spans="2:15" ht="12.75" customHeight="1">
      <c r="B1085" s="47" t="s">
        <v>3245</v>
      </c>
      <c r="C1085" s="47" t="s">
        <v>528</v>
      </c>
      <c r="D1085" s="47" t="s">
        <v>1317</v>
      </c>
      <c r="K1085" s="111" t="s">
        <v>980</v>
      </c>
      <c r="L1085" s="111" t="s">
        <v>586</v>
      </c>
      <c r="M1085" s="47">
        <v>0</v>
      </c>
      <c r="N1085" s="111" t="s">
        <v>151</v>
      </c>
      <c r="O1085" s="47">
        <v>4</v>
      </c>
    </row>
    <row r="1086" spans="2:15" ht="12.75" customHeight="1">
      <c r="B1086" s="47" t="s">
        <v>1315</v>
      </c>
      <c r="C1086" s="47" t="s">
        <v>3246</v>
      </c>
      <c r="D1086" s="47" t="s">
        <v>1330</v>
      </c>
      <c r="K1086" s="111" t="s">
        <v>981</v>
      </c>
      <c r="L1086" s="111" t="s">
        <v>1161</v>
      </c>
      <c r="M1086" s="47">
        <v>0</v>
      </c>
      <c r="N1086" s="111" t="s">
        <v>151</v>
      </c>
      <c r="O1086" s="47">
        <v>4</v>
      </c>
    </row>
    <row r="1087" spans="2:15" ht="12.75" customHeight="1">
      <c r="B1087" s="47" t="s">
        <v>1316</v>
      </c>
      <c r="C1087" s="47" t="s">
        <v>360</v>
      </c>
      <c r="D1087" s="47" t="s">
        <v>1317</v>
      </c>
      <c r="K1087" s="111" t="s">
        <v>983</v>
      </c>
      <c r="L1087" s="111" t="s">
        <v>615</v>
      </c>
      <c r="M1087" s="47">
        <v>0</v>
      </c>
      <c r="N1087" s="111" t="s">
        <v>1655</v>
      </c>
      <c r="O1087" s="47">
        <v>5</v>
      </c>
    </row>
    <row r="1088" spans="2:15" ht="12.75" customHeight="1">
      <c r="B1088" s="47" t="s">
        <v>3247</v>
      </c>
      <c r="C1088" s="47" t="s">
        <v>528</v>
      </c>
      <c r="D1088" s="47" t="s">
        <v>3248</v>
      </c>
      <c r="K1088" s="111" t="s">
        <v>983</v>
      </c>
      <c r="L1088" s="111" t="s">
        <v>1164</v>
      </c>
      <c r="M1088" s="47">
        <v>0</v>
      </c>
      <c r="N1088" s="111" t="s">
        <v>151</v>
      </c>
      <c r="O1088" s="47">
        <v>4</v>
      </c>
    </row>
    <row r="1089" spans="2:15" ht="12.75" customHeight="1">
      <c r="B1089" s="47" t="s">
        <v>3249</v>
      </c>
      <c r="C1089" s="47" t="s">
        <v>528</v>
      </c>
      <c r="D1089" s="47" t="s">
        <v>1216</v>
      </c>
      <c r="K1089" s="111" t="s">
        <v>2791</v>
      </c>
      <c r="L1089" s="111" t="s">
        <v>322</v>
      </c>
      <c r="M1089" s="47">
        <v>0</v>
      </c>
      <c r="N1089" s="111" t="s">
        <v>1655</v>
      </c>
      <c r="O1089" s="47">
        <v>5</v>
      </c>
    </row>
    <row r="1090" spans="2:15" ht="12.75" customHeight="1">
      <c r="B1090" s="47" t="s">
        <v>3250</v>
      </c>
      <c r="C1090" s="47" t="s">
        <v>3075</v>
      </c>
      <c r="D1090" s="47" t="s">
        <v>1216</v>
      </c>
      <c r="K1090" s="111" t="s">
        <v>2791</v>
      </c>
      <c r="L1090" s="111" t="s">
        <v>418</v>
      </c>
      <c r="M1090" s="47">
        <v>0</v>
      </c>
      <c r="N1090" s="111" t="s">
        <v>1655</v>
      </c>
      <c r="O1090" s="47">
        <v>5</v>
      </c>
    </row>
    <row r="1091" spans="2:15" ht="12.75" customHeight="1">
      <c r="B1091" s="47" t="s">
        <v>3251</v>
      </c>
      <c r="C1091" s="47" t="s">
        <v>528</v>
      </c>
      <c r="D1091" s="47" t="s">
        <v>1216</v>
      </c>
      <c r="K1091" s="111" t="s">
        <v>985</v>
      </c>
      <c r="L1091" s="111" t="s">
        <v>228</v>
      </c>
      <c r="M1091" s="47">
        <v>0</v>
      </c>
      <c r="N1091" s="111" t="s">
        <v>1655</v>
      </c>
      <c r="O1091" s="47">
        <v>5</v>
      </c>
    </row>
    <row r="1092" spans="2:15" ht="12.75" customHeight="1">
      <c r="B1092" s="47" t="s">
        <v>3252</v>
      </c>
      <c r="C1092" s="47" t="s">
        <v>528</v>
      </c>
      <c r="D1092" s="47" t="s">
        <v>1216</v>
      </c>
      <c r="K1092" s="111" t="s">
        <v>2795</v>
      </c>
      <c r="L1092" s="111" t="s">
        <v>228</v>
      </c>
      <c r="M1092" s="47">
        <v>0</v>
      </c>
      <c r="N1092" s="111" t="s">
        <v>152</v>
      </c>
      <c r="O1092" s="47">
        <v>5</v>
      </c>
    </row>
    <row r="1093" spans="2:15" ht="12.75" customHeight="1">
      <c r="B1093" s="47" t="s">
        <v>3253</v>
      </c>
      <c r="C1093" s="47" t="s">
        <v>2217</v>
      </c>
      <c r="D1093" s="47" t="s">
        <v>3254</v>
      </c>
      <c r="K1093" s="111" t="s">
        <v>2797</v>
      </c>
      <c r="L1093" s="111" t="s">
        <v>228</v>
      </c>
      <c r="M1093" s="47">
        <v>0</v>
      </c>
      <c r="N1093" s="111" t="s">
        <v>1655</v>
      </c>
      <c r="O1093" s="47">
        <v>5</v>
      </c>
    </row>
    <row r="1094" spans="2:15" ht="12.75" customHeight="1">
      <c r="B1094" s="47" t="s">
        <v>1318</v>
      </c>
      <c r="C1094" s="47" t="s">
        <v>3246</v>
      </c>
      <c r="D1094" s="47" t="s">
        <v>3255</v>
      </c>
      <c r="K1094" s="111" t="s">
        <v>2799</v>
      </c>
      <c r="L1094" s="111" t="s">
        <v>228</v>
      </c>
      <c r="M1094" s="47">
        <v>0</v>
      </c>
      <c r="N1094" s="111" t="s">
        <v>1655</v>
      </c>
      <c r="O1094" s="47">
        <v>5</v>
      </c>
    </row>
    <row r="1095" spans="2:15" ht="12.75" customHeight="1">
      <c r="B1095" s="47" t="s">
        <v>1320</v>
      </c>
      <c r="C1095" s="47" t="s">
        <v>3256</v>
      </c>
      <c r="D1095" s="47" t="s">
        <v>1321</v>
      </c>
      <c r="K1095" s="111" t="s">
        <v>2801</v>
      </c>
      <c r="L1095" s="111" t="s">
        <v>228</v>
      </c>
      <c r="M1095" s="47">
        <v>0</v>
      </c>
      <c r="N1095" s="111" t="s">
        <v>1655</v>
      </c>
      <c r="O1095" s="47">
        <v>5</v>
      </c>
    </row>
    <row r="1096" spans="2:15" ht="12.75" customHeight="1">
      <c r="B1096" s="47" t="s">
        <v>1322</v>
      </c>
      <c r="C1096" s="47" t="s">
        <v>407</v>
      </c>
      <c r="D1096" s="47" t="s">
        <v>1323</v>
      </c>
      <c r="K1096" s="111" t="s">
        <v>2803</v>
      </c>
      <c r="L1096" s="111" t="s">
        <v>228</v>
      </c>
      <c r="M1096" s="47">
        <v>0</v>
      </c>
      <c r="N1096" s="111" t="s">
        <v>1655</v>
      </c>
      <c r="O1096" s="47">
        <v>5</v>
      </c>
    </row>
    <row r="1097" spans="2:15" ht="12.75" customHeight="1">
      <c r="B1097" s="47" t="s">
        <v>3257</v>
      </c>
      <c r="C1097" s="47" t="s">
        <v>3246</v>
      </c>
      <c r="D1097" s="47" t="s">
        <v>3258</v>
      </c>
      <c r="K1097" s="111" t="s">
        <v>2805</v>
      </c>
      <c r="L1097" s="111" t="s">
        <v>340</v>
      </c>
      <c r="M1097" s="47">
        <v>0</v>
      </c>
      <c r="N1097" s="111" t="s">
        <v>1655</v>
      </c>
      <c r="O1097" s="47">
        <v>5</v>
      </c>
    </row>
    <row r="1098" spans="2:15" ht="12.75" customHeight="1">
      <c r="B1098" s="47" t="s">
        <v>1325</v>
      </c>
      <c r="C1098" s="47" t="s">
        <v>407</v>
      </c>
      <c r="D1098" s="47" t="s">
        <v>1326</v>
      </c>
      <c r="K1098" s="111" t="s">
        <v>2807</v>
      </c>
      <c r="L1098" s="111" t="s">
        <v>1319</v>
      </c>
      <c r="M1098" s="47">
        <v>0</v>
      </c>
      <c r="N1098" s="111" t="s">
        <v>151</v>
      </c>
      <c r="O1098" s="47">
        <v>4</v>
      </c>
    </row>
    <row r="1099" spans="2:15" ht="12.75" customHeight="1">
      <c r="B1099" s="47" t="s">
        <v>1327</v>
      </c>
      <c r="C1099" s="47" t="s">
        <v>3246</v>
      </c>
      <c r="D1099" s="47" t="s">
        <v>3259</v>
      </c>
      <c r="K1099" s="111" t="s">
        <v>2808</v>
      </c>
      <c r="L1099" s="111" t="s">
        <v>228</v>
      </c>
      <c r="M1099" s="47">
        <v>0</v>
      </c>
      <c r="N1099" s="111" t="s">
        <v>1655</v>
      </c>
      <c r="O1099" s="47">
        <v>5</v>
      </c>
    </row>
    <row r="1100" spans="2:15" ht="12.75" customHeight="1">
      <c r="B1100" s="47" t="s">
        <v>1329</v>
      </c>
      <c r="C1100" s="47" t="s">
        <v>360</v>
      </c>
      <c r="D1100" s="47" t="s">
        <v>3260</v>
      </c>
      <c r="K1100" s="111" t="s">
        <v>2810</v>
      </c>
      <c r="L1100" s="111" t="s">
        <v>228</v>
      </c>
      <c r="M1100" s="47">
        <v>0</v>
      </c>
      <c r="N1100" s="111" t="s">
        <v>1655</v>
      </c>
      <c r="O1100" s="47">
        <v>5</v>
      </c>
    </row>
    <row r="1101" spans="2:15" ht="12.75" customHeight="1">
      <c r="B1101" s="47" t="s">
        <v>1331</v>
      </c>
      <c r="C1101" s="47" t="s">
        <v>360</v>
      </c>
      <c r="D1101" s="47" t="s">
        <v>1332</v>
      </c>
      <c r="K1101" s="111" t="s">
        <v>2812</v>
      </c>
      <c r="L1101" s="111" t="s">
        <v>228</v>
      </c>
      <c r="M1101" s="47">
        <v>0</v>
      </c>
      <c r="N1101" s="111" t="s">
        <v>1655</v>
      </c>
      <c r="O1101" s="47">
        <v>5</v>
      </c>
    </row>
    <row r="1102" spans="2:15" ht="12.75" customHeight="1">
      <c r="B1102" s="47" t="s">
        <v>1333</v>
      </c>
      <c r="C1102" s="47" t="s">
        <v>3246</v>
      </c>
      <c r="D1102" s="47" t="s">
        <v>3261</v>
      </c>
      <c r="K1102" s="111" t="s">
        <v>986</v>
      </c>
      <c r="L1102" s="111" t="s">
        <v>228</v>
      </c>
      <c r="M1102" s="47">
        <v>0</v>
      </c>
      <c r="N1102" s="111" t="s">
        <v>151</v>
      </c>
      <c r="O1102" s="47">
        <v>4</v>
      </c>
    </row>
    <row r="1103" spans="2:15" ht="12.75" customHeight="1">
      <c r="B1103" s="47" t="s">
        <v>3262</v>
      </c>
      <c r="C1103" s="47" t="s">
        <v>3246</v>
      </c>
      <c r="D1103" s="47" t="s">
        <v>3263</v>
      </c>
      <c r="K1103" s="111" t="s">
        <v>988</v>
      </c>
      <c r="L1103" s="111" t="s">
        <v>228</v>
      </c>
      <c r="M1103" s="47">
        <v>0</v>
      </c>
      <c r="N1103" s="111" t="s">
        <v>151</v>
      </c>
      <c r="O1103" s="47">
        <v>4</v>
      </c>
    </row>
    <row r="1104" spans="2:15" ht="12.75" customHeight="1">
      <c r="B1104" s="47" t="s">
        <v>3264</v>
      </c>
      <c r="C1104" s="47" t="s">
        <v>1880</v>
      </c>
      <c r="D1104" s="47" t="s">
        <v>3265</v>
      </c>
      <c r="K1104" s="111" t="s">
        <v>988</v>
      </c>
      <c r="L1104" s="111" t="s">
        <v>228</v>
      </c>
      <c r="M1104" s="47">
        <v>0</v>
      </c>
      <c r="N1104" s="111" t="s">
        <v>151</v>
      </c>
      <c r="O1104" s="47">
        <v>5</v>
      </c>
    </row>
    <row r="1105" spans="2:15" ht="12.75" customHeight="1">
      <c r="B1105" s="47" t="s">
        <v>1334</v>
      </c>
      <c r="C1105" s="47" t="s">
        <v>1880</v>
      </c>
      <c r="D1105" s="47" t="s">
        <v>1335</v>
      </c>
      <c r="K1105" s="111" t="s">
        <v>2814</v>
      </c>
      <c r="L1105" s="111" t="s">
        <v>228</v>
      </c>
      <c r="M1105" s="47">
        <v>0</v>
      </c>
      <c r="N1105" s="111" t="s">
        <v>151</v>
      </c>
      <c r="O1105" s="47">
        <v>4</v>
      </c>
    </row>
    <row r="1106" spans="2:15" ht="12.75" customHeight="1">
      <c r="B1106" s="47" t="s">
        <v>3266</v>
      </c>
      <c r="C1106" s="47" t="s">
        <v>2339</v>
      </c>
      <c r="D1106" s="47" t="s">
        <v>3267</v>
      </c>
      <c r="K1106" s="111" t="s">
        <v>2814</v>
      </c>
      <c r="L1106" s="111" t="s">
        <v>228</v>
      </c>
      <c r="M1106" s="47">
        <v>0</v>
      </c>
      <c r="N1106" s="111" t="s">
        <v>151</v>
      </c>
      <c r="O1106" s="47">
        <v>5</v>
      </c>
    </row>
    <row r="1107" spans="2:15" ht="12.75" customHeight="1">
      <c r="B1107" s="47" t="s">
        <v>3268</v>
      </c>
      <c r="C1107" s="47" t="s">
        <v>360</v>
      </c>
      <c r="D1107" s="47" t="s">
        <v>3269</v>
      </c>
      <c r="K1107" s="111" t="s">
        <v>990</v>
      </c>
      <c r="L1107" s="111" t="s">
        <v>228</v>
      </c>
      <c r="M1107" s="47">
        <v>0</v>
      </c>
      <c r="N1107" s="111" t="s">
        <v>151</v>
      </c>
      <c r="O1107" s="47">
        <v>3</v>
      </c>
    </row>
    <row r="1108" spans="2:15" ht="12.75" customHeight="1">
      <c r="B1108" s="47" t="s">
        <v>3270</v>
      </c>
      <c r="C1108" s="47" t="s">
        <v>3271</v>
      </c>
      <c r="D1108" s="47" t="s">
        <v>3269</v>
      </c>
      <c r="K1108" s="111" t="s">
        <v>990</v>
      </c>
      <c r="L1108" s="111" t="s">
        <v>228</v>
      </c>
      <c r="M1108" s="47">
        <v>0</v>
      </c>
      <c r="N1108" s="111" t="s">
        <v>151</v>
      </c>
      <c r="O1108" s="47">
        <v>5</v>
      </c>
    </row>
    <row r="1109" spans="2:15" ht="12.75" customHeight="1">
      <c r="B1109" s="47" t="s">
        <v>1336</v>
      </c>
      <c r="C1109" s="47" t="s">
        <v>360</v>
      </c>
      <c r="D1109" s="47" t="s">
        <v>1337</v>
      </c>
      <c r="K1109" s="111" t="s">
        <v>2816</v>
      </c>
      <c r="L1109" s="111" t="s">
        <v>228</v>
      </c>
      <c r="M1109" s="47">
        <v>0</v>
      </c>
      <c r="N1109" s="111" t="s">
        <v>151</v>
      </c>
      <c r="O1109" s="47">
        <v>4</v>
      </c>
    </row>
    <row r="1110" spans="2:15" ht="12.75" customHeight="1">
      <c r="B1110" s="47" t="s">
        <v>1338</v>
      </c>
      <c r="C1110" s="47" t="s">
        <v>360</v>
      </c>
      <c r="D1110" s="47" t="s">
        <v>1339</v>
      </c>
      <c r="K1110" s="111" t="s">
        <v>2818</v>
      </c>
      <c r="L1110" s="111" t="s">
        <v>228</v>
      </c>
      <c r="M1110" s="47">
        <v>0</v>
      </c>
      <c r="N1110" s="111" t="s">
        <v>151</v>
      </c>
      <c r="O1110" s="47">
        <v>4</v>
      </c>
    </row>
    <row r="1111" spans="2:15" ht="12.75" customHeight="1">
      <c r="B1111" s="47" t="s">
        <v>3272</v>
      </c>
      <c r="C1111" s="47" t="s">
        <v>528</v>
      </c>
      <c r="D1111" s="47" t="s">
        <v>3273</v>
      </c>
      <c r="K1111" s="111" t="s">
        <v>2820</v>
      </c>
      <c r="L1111" s="111" t="s">
        <v>228</v>
      </c>
      <c r="M1111" s="47">
        <v>0</v>
      </c>
      <c r="N1111" s="111" t="s">
        <v>151</v>
      </c>
      <c r="O1111" s="47">
        <v>3</v>
      </c>
    </row>
    <row r="1112" spans="2:15" ht="12.75" customHeight="1">
      <c r="B1112" s="47" t="s">
        <v>3274</v>
      </c>
      <c r="C1112" s="47" t="s">
        <v>528</v>
      </c>
      <c r="D1112" s="47" t="s">
        <v>3275</v>
      </c>
      <c r="K1112" s="111" t="s">
        <v>992</v>
      </c>
      <c r="L1112" s="111" t="s">
        <v>228</v>
      </c>
      <c r="M1112" s="47">
        <v>0</v>
      </c>
      <c r="N1112" s="111" t="s">
        <v>151</v>
      </c>
      <c r="O1112" s="47">
        <v>3</v>
      </c>
    </row>
    <row r="1113" spans="2:15" ht="12.75" customHeight="1">
      <c r="B1113" s="47" t="s">
        <v>3276</v>
      </c>
      <c r="C1113" s="47" t="s">
        <v>528</v>
      </c>
      <c r="D1113" s="47" t="s">
        <v>1216</v>
      </c>
      <c r="K1113" s="111" t="s">
        <v>994</v>
      </c>
      <c r="L1113" s="111" t="s">
        <v>228</v>
      </c>
      <c r="M1113" s="47">
        <v>0</v>
      </c>
      <c r="N1113" s="111" t="s">
        <v>151</v>
      </c>
      <c r="O1113" s="47">
        <v>5</v>
      </c>
    </row>
    <row r="1114" spans="2:15" ht="12.75" customHeight="1">
      <c r="B1114" s="47" t="s">
        <v>3277</v>
      </c>
      <c r="C1114" s="47" t="s">
        <v>3278</v>
      </c>
      <c r="D1114" s="47" t="s">
        <v>3279</v>
      </c>
      <c r="K1114" s="111" t="s">
        <v>2822</v>
      </c>
      <c r="L1114" s="111" t="s">
        <v>228</v>
      </c>
      <c r="M1114" s="47">
        <v>0</v>
      </c>
      <c r="N1114" s="111" t="s">
        <v>151</v>
      </c>
      <c r="O1114" s="47">
        <v>5</v>
      </c>
    </row>
    <row r="1115" spans="2:15" ht="12.75" customHeight="1">
      <c r="B1115" s="47" t="s">
        <v>3280</v>
      </c>
      <c r="C1115" s="47" t="s">
        <v>1139</v>
      </c>
      <c r="D1115" s="47" t="s">
        <v>3281</v>
      </c>
      <c r="K1115" s="111" t="s">
        <v>2823</v>
      </c>
      <c r="L1115" s="111" t="s">
        <v>357</v>
      </c>
      <c r="M1115" s="47">
        <v>0</v>
      </c>
      <c r="N1115" s="111" t="s">
        <v>151</v>
      </c>
      <c r="O1115" s="47">
        <v>5</v>
      </c>
    </row>
    <row r="1116" spans="2:15" ht="12.75" customHeight="1">
      <c r="B1116" s="47" t="s">
        <v>3282</v>
      </c>
      <c r="C1116" s="47" t="s">
        <v>2095</v>
      </c>
      <c r="D1116" s="47" t="s">
        <v>3283</v>
      </c>
      <c r="K1116" s="111" t="s">
        <v>996</v>
      </c>
      <c r="L1116" s="111" t="s">
        <v>334</v>
      </c>
      <c r="M1116" s="47">
        <v>1</v>
      </c>
      <c r="N1116" s="111" t="s">
        <v>151</v>
      </c>
      <c r="O1116" s="47">
        <v>4</v>
      </c>
    </row>
    <row r="1117" spans="2:15" ht="12.75" customHeight="1">
      <c r="B1117" s="47" t="s">
        <v>1340</v>
      </c>
      <c r="C1117" s="47" t="s">
        <v>2219</v>
      </c>
      <c r="D1117" s="47" t="s">
        <v>1341</v>
      </c>
      <c r="K1117" s="111" t="s">
        <v>996</v>
      </c>
      <c r="L1117" s="111" t="s">
        <v>322</v>
      </c>
      <c r="M1117" s="47">
        <v>1</v>
      </c>
      <c r="N1117" s="111" t="s">
        <v>151</v>
      </c>
      <c r="O1117" s="47">
        <v>4</v>
      </c>
    </row>
    <row r="1118" spans="2:15" ht="12.75" customHeight="1">
      <c r="B1118" s="47" t="s">
        <v>1342</v>
      </c>
      <c r="C1118" s="47" t="s">
        <v>2219</v>
      </c>
      <c r="D1118" s="47" t="s">
        <v>1341</v>
      </c>
      <c r="K1118" s="111" t="s">
        <v>996</v>
      </c>
      <c r="L1118" s="111" t="s">
        <v>384</v>
      </c>
      <c r="M1118" s="47">
        <v>1</v>
      </c>
      <c r="N1118" s="111" t="s">
        <v>151</v>
      </c>
      <c r="O1118" s="47">
        <v>5</v>
      </c>
    </row>
    <row r="1119" spans="2:15" ht="12.75" customHeight="1">
      <c r="B1119" s="47" t="s">
        <v>3284</v>
      </c>
      <c r="C1119" s="47" t="s">
        <v>360</v>
      </c>
      <c r="D1119" s="47" t="s">
        <v>3285</v>
      </c>
      <c r="K1119" s="111" t="s">
        <v>998</v>
      </c>
      <c r="L1119" s="111" t="s">
        <v>1181</v>
      </c>
      <c r="M1119" s="47">
        <v>1</v>
      </c>
      <c r="N1119" s="111" t="s">
        <v>151</v>
      </c>
      <c r="O1119" s="47">
        <v>4</v>
      </c>
    </row>
    <row r="1120" spans="2:15" ht="12.75" customHeight="1">
      <c r="B1120" s="47" t="s">
        <v>3286</v>
      </c>
      <c r="C1120" s="47" t="s">
        <v>528</v>
      </c>
      <c r="D1120" s="47" t="s">
        <v>3287</v>
      </c>
      <c r="K1120" s="111" t="s">
        <v>998</v>
      </c>
      <c r="L1120" s="111" t="s">
        <v>3288</v>
      </c>
      <c r="M1120" s="47">
        <v>0</v>
      </c>
      <c r="N1120" s="111" t="s">
        <v>1655</v>
      </c>
      <c r="O1120" s="47">
        <v>5</v>
      </c>
    </row>
    <row r="1121" spans="2:15" ht="12.75" customHeight="1">
      <c r="B1121" s="47" t="s">
        <v>3289</v>
      </c>
      <c r="C1121" s="47" t="s">
        <v>528</v>
      </c>
      <c r="D1121" s="47" t="s">
        <v>3290</v>
      </c>
      <c r="K1121" s="111" t="s">
        <v>998</v>
      </c>
      <c r="L1121" s="111" t="s">
        <v>1184</v>
      </c>
      <c r="M1121" s="47">
        <v>1</v>
      </c>
      <c r="N1121" s="111" t="s">
        <v>151</v>
      </c>
      <c r="O1121" s="47">
        <v>5</v>
      </c>
    </row>
    <row r="1122" spans="2:15" ht="12.75" customHeight="1">
      <c r="B1122" s="47" t="s">
        <v>3291</v>
      </c>
      <c r="C1122" s="47" t="s">
        <v>528</v>
      </c>
      <c r="D1122" s="47" t="s">
        <v>3292</v>
      </c>
      <c r="K1122" s="111" t="s">
        <v>2825</v>
      </c>
      <c r="L1122" s="111" t="s">
        <v>357</v>
      </c>
      <c r="M1122" s="47">
        <v>0</v>
      </c>
      <c r="N1122" s="111" t="s">
        <v>1655</v>
      </c>
      <c r="O1122" s="47">
        <v>5</v>
      </c>
    </row>
    <row r="1123" spans="2:15" ht="12.75" customHeight="1">
      <c r="B1123" s="47" t="s">
        <v>3293</v>
      </c>
      <c r="C1123" s="47" t="s">
        <v>3078</v>
      </c>
      <c r="D1123" s="47" t="s">
        <v>3292</v>
      </c>
      <c r="K1123" s="111" t="s">
        <v>2827</v>
      </c>
      <c r="L1123" s="111" t="s">
        <v>228</v>
      </c>
      <c r="M1123" s="47">
        <v>0</v>
      </c>
      <c r="N1123" s="111" t="s">
        <v>151</v>
      </c>
      <c r="O1123" s="47">
        <v>5</v>
      </c>
    </row>
    <row r="1124" spans="2:15" ht="12.75" customHeight="1">
      <c r="B1124" s="47" t="s">
        <v>1343</v>
      </c>
      <c r="C1124" s="47" t="s">
        <v>1345</v>
      </c>
      <c r="D1124" s="47" t="s">
        <v>1344</v>
      </c>
      <c r="K1124" s="111" t="s">
        <v>2829</v>
      </c>
      <c r="L1124" s="111" t="s">
        <v>228</v>
      </c>
      <c r="M1124" s="47">
        <v>0</v>
      </c>
      <c r="N1124" s="111" t="s">
        <v>1655</v>
      </c>
      <c r="O1124" s="47">
        <v>5</v>
      </c>
    </row>
    <row r="1125" spans="2:15" ht="12.75" customHeight="1">
      <c r="B1125" s="47" t="s">
        <v>1346</v>
      </c>
      <c r="C1125" s="47" t="s">
        <v>360</v>
      </c>
      <c r="D1125" s="47" t="s">
        <v>1347</v>
      </c>
      <c r="K1125" s="111" t="s">
        <v>1000</v>
      </c>
      <c r="L1125" s="111" t="s">
        <v>1724</v>
      </c>
      <c r="M1125" s="47">
        <v>1</v>
      </c>
      <c r="N1125" s="111" t="s">
        <v>151</v>
      </c>
      <c r="O1125" s="47">
        <v>5</v>
      </c>
    </row>
    <row r="1126" spans="2:15" ht="12.75" customHeight="1">
      <c r="B1126" s="47" t="s">
        <v>1348</v>
      </c>
      <c r="C1126" s="47" t="s">
        <v>360</v>
      </c>
      <c r="D1126" s="47" t="s">
        <v>1349</v>
      </c>
      <c r="K1126" s="111" t="s">
        <v>1000</v>
      </c>
      <c r="L1126" s="111" t="s">
        <v>3294</v>
      </c>
      <c r="M1126" s="47">
        <v>1</v>
      </c>
      <c r="N1126" s="111" t="s">
        <v>151</v>
      </c>
      <c r="O1126" s="47">
        <v>5</v>
      </c>
    </row>
    <row r="1127" spans="2:15" ht="12.75" customHeight="1">
      <c r="B1127" s="47" t="s">
        <v>1350</v>
      </c>
      <c r="C1127" s="47" t="s">
        <v>360</v>
      </c>
      <c r="D1127" s="47" t="s">
        <v>1351</v>
      </c>
      <c r="K1127" s="111" t="s">
        <v>1000</v>
      </c>
      <c r="L1127" s="111" t="s">
        <v>2213</v>
      </c>
      <c r="M1127" s="47">
        <v>1</v>
      </c>
      <c r="N1127" s="111" t="s">
        <v>151</v>
      </c>
      <c r="O1127" s="47">
        <v>5</v>
      </c>
    </row>
    <row r="1128" spans="2:15" ht="12.75" customHeight="1">
      <c r="B1128" s="47" t="s">
        <v>3295</v>
      </c>
      <c r="C1128" s="47" t="s">
        <v>2095</v>
      </c>
      <c r="D1128" s="47" t="s">
        <v>3296</v>
      </c>
      <c r="K1128" s="111" t="s">
        <v>1000</v>
      </c>
      <c r="L1128" s="111" t="s">
        <v>1187</v>
      </c>
      <c r="M1128" s="47">
        <v>1</v>
      </c>
      <c r="N1128" s="111" t="s">
        <v>151</v>
      </c>
      <c r="O1128" s="47">
        <v>5</v>
      </c>
    </row>
    <row r="1129" spans="2:15" ht="12.75" customHeight="1">
      <c r="B1129" s="47" t="s">
        <v>1352</v>
      </c>
      <c r="C1129" s="47" t="s">
        <v>1354</v>
      </c>
      <c r="D1129" s="47" t="s">
        <v>1353</v>
      </c>
      <c r="K1129" s="111" t="s">
        <v>2832</v>
      </c>
      <c r="L1129" s="111" t="s">
        <v>228</v>
      </c>
      <c r="M1129" s="47">
        <v>0</v>
      </c>
      <c r="N1129" s="111" t="s">
        <v>1655</v>
      </c>
      <c r="O1129" s="47">
        <v>5</v>
      </c>
    </row>
    <row r="1130" spans="2:15" ht="12.75" customHeight="1">
      <c r="B1130" s="47" t="s">
        <v>1356</v>
      </c>
      <c r="C1130" s="47" t="s">
        <v>1354</v>
      </c>
      <c r="D1130" s="47" t="s">
        <v>1357</v>
      </c>
      <c r="K1130" s="111" t="s">
        <v>2833</v>
      </c>
      <c r="L1130" s="111" t="s">
        <v>340</v>
      </c>
      <c r="M1130" s="47">
        <v>1</v>
      </c>
      <c r="N1130" s="111" t="s">
        <v>151</v>
      </c>
      <c r="O1130" s="47">
        <v>5</v>
      </c>
    </row>
    <row r="1131" spans="2:15" ht="12.75" customHeight="1">
      <c r="B1131" s="47" t="s">
        <v>1358</v>
      </c>
      <c r="C1131" s="47" t="s">
        <v>3256</v>
      </c>
      <c r="D1131" s="47" t="s">
        <v>1359</v>
      </c>
      <c r="K1131" s="111" t="s">
        <v>2836</v>
      </c>
      <c r="L1131" s="111" t="s">
        <v>228</v>
      </c>
      <c r="M1131" s="47">
        <v>0</v>
      </c>
      <c r="N1131" s="111" t="s">
        <v>151</v>
      </c>
      <c r="O1131" s="47">
        <v>5</v>
      </c>
    </row>
    <row r="1132" spans="2:15" ht="12.75" customHeight="1">
      <c r="B1132" s="47" t="s">
        <v>1360</v>
      </c>
      <c r="C1132" s="47" t="s">
        <v>528</v>
      </c>
      <c r="D1132" s="47" t="s">
        <v>1361</v>
      </c>
      <c r="K1132" s="111" t="s">
        <v>2839</v>
      </c>
      <c r="L1132" s="111" t="s">
        <v>228</v>
      </c>
      <c r="M1132" s="47">
        <v>0</v>
      </c>
      <c r="N1132" s="111" t="s">
        <v>151</v>
      </c>
      <c r="O1132" s="47">
        <v>4</v>
      </c>
    </row>
    <row r="1133" spans="2:15" ht="12.75" customHeight="1">
      <c r="B1133" s="47" t="s">
        <v>1363</v>
      </c>
      <c r="C1133" s="47" t="s">
        <v>2081</v>
      </c>
      <c r="D1133" s="47" t="s">
        <v>1364</v>
      </c>
      <c r="K1133" s="111" t="s">
        <v>2840</v>
      </c>
      <c r="L1133" s="111" t="s">
        <v>228</v>
      </c>
      <c r="M1133" s="47">
        <v>0</v>
      </c>
      <c r="N1133" s="111" t="s">
        <v>151</v>
      </c>
      <c r="O1133" s="47">
        <v>4</v>
      </c>
    </row>
    <row r="1134" spans="2:15" ht="12.75" customHeight="1">
      <c r="B1134" s="47" t="s">
        <v>3297</v>
      </c>
      <c r="C1134" s="47" t="s">
        <v>528</v>
      </c>
      <c r="D1134" s="47" t="s">
        <v>3298</v>
      </c>
      <c r="K1134" s="111" t="s">
        <v>2840</v>
      </c>
      <c r="L1134" s="111" t="s">
        <v>228</v>
      </c>
      <c r="M1134" s="47">
        <v>0</v>
      </c>
      <c r="N1134" s="111" t="s">
        <v>151</v>
      </c>
      <c r="O1134" s="47">
        <v>5</v>
      </c>
    </row>
    <row r="1135" spans="2:15" ht="12.75" customHeight="1">
      <c r="B1135" s="47" t="s">
        <v>3299</v>
      </c>
      <c r="C1135" s="47" t="s">
        <v>528</v>
      </c>
      <c r="D1135" s="47" t="s">
        <v>3300</v>
      </c>
      <c r="K1135" s="111" t="s">
        <v>2843</v>
      </c>
      <c r="L1135" s="111" t="s">
        <v>228</v>
      </c>
      <c r="M1135" s="47">
        <v>0</v>
      </c>
      <c r="N1135" s="111" t="s">
        <v>151</v>
      </c>
      <c r="O1135" s="47">
        <v>4</v>
      </c>
    </row>
    <row r="1136" spans="2:15" ht="12.75" customHeight="1">
      <c r="B1136" s="47" t="s">
        <v>3301</v>
      </c>
      <c r="C1136" s="47" t="s">
        <v>528</v>
      </c>
      <c r="D1136" s="47" t="s">
        <v>3302</v>
      </c>
      <c r="K1136" s="111" t="s">
        <v>2844</v>
      </c>
      <c r="L1136" s="111" t="s">
        <v>228</v>
      </c>
      <c r="M1136" s="47">
        <v>0</v>
      </c>
      <c r="N1136" s="111" t="s">
        <v>151</v>
      </c>
      <c r="O1136" s="47">
        <v>5</v>
      </c>
    </row>
    <row r="1137" spans="2:15" ht="12.75" customHeight="1">
      <c r="B1137" s="47" t="s">
        <v>3303</v>
      </c>
      <c r="C1137" s="47" t="s">
        <v>528</v>
      </c>
      <c r="D1137" s="47" t="s">
        <v>1216</v>
      </c>
      <c r="K1137" s="111" t="s">
        <v>1002</v>
      </c>
      <c r="L1137" s="111" t="s">
        <v>228</v>
      </c>
      <c r="M1137" s="47">
        <v>0</v>
      </c>
      <c r="N1137" s="111" t="s">
        <v>152</v>
      </c>
      <c r="O1137" s="47">
        <v>4</v>
      </c>
    </row>
    <row r="1138" spans="2:15" ht="12.75" customHeight="1">
      <c r="B1138" s="47" t="s">
        <v>3304</v>
      </c>
      <c r="C1138" s="47" t="s">
        <v>528</v>
      </c>
      <c r="D1138" s="47" t="s">
        <v>3305</v>
      </c>
      <c r="K1138" s="111" t="s">
        <v>2847</v>
      </c>
      <c r="L1138" s="111" t="s">
        <v>228</v>
      </c>
      <c r="M1138" s="47">
        <v>0</v>
      </c>
      <c r="N1138" s="111" t="s">
        <v>151</v>
      </c>
      <c r="O1138" s="47">
        <v>5</v>
      </c>
    </row>
    <row r="1139" spans="2:15" ht="12.75" customHeight="1">
      <c r="B1139" s="47" t="s">
        <v>1366</v>
      </c>
      <c r="C1139" s="47" t="s">
        <v>2081</v>
      </c>
      <c r="D1139" s="47" t="s">
        <v>1367</v>
      </c>
      <c r="K1139" s="111" t="s">
        <v>1005</v>
      </c>
      <c r="L1139" s="111" t="s">
        <v>228</v>
      </c>
      <c r="M1139" s="47">
        <v>0</v>
      </c>
      <c r="N1139" s="111" t="s">
        <v>151</v>
      </c>
      <c r="O1139" s="47">
        <v>3</v>
      </c>
    </row>
    <row r="1140" spans="2:15" ht="12.75" customHeight="1">
      <c r="B1140" s="47" t="s">
        <v>1369</v>
      </c>
      <c r="C1140" s="47" t="s">
        <v>2976</v>
      </c>
      <c r="D1140" s="47" t="s">
        <v>462</v>
      </c>
      <c r="K1140" s="111" t="s">
        <v>1007</v>
      </c>
      <c r="L1140" s="111" t="s">
        <v>228</v>
      </c>
      <c r="M1140" s="47">
        <v>0</v>
      </c>
      <c r="N1140" s="111" t="s">
        <v>151</v>
      </c>
      <c r="O1140" s="47">
        <v>4</v>
      </c>
    </row>
    <row r="1141" spans="2:15" ht="12.75" customHeight="1">
      <c r="B1141" s="47" t="s">
        <v>3306</v>
      </c>
      <c r="C1141" s="47" t="s">
        <v>407</v>
      </c>
      <c r="D1141" s="47" t="s">
        <v>3307</v>
      </c>
      <c r="K1141" s="111" t="s">
        <v>1007</v>
      </c>
      <c r="L1141" s="111" t="s">
        <v>228</v>
      </c>
      <c r="M1141" s="47">
        <v>0</v>
      </c>
      <c r="N1141" s="111" t="s">
        <v>151</v>
      </c>
      <c r="O1141" s="47">
        <v>5</v>
      </c>
    </row>
    <row r="1142" spans="2:15" ht="12.75" customHeight="1">
      <c r="B1142" s="47" t="s">
        <v>3308</v>
      </c>
      <c r="C1142" s="47" t="s">
        <v>407</v>
      </c>
      <c r="D1142" s="47" t="s">
        <v>3309</v>
      </c>
      <c r="K1142" s="111" t="s">
        <v>2849</v>
      </c>
      <c r="L1142" s="111" t="s">
        <v>228</v>
      </c>
      <c r="M1142" s="47">
        <v>0</v>
      </c>
      <c r="N1142" s="111" t="s">
        <v>151</v>
      </c>
      <c r="O1142" s="47">
        <v>5</v>
      </c>
    </row>
    <row r="1143" spans="2:15" ht="12.75" customHeight="1">
      <c r="B1143" s="47" t="s">
        <v>3310</v>
      </c>
      <c r="C1143" s="47" t="s">
        <v>2081</v>
      </c>
      <c r="D1143" s="47" t="s">
        <v>3311</v>
      </c>
      <c r="K1143" s="111" t="s">
        <v>1008</v>
      </c>
      <c r="L1143" s="111" t="s">
        <v>228</v>
      </c>
      <c r="M1143" s="47">
        <v>0</v>
      </c>
      <c r="N1143" s="111" t="s">
        <v>151</v>
      </c>
      <c r="O1143" s="47">
        <v>3</v>
      </c>
    </row>
    <row r="1144" spans="2:15" ht="12.75" customHeight="1">
      <c r="B1144" s="47" t="s">
        <v>1372</v>
      </c>
      <c r="C1144" s="47" t="s">
        <v>360</v>
      </c>
      <c r="D1144" s="47" t="s">
        <v>1373</v>
      </c>
      <c r="K1144" s="111" t="s">
        <v>1011</v>
      </c>
      <c r="L1144" s="111" t="s">
        <v>228</v>
      </c>
      <c r="M1144" s="47">
        <v>0</v>
      </c>
      <c r="N1144" s="111" t="s">
        <v>151</v>
      </c>
      <c r="O1144" s="47">
        <v>5</v>
      </c>
    </row>
    <row r="1145" spans="2:15" ht="12.75" customHeight="1">
      <c r="B1145" s="47" t="s">
        <v>3312</v>
      </c>
      <c r="C1145" s="47" t="s">
        <v>3313</v>
      </c>
      <c r="D1145" s="47" t="s">
        <v>3314</v>
      </c>
      <c r="K1145" s="111" t="s">
        <v>1014</v>
      </c>
      <c r="L1145" s="111" t="s">
        <v>228</v>
      </c>
      <c r="M1145" s="47">
        <v>0</v>
      </c>
      <c r="N1145" s="111" t="s">
        <v>151</v>
      </c>
      <c r="O1145" s="47">
        <v>4</v>
      </c>
    </row>
    <row r="1146" spans="2:15" ht="12.75" customHeight="1">
      <c r="B1146" s="47" t="s">
        <v>3315</v>
      </c>
      <c r="C1146" s="47" t="s">
        <v>360</v>
      </c>
      <c r="D1146" s="47" t="s">
        <v>3316</v>
      </c>
      <c r="K1146" s="111" t="s">
        <v>1014</v>
      </c>
      <c r="L1146" s="111" t="s">
        <v>228</v>
      </c>
      <c r="M1146" s="47">
        <v>0</v>
      </c>
      <c r="N1146" s="111" t="s">
        <v>151</v>
      </c>
      <c r="O1146" s="47">
        <v>5</v>
      </c>
    </row>
    <row r="1147" spans="2:15" ht="12.75" customHeight="1">
      <c r="B1147" s="47" t="s">
        <v>3317</v>
      </c>
      <c r="C1147" s="47" t="s">
        <v>2081</v>
      </c>
      <c r="D1147" s="47" t="s">
        <v>1383</v>
      </c>
      <c r="K1147" s="111" t="s">
        <v>2852</v>
      </c>
      <c r="L1147" s="111" t="s">
        <v>228</v>
      </c>
      <c r="M1147" s="47">
        <v>0</v>
      </c>
      <c r="N1147" s="111" t="s">
        <v>151</v>
      </c>
      <c r="O1147" s="47">
        <v>4</v>
      </c>
    </row>
    <row r="1148" spans="2:15" ht="12.75" customHeight="1">
      <c r="B1148" s="47" t="s">
        <v>3318</v>
      </c>
      <c r="C1148" s="47" t="s">
        <v>1915</v>
      </c>
      <c r="D1148" s="47" t="s">
        <v>3012</v>
      </c>
      <c r="K1148" s="111" t="s">
        <v>1016</v>
      </c>
      <c r="L1148" s="111" t="s">
        <v>228</v>
      </c>
      <c r="M1148" s="47">
        <v>0</v>
      </c>
      <c r="N1148" s="111" t="s">
        <v>151</v>
      </c>
      <c r="O1148" s="47">
        <v>5</v>
      </c>
    </row>
    <row r="1149" spans="2:15" ht="12.75" customHeight="1">
      <c r="B1149" s="47" t="s">
        <v>3319</v>
      </c>
      <c r="C1149" s="47" t="s">
        <v>360</v>
      </c>
      <c r="D1149" s="47" t="s">
        <v>1383</v>
      </c>
      <c r="K1149" s="111" t="s">
        <v>1019</v>
      </c>
      <c r="L1149" s="111" t="s">
        <v>228</v>
      </c>
      <c r="M1149" s="47">
        <v>0</v>
      </c>
      <c r="N1149" s="111" t="s">
        <v>151</v>
      </c>
      <c r="O1149" s="47">
        <v>5</v>
      </c>
    </row>
    <row r="1150" spans="2:15" ht="12.75" customHeight="1">
      <c r="B1150" s="47" t="s">
        <v>3320</v>
      </c>
      <c r="C1150" s="47" t="s">
        <v>3321</v>
      </c>
      <c r="D1150" s="47" t="s">
        <v>3322</v>
      </c>
      <c r="K1150" s="111" t="s">
        <v>1020</v>
      </c>
      <c r="L1150" s="111" t="s">
        <v>1114</v>
      </c>
      <c r="M1150" s="47">
        <v>0</v>
      </c>
      <c r="N1150" s="111" t="s">
        <v>151</v>
      </c>
      <c r="O1150" s="47">
        <v>4</v>
      </c>
    </row>
    <row r="1151" spans="2:15" ht="12.75" customHeight="1">
      <c r="B1151" s="47" t="s">
        <v>3323</v>
      </c>
      <c r="C1151" s="47" t="s">
        <v>360</v>
      </c>
      <c r="D1151" s="47" t="s">
        <v>3324</v>
      </c>
      <c r="K1151" s="111" t="s">
        <v>1020</v>
      </c>
      <c r="L1151" s="111" t="s">
        <v>340</v>
      </c>
      <c r="M1151" s="47">
        <v>0</v>
      </c>
      <c r="N1151" s="111" t="s">
        <v>151</v>
      </c>
      <c r="O1151" s="47">
        <v>4</v>
      </c>
    </row>
    <row r="1152" spans="2:15" ht="12.75" customHeight="1">
      <c r="B1152" s="47" t="s">
        <v>3325</v>
      </c>
      <c r="C1152" s="47" t="s">
        <v>2081</v>
      </c>
      <c r="D1152" s="47" t="s">
        <v>3324</v>
      </c>
      <c r="K1152" s="111" t="s">
        <v>1022</v>
      </c>
      <c r="L1152" s="111" t="s">
        <v>683</v>
      </c>
      <c r="M1152" s="47">
        <v>0</v>
      </c>
      <c r="N1152" s="111" t="s">
        <v>151</v>
      </c>
      <c r="O1152" s="47">
        <v>4</v>
      </c>
    </row>
    <row r="1153" spans="2:15" ht="12.75" customHeight="1">
      <c r="B1153" s="47" t="s">
        <v>1374</v>
      </c>
      <c r="C1153" s="47" t="s">
        <v>360</v>
      </c>
      <c r="D1153" s="47" t="s">
        <v>1375</v>
      </c>
      <c r="K1153" s="111" t="s">
        <v>2857</v>
      </c>
      <c r="L1153" s="111" t="s">
        <v>161</v>
      </c>
      <c r="M1153" s="47">
        <v>0</v>
      </c>
      <c r="N1153" s="111" t="s">
        <v>151</v>
      </c>
      <c r="O1153" s="47">
        <v>4</v>
      </c>
    </row>
    <row r="1154" spans="2:15" ht="12.75" customHeight="1">
      <c r="B1154" s="47" t="s">
        <v>3326</v>
      </c>
      <c r="C1154" s="47" t="s">
        <v>360</v>
      </c>
      <c r="D1154" s="47" t="s">
        <v>3327</v>
      </c>
      <c r="K1154" s="111" t="s">
        <v>2857</v>
      </c>
      <c r="L1154" s="111" t="s">
        <v>161</v>
      </c>
      <c r="M1154" s="47">
        <v>0</v>
      </c>
      <c r="N1154" s="111" t="s">
        <v>1655</v>
      </c>
      <c r="O1154" s="47">
        <v>5</v>
      </c>
    </row>
    <row r="1155" spans="2:15" ht="12.75" customHeight="1">
      <c r="B1155" s="47" t="s">
        <v>3328</v>
      </c>
      <c r="C1155" s="47" t="s">
        <v>360</v>
      </c>
      <c r="D1155" s="47" t="s">
        <v>3329</v>
      </c>
      <c r="K1155" s="111" t="s">
        <v>1025</v>
      </c>
      <c r="L1155" s="111" t="s">
        <v>322</v>
      </c>
      <c r="M1155" s="47">
        <v>0</v>
      </c>
      <c r="N1155" s="111" t="s">
        <v>151</v>
      </c>
      <c r="O1155" s="47">
        <v>4</v>
      </c>
    </row>
    <row r="1156" spans="2:15" ht="12.75" customHeight="1">
      <c r="B1156" s="47" t="s">
        <v>1377</v>
      </c>
      <c r="C1156" s="47" t="s">
        <v>360</v>
      </c>
      <c r="D1156" s="47" t="s">
        <v>1378</v>
      </c>
      <c r="K1156" s="111" t="s">
        <v>1025</v>
      </c>
      <c r="L1156" s="111" t="s">
        <v>1210</v>
      </c>
      <c r="M1156" s="47">
        <v>0</v>
      </c>
      <c r="N1156" s="111" t="s">
        <v>151</v>
      </c>
      <c r="O1156" s="47">
        <v>4</v>
      </c>
    </row>
    <row r="1157" spans="2:15" ht="12.75" customHeight="1">
      <c r="B1157" s="47" t="s">
        <v>1380</v>
      </c>
      <c r="C1157" s="47" t="s">
        <v>360</v>
      </c>
      <c r="D1157" s="47" t="s">
        <v>3330</v>
      </c>
      <c r="K1157" s="111" t="s">
        <v>1027</v>
      </c>
      <c r="L1157" s="111" t="s">
        <v>470</v>
      </c>
      <c r="M1157" s="47">
        <v>0</v>
      </c>
      <c r="N1157" s="111" t="s">
        <v>151</v>
      </c>
      <c r="O1157" s="47">
        <v>4</v>
      </c>
    </row>
    <row r="1158" spans="2:15" ht="12.75" customHeight="1">
      <c r="B1158" s="47" t="s">
        <v>1382</v>
      </c>
      <c r="C1158" s="47" t="s">
        <v>3331</v>
      </c>
      <c r="D1158" s="47" t="s">
        <v>1383</v>
      </c>
      <c r="K1158" s="111" t="s">
        <v>1027</v>
      </c>
      <c r="L1158" s="111" t="s">
        <v>3332</v>
      </c>
      <c r="M1158" s="47">
        <v>0</v>
      </c>
      <c r="N1158" s="111" t="s">
        <v>151</v>
      </c>
      <c r="O1158" s="47">
        <v>4</v>
      </c>
    </row>
    <row r="1159" spans="2:15" ht="12.75" customHeight="1">
      <c r="B1159" s="47" t="s">
        <v>1385</v>
      </c>
      <c r="C1159" s="47" t="s">
        <v>2081</v>
      </c>
      <c r="D1159" s="47" t="s">
        <v>1386</v>
      </c>
      <c r="K1159" s="111" t="s">
        <v>1027</v>
      </c>
      <c r="L1159" s="111" t="s">
        <v>3333</v>
      </c>
      <c r="M1159" s="47">
        <v>0</v>
      </c>
      <c r="N1159" s="111" t="s">
        <v>1655</v>
      </c>
      <c r="O1159" s="47">
        <v>5</v>
      </c>
    </row>
    <row r="1160" spans="2:15" ht="12.75" customHeight="1">
      <c r="B1160" s="47" t="s">
        <v>3334</v>
      </c>
      <c r="C1160" s="47" t="s">
        <v>3335</v>
      </c>
      <c r="D1160" s="47" t="s">
        <v>3336</v>
      </c>
      <c r="K1160" s="111" t="s">
        <v>1029</v>
      </c>
      <c r="L1160" s="111" t="s">
        <v>683</v>
      </c>
      <c r="M1160" s="47">
        <v>0</v>
      </c>
      <c r="N1160" s="111" t="s">
        <v>151</v>
      </c>
      <c r="O1160" s="47">
        <v>4</v>
      </c>
    </row>
    <row r="1161" spans="2:15" ht="12.75" customHeight="1">
      <c r="B1161" s="47" t="s">
        <v>3337</v>
      </c>
      <c r="C1161" s="47" t="s">
        <v>360</v>
      </c>
      <c r="D1161" s="47" t="s">
        <v>3338</v>
      </c>
      <c r="K1161" s="111" t="s">
        <v>1029</v>
      </c>
      <c r="L1161" s="111" t="s">
        <v>3339</v>
      </c>
      <c r="M1161" s="47">
        <v>0</v>
      </c>
      <c r="N1161" s="111" t="s">
        <v>151</v>
      </c>
      <c r="O1161" s="47">
        <v>4</v>
      </c>
    </row>
    <row r="1162" spans="2:15" ht="12.75" customHeight="1">
      <c r="B1162" s="47" t="s">
        <v>3340</v>
      </c>
      <c r="C1162" s="47" t="s">
        <v>360</v>
      </c>
      <c r="D1162" s="47" t="s">
        <v>3341</v>
      </c>
      <c r="K1162" s="111" t="s">
        <v>1029</v>
      </c>
      <c r="L1162" s="111" t="s">
        <v>3342</v>
      </c>
      <c r="M1162" s="47">
        <v>0</v>
      </c>
      <c r="N1162" s="111" t="s">
        <v>1655</v>
      </c>
      <c r="O1162" s="47">
        <v>5</v>
      </c>
    </row>
    <row r="1163" spans="2:15" ht="12.75" customHeight="1">
      <c r="B1163" s="47" t="s">
        <v>1388</v>
      </c>
      <c r="C1163" s="47" t="s">
        <v>1880</v>
      </c>
      <c r="D1163" s="47" t="s">
        <v>1389</v>
      </c>
      <c r="K1163" s="111" t="s">
        <v>2859</v>
      </c>
      <c r="L1163" s="111" t="s">
        <v>161</v>
      </c>
      <c r="M1163" s="47">
        <v>0</v>
      </c>
      <c r="N1163" s="111" t="s">
        <v>151</v>
      </c>
      <c r="O1163" s="47">
        <v>4</v>
      </c>
    </row>
    <row r="1164" spans="2:15" ht="12.75" customHeight="1">
      <c r="B1164" s="47" t="s">
        <v>3343</v>
      </c>
      <c r="C1164" s="47" t="s">
        <v>1880</v>
      </c>
      <c r="D1164" s="47" t="s">
        <v>3344</v>
      </c>
      <c r="K1164" s="111" t="s">
        <v>2859</v>
      </c>
      <c r="L1164" s="111" t="s">
        <v>1240</v>
      </c>
      <c r="M1164" s="47">
        <v>0</v>
      </c>
      <c r="N1164" s="111" t="s">
        <v>151</v>
      </c>
      <c r="O1164" s="47">
        <v>4</v>
      </c>
    </row>
    <row r="1165" spans="2:15" ht="12.75" customHeight="1">
      <c r="B1165" s="47" t="s">
        <v>1390</v>
      </c>
      <c r="C1165" s="47" t="s">
        <v>1880</v>
      </c>
      <c r="D1165" s="47" t="s">
        <v>3345</v>
      </c>
      <c r="K1165" s="111" t="s">
        <v>1031</v>
      </c>
      <c r="L1165" s="111" t="s">
        <v>492</v>
      </c>
      <c r="M1165" s="47">
        <v>0</v>
      </c>
      <c r="N1165" s="111" t="s">
        <v>1655</v>
      </c>
      <c r="O1165" s="47">
        <v>5</v>
      </c>
    </row>
    <row r="1166" spans="2:15" ht="12.75" customHeight="1">
      <c r="B1166" s="47" t="s">
        <v>3346</v>
      </c>
      <c r="C1166" s="47" t="s">
        <v>1880</v>
      </c>
      <c r="D1166" s="47" t="s">
        <v>3347</v>
      </c>
      <c r="K1166" s="111" t="s">
        <v>1033</v>
      </c>
      <c r="L1166" s="111" t="s">
        <v>228</v>
      </c>
      <c r="M1166" s="47">
        <v>0</v>
      </c>
      <c r="N1166" s="111" t="s">
        <v>152</v>
      </c>
      <c r="O1166" s="47">
        <v>4</v>
      </c>
    </row>
    <row r="1167" spans="2:15" ht="12.75" customHeight="1">
      <c r="B1167" s="47" t="s">
        <v>3348</v>
      </c>
      <c r="C1167" s="47" t="s">
        <v>1880</v>
      </c>
      <c r="D1167" s="47" t="s">
        <v>3349</v>
      </c>
      <c r="K1167" s="111" t="s">
        <v>1035</v>
      </c>
      <c r="L1167" s="111" t="s">
        <v>693</v>
      </c>
      <c r="M1167" s="47">
        <v>0</v>
      </c>
      <c r="N1167" s="111" t="s">
        <v>151</v>
      </c>
      <c r="O1167" s="47">
        <v>4</v>
      </c>
    </row>
    <row r="1168" spans="2:15" ht="12.75" customHeight="1">
      <c r="B1168" s="47" t="s">
        <v>3350</v>
      </c>
      <c r="C1168" s="47" t="s">
        <v>360</v>
      </c>
      <c r="D1168" s="47" t="s">
        <v>3351</v>
      </c>
      <c r="K1168" s="111" t="s">
        <v>1035</v>
      </c>
      <c r="L1168" s="111" t="s">
        <v>1229</v>
      </c>
      <c r="M1168" s="47">
        <v>0</v>
      </c>
      <c r="N1168" s="111" t="s">
        <v>151</v>
      </c>
      <c r="O1168" s="47">
        <v>4</v>
      </c>
    </row>
    <row r="1169" spans="2:15" ht="12.75" customHeight="1">
      <c r="B1169" s="47" t="s">
        <v>1391</v>
      </c>
      <c r="C1169" s="47" t="s">
        <v>3210</v>
      </c>
      <c r="D1169" s="47" t="s">
        <v>1392</v>
      </c>
      <c r="K1169" s="111" t="s">
        <v>1037</v>
      </c>
      <c r="L1169" s="111" t="s">
        <v>693</v>
      </c>
      <c r="M1169" s="47">
        <v>0</v>
      </c>
      <c r="N1169" s="111" t="s">
        <v>151</v>
      </c>
      <c r="O1169" s="47">
        <v>4</v>
      </c>
    </row>
    <row r="1170" spans="2:15" ht="12.75" customHeight="1">
      <c r="B1170" s="47" t="s">
        <v>1393</v>
      </c>
      <c r="C1170" s="47" t="s">
        <v>1880</v>
      </c>
      <c r="D1170" s="47" t="s">
        <v>1389</v>
      </c>
      <c r="K1170" s="111" t="s">
        <v>1037</v>
      </c>
      <c r="L1170" s="111" t="s">
        <v>1229</v>
      </c>
      <c r="M1170" s="47">
        <v>0</v>
      </c>
      <c r="N1170" s="111" t="s">
        <v>151</v>
      </c>
      <c r="O1170" s="47">
        <v>4</v>
      </c>
    </row>
    <row r="1171" spans="2:15" ht="12.75" customHeight="1">
      <c r="B1171" s="47" t="s">
        <v>3352</v>
      </c>
      <c r="C1171" s="47" t="s">
        <v>1880</v>
      </c>
      <c r="D1171" s="47" t="s">
        <v>3353</v>
      </c>
      <c r="K1171" s="111" t="s">
        <v>1038</v>
      </c>
      <c r="L1171" s="111" t="s">
        <v>1214</v>
      </c>
      <c r="M1171" s="47">
        <v>0</v>
      </c>
      <c r="N1171" s="111" t="s">
        <v>151</v>
      </c>
      <c r="O1171" s="47">
        <v>4</v>
      </c>
    </row>
    <row r="1172" spans="2:15" ht="12.75" customHeight="1">
      <c r="B1172" s="47" t="s">
        <v>1394</v>
      </c>
      <c r="C1172" s="47" t="s">
        <v>2081</v>
      </c>
      <c r="D1172" s="47" t="s">
        <v>1395</v>
      </c>
      <c r="K1172" s="111" t="s">
        <v>1039</v>
      </c>
      <c r="L1172" s="111" t="s">
        <v>319</v>
      </c>
      <c r="M1172" s="47">
        <v>0</v>
      </c>
      <c r="N1172" s="111" t="s">
        <v>151</v>
      </c>
      <c r="O1172" s="47">
        <v>4</v>
      </c>
    </row>
    <row r="1173" spans="2:15" ht="12.75" customHeight="1">
      <c r="B1173" s="47" t="s">
        <v>3354</v>
      </c>
      <c r="C1173" s="47" t="s">
        <v>1462</v>
      </c>
      <c r="D1173" s="47" t="s">
        <v>3355</v>
      </c>
      <c r="K1173" s="111" t="s">
        <v>1039</v>
      </c>
      <c r="L1173" s="111" t="s">
        <v>1240</v>
      </c>
      <c r="M1173" s="47">
        <v>0</v>
      </c>
      <c r="N1173" s="111" t="s">
        <v>151</v>
      </c>
      <c r="O1173" s="47">
        <v>4</v>
      </c>
    </row>
    <row r="1174" spans="2:15" ht="12.75" customHeight="1">
      <c r="B1174" s="47" t="s">
        <v>1396</v>
      </c>
      <c r="C1174" s="47" t="s">
        <v>1880</v>
      </c>
      <c r="D1174" s="47" t="s">
        <v>1397</v>
      </c>
      <c r="K1174" s="111" t="s">
        <v>2862</v>
      </c>
      <c r="L1174" s="111" t="s">
        <v>228</v>
      </c>
      <c r="M1174" s="47">
        <v>0</v>
      </c>
      <c r="N1174" s="111" t="s">
        <v>152</v>
      </c>
      <c r="O1174" s="47">
        <v>4</v>
      </c>
    </row>
    <row r="1175" spans="2:15" ht="12.75" customHeight="1">
      <c r="B1175" s="47" t="s">
        <v>1398</v>
      </c>
      <c r="C1175" s="47" t="s">
        <v>360</v>
      </c>
      <c r="D1175" s="47" t="s">
        <v>1399</v>
      </c>
      <c r="K1175" s="111" t="s">
        <v>2864</v>
      </c>
      <c r="L1175" s="111" t="s">
        <v>683</v>
      </c>
      <c r="M1175" s="47">
        <v>0</v>
      </c>
      <c r="N1175" s="111" t="s">
        <v>151</v>
      </c>
      <c r="O1175" s="47">
        <v>4</v>
      </c>
    </row>
    <row r="1176" spans="2:15" ht="12.75" customHeight="1">
      <c r="B1176" s="47" t="s">
        <v>1400</v>
      </c>
      <c r="C1176" s="47" t="s">
        <v>360</v>
      </c>
      <c r="D1176" s="47" t="s">
        <v>1401</v>
      </c>
      <c r="K1176" s="111" t="s">
        <v>2864</v>
      </c>
      <c r="L1176" s="111" t="s">
        <v>357</v>
      </c>
      <c r="M1176" s="47">
        <v>0</v>
      </c>
      <c r="N1176" s="111" t="s">
        <v>151</v>
      </c>
      <c r="O1176" s="47">
        <v>4</v>
      </c>
    </row>
    <row r="1177" spans="2:15" ht="12.75" customHeight="1">
      <c r="B1177" s="47" t="s">
        <v>1403</v>
      </c>
      <c r="C1177" s="47" t="s">
        <v>360</v>
      </c>
      <c r="D1177" s="47" t="s">
        <v>1404</v>
      </c>
      <c r="K1177" s="111" t="s">
        <v>1041</v>
      </c>
      <c r="L1177" s="111" t="s">
        <v>228</v>
      </c>
      <c r="M1177" s="47">
        <v>0</v>
      </c>
      <c r="N1177" s="111" t="s">
        <v>151</v>
      </c>
      <c r="O1177" s="47">
        <v>4</v>
      </c>
    </row>
    <row r="1178" spans="2:15" ht="12.75" customHeight="1">
      <c r="B1178" s="47" t="s">
        <v>1405</v>
      </c>
      <c r="C1178" s="47" t="s">
        <v>1407</v>
      </c>
      <c r="D1178" s="47" t="s">
        <v>1406</v>
      </c>
      <c r="K1178" s="111" t="s">
        <v>2866</v>
      </c>
      <c r="L1178" s="111" t="s">
        <v>228</v>
      </c>
      <c r="M1178" s="47">
        <v>0</v>
      </c>
      <c r="N1178" s="111" t="s">
        <v>1655</v>
      </c>
      <c r="O1178" s="47">
        <v>5</v>
      </c>
    </row>
    <row r="1179" spans="2:15" ht="12.75" customHeight="1">
      <c r="B1179" s="47" t="s">
        <v>3356</v>
      </c>
      <c r="C1179" s="47" t="s">
        <v>3357</v>
      </c>
      <c r="D1179" s="47" t="s">
        <v>1404</v>
      </c>
      <c r="K1179" s="111" t="s">
        <v>2868</v>
      </c>
      <c r="L1179" s="111" t="s">
        <v>228</v>
      </c>
      <c r="M1179" s="47">
        <v>0</v>
      </c>
      <c r="N1179" s="111" t="s">
        <v>1655</v>
      </c>
      <c r="O1179" s="47">
        <v>5</v>
      </c>
    </row>
    <row r="1180" spans="2:15" ht="12.75" customHeight="1">
      <c r="B1180" s="47" t="s">
        <v>3358</v>
      </c>
      <c r="C1180" s="47" t="s">
        <v>3357</v>
      </c>
      <c r="D1180" s="47" t="s">
        <v>3359</v>
      </c>
      <c r="K1180" s="111" t="s">
        <v>2870</v>
      </c>
      <c r="L1180" s="111" t="s">
        <v>228</v>
      </c>
      <c r="M1180" s="47">
        <v>0</v>
      </c>
      <c r="N1180" s="111" t="s">
        <v>1655</v>
      </c>
      <c r="O1180" s="47">
        <v>5</v>
      </c>
    </row>
    <row r="1181" spans="2:15" ht="12.75" customHeight="1">
      <c r="B1181" s="47" t="s">
        <v>1409</v>
      </c>
      <c r="C1181" s="47" t="s">
        <v>2137</v>
      </c>
      <c r="D1181" s="47" t="s">
        <v>1410</v>
      </c>
      <c r="K1181" s="111" t="s">
        <v>1043</v>
      </c>
      <c r="L1181" s="111" t="s">
        <v>340</v>
      </c>
      <c r="M1181" s="47">
        <v>0</v>
      </c>
      <c r="N1181" s="111" t="s">
        <v>151</v>
      </c>
      <c r="O1181" s="47">
        <v>4</v>
      </c>
    </row>
    <row r="1182" spans="2:15" ht="12.75" customHeight="1">
      <c r="B1182" s="47" t="s">
        <v>3360</v>
      </c>
      <c r="C1182" s="47" t="s">
        <v>360</v>
      </c>
      <c r="D1182" s="47" t="s">
        <v>1420</v>
      </c>
      <c r="K1182" s="111" t="s">
        <v>2872</v>
      </c>
      <c r="L1182" s="111" t="s">
        <v>683</v>
      </c>
      <c r="M1182" s="47">
        <v>0</v>
      </c>
      <c r="N1182" s="111" t="s">
        <v>151</v>
      </c>
      <c r="O1182" s="47">
        <v>4</v>
      </c>
    </row>
    <row r="1183" spans="2:15" ht="12.75" customHeight="1">
      <c r="B1183" s="47" t="s">
        <v>3361</v>
      </c>
      <c r="C1183" s="47" t="s">
        <v>360</v>
      </c>
      <c r="D1183" s="47" t="s">
        <v>3362</v>
      </c>
      <c r="K1183" s="111" t="s">
        <v>2873</v>
      </c>
      <c r="L1183" s="111" t="s">
        <v>228</v>
      </c>
      <c r="M1183" s="47">
        <v>0</v>
      </c>
      <c r="N1183" s="111" t="s">
        <v>1655</v>
      </c>
      <c r="O1183" s="47">
        <v>5</v>
      </c>
    </row>
    <row r="1184" spans="2:15" ht="12.75" customHeight="1">
      <c r="B1184" s="47" t="s">
        <v>1412</v>
      </c>
      <c r="C1184" s="47" t="s">
        <v>407</v>
      </c>
      <c r="D1184" s="47" t="s">
        <v>1413</v>
      </c>
      <c r="K1184" s="111" t="s">
        <v>2875</v>
      </c>
      <c r="L1184" s="111" t="s">
        <v>228</v>
      </c>
      <c r="M1184" s="47">
        <v>0</v>
      </c>
      <c r="N1184" s="111" t="s">
        <v>1655</v>
      </c>
      <c r="O1184" s="47">
        <v>5</v>
      </c>
    </row>
    <row r="1185" spans="2:15" ht="12.75" customHeight="1">
      <c r="B1185" s="47" t="s">
        <v>1415</v>
      </c>
      <c r="C1185" s="47" t="s">
        <v>360</v>
      </c>
      <c r="D1185" s="47" t="s">
        <v>1416</v>
      </c>
      <c r="K1185" s="111" t="s">
        <v>2877</v>
      </c>
      <c r="L1185" s="111" t="s">
        <v>228</v>
      </c>
      <c r="M1185" s="47">
        <v>0</v>
      </c>
      <c r="N1185" s="111" t="s">
        <v>1655</v>
      </c>
      <c r="O1185" s="47">
        <v>5</v>
      </c>
    </row>
    <row r="1186" spans="2:15" ht="12.75" customHeight="1">
      <c r="B1186" s="47" t="s">
        <v>1417</v>
      </c>
      <c r="C1186" s="47" t="s">
        <v>1955</v>
      </c>
      <c r="D1186" s="47" t="s">
        <v>1418</v>
      </c>
      <c r="K1186" s="111" t="s">
        <v>2879</v>
      </c>
      <c r="L1186" s="111" t="s">
        <v>228</v>
      </c>
      <c r="M1186" s="47">
        <v>0</v>
      </c>
      <c r="N1186" s="111" t="s">
        <v>1655</v>
      </c>
      <c r="O1186" s="47">
        <v>5</v>
      </c>
    </row>
    <row r="1187" spans="2:15" ht="12.75" customHeight="1">
      <c r="B1187" s="47" t="s">
        <v>3363</v>
      </c>
      <c r="C1187" s="47" t="s">
        <v>528</v>
      </c>
      <c r="D1187" s="47" t="s">
        <v>3364</v>
      </c>
      <c r="K1187" s="111" t="s">
        <v>2881</v>
      </c>
      <c r="L1187" s="111" t="s">
        <v>228</v>
      </c>
      <c r="M1187" s="47">
        <v>0</v>
      </c>
      <c r="N1187" s="111" t="s">
        <v>1655</v>
      </c>
      <c r="O1187" s="47">
        <v>5</v>
      </c>
    </row>
    <row r="1188" spans="2:15" ht="12.75" customHeight="1">
      <c r="B1188" s="47" t="s">
        <v>1419</v>
      </c>
      <c r="C1188" s="47" t="s">
        <v>360</v>
      </c>
      <c r="D1188" s="47" t="s">
        <v>1420</v>
      </c>
      <c r="K1188" s="111" t="s">
        <v>2883</v>
      </c>
      <c r="L1188" s="111" t="s">
        <v>228</v>
      </c>
      <c r="M1188" s="47">
        <v>0</v>
      </c>
      <c r="N1188" s="111" t="s">
        <v>1655</v>
      </c>
      <c r="O1188" s="47">
        <v>5</v>
      </c>
    </row>
    <row r="1189" spans="2:15" ht="12.75" customHeight="1">
      <c r="B1189" s="47" t="s">
        <v>1421</v>
      </c>
      <c r="C1189" s="47" t="s">
        <v>360</v>
      </c>
      <c r="D1189" s="47" t="s">
        <v>1422</v>
      </c>
      <c r="K1189" s="111" t="s">
        <v>2886</v>
      </c>
      <c r="L1189" s="111" t="s">
        <v>161</v>
      </c>
      <c r="M1189" s="47">
        <v>0</v>
      </c>
      <c r="N1189" s="111" t="s">
        <v>151</v>
      </c>
      <c r="O1189" s="47">
        <v>4</v>
      </c>
    </row>
    <row r="1190" spans="2:15" ht="12.75" customHeight="1">
      <c r="B1190" s="47" t="s">
        <v>1423</v>
      </c>
      <c r="C1190" s="47" t="s">
        <v>934</v>
      </c>
      <c r="D1190" s="47" t="s">
        <v>1424</v>
      </c>
      <c r="K1190" s="111" t="s">
        <v>2888</v>
      </c>
      <c r="L1190" s="111" t="s">
        <v>1319</v>
      </c>
      <c r="M1190" s="47">
        <v>0</v>
      </c>
      <c r="N1190" s="111" t="s">
        <v>151</v>
      </c>
      <c r="O1190" s="47">
        <v>4</v>
      </c>
    </row>
    <row r="1191" spans="2:15" ht="12.75" customHeight="1">
      <c r="B1191" s="47" t="s">
        <v>1425</v>
      </c>
      <c r="C1191" s="47" t="s">
        <v>360</v>
      </c>
      <c r="D1191" s="47" t="s">
        <v>1426</v>
      </c>
      <c r="K1191" s="111" t="s">
        <v>2889</v>
      </c>
      <c r="L1191" s="111" t="s">
        <v>228</v>
      </c>
      <c r="M1191" s="47">
        <v>0</v>
      </c>
      <c r="N1191" s="111" t="s">
        <v>1655</v>
      </c>
      <c r="O1191" s="47">
        <v>5</v>
      </c>
    </row>
    <row r="1192" spans="2:15" ht="12.75" customHeight="1">
      <c r="B1192" s="47" t="s">
        <v>1428</v>
      </c>
      <c r="C1192" s="47" t="s">
        <v>2137</v>
      </c>
      <c r="D1192" s="47" t="s">
        <v>1429</v>
      </c>
      <c r="K1192" s="111" t="s">
        <v>2890</v>
      </c>
      <c r="L1192" s="111" t="s">
        <v>340</v>
      </c>
      <c r="M1192" s="47">
        <v>0</v>
      </c>
      <c r="N1192" s="111" t="s">
        <v>151</v>
      </c>
      <c r="O1192" s="47">
        <v>4</v>
      </c>
    </row>
    <row r="1193" spans="2:15" ht="12.75" customHeight="1">
      <c r="B1193" s="47" t="s">
        <v>1430</v>
      </c>
      <c r="C1193" s="47" t="s">
        <v>934</v>
      </c>
      <c r="D1193" s="47" t="s">
        <v>1431</v>
      </c>
      <c r="K1193" s="111" t="s">
        <v>2892</v>
      </c>
      <c r="L1193" s="111" t="s">
        <v>683</v>
      </c>
      <c r="M1193" s="47">
        <v>0</v>
      </c>
      <c r="N1193" s="111" t="s">
        <v>1655</v>
      </c>
      <c r="O1193" s="47">
        <v>5</v>
      </c>
    </row>
    <row r="1194" spans="2:15" ht="12.75" customHeight="1">
      <c r="B1194" s="47" t="s">
        <v>1432</v>
      </c>
      <c r="C1194" s="47" t="s">
        <v>2137</v>
      </c>
      <c r="D1194" s="47" t="s">
        <v>1433</v>
      </c>
      <c r="K1194" s="111" t="s">
        <v>2894</v>
      </c>
      <c r="L1194" s="111" t="s">
        <v>161</v>
      </c>
      <c r="M1194" s="47">
        <v>0</v>
      </c>
      <c r="N1194" s="111" t="s">
        <v>151</v>
      </c>
      <c r="O1194" s="47">
        <v>4</v>
      </c>
    </row>
    <row r="1195" spans="2:15" ht="12.75" customHeight="1">
      <c r="B1195" s="47" t="s">
        <v>1434</v>
      </c>
      <c r="C1195" s="47" t="s">
        <v>360</v>
      </c>
      <c r="D1195" s="47" t="s">
        <v>1435</v>
      </c>
      <c r="K1195" s="111" t="s">
        <v>2895</v>
      </c>
      <c r="L1195" s="111" t="s">
        <v>228</v>
      </c>
      <c r="M1195" s="47">
        <v>0</v>
      </c>
      <c r="N1195" s="111" t="s">
        <v>151</v>
      </c>
      <c r="O1195" s="47">
        <v>4</v>
      </c>
    </row>
    <row r="1196" spans="2:15" ht="12.75" customHeight="1">
      <c r="B1196" s="47" t="s">
        <v>1436</v>
      </c>
      <c r="C1196" s="47" t="s">
        <v>360</v>
      </c>
      <c r="D1196" s="47" t="s">
        <v>3365</v>
      </c>
      <c r="K1196" s="111" t="s">
        <v>1045</v>
      </c>
      <c r="L1196" s="111" t="s">
        <v>228</v>
      </c>
      <c r="M1196" s="47">
        <v>0</v>
      </c>
      <c r="N1196" s="111" t="s">
        <v>151</v>
      </c>
      <c r="O1196" s="47">
        <v>4</v>
      </c>
    </row>
    <row r="1197" spans="2:15" ht="12.75" customHeight="1">
      <c r="B1197" s="47" t="s">
        <v>1437</v>
      </c>
      <c r="C1197" s="47" t="s">
        <v>934</v>
      </c>
      <c r="D1197" s="47" t="s">
        <v>1438</v>
      </c>
      <c r="K1197" s="111" t="s">
        <v>1045</v>
      </c>
      <c r="L1197" s="111" t="s">
        <v>228</v>
      </c>
      <c r="M1197" s="47">
        <v>0</v>
      </c>
      <c r="N1197" s="111" t="s">
        <v>151</v>
      </c>
      <c r="O1197" s="47">
        <v>5</v>
      </c>
    </row>
    <row r="1198" spans="2:15" ht="12.75" customHeight="1">
      <c r="B1198" s="47" t="s">
        <v>3366</v>
      </c>
      <c r="C1198" s="47" t="s">
        <v>407</v>
      </c>
      <c r="D1198" s="47" t="s">
        <v>2649</v>
      </c>
      <c r="K1198" s="111" t="s">
        <v>1048</v>
      </c>
      <c r="L1198" s="111" t="s">
        <v>228</v>
      </c>
      <c r="M1198" s="47">
        <v>0</v>
      </c>
      <c r="N1198" s="111" t="s">
        <v>151</v>
      </c>
      <c r="O1198" s="47">
        <v>3</v>
      </c>
    </row>
    <row r="1199" spans="2:15" ht="12.75" customHeight="1">
      <c r="B1199" s="47" t="s">
        <v>3367</v>
      </c>
      <c r="C1199" s="47" t="s">
        <v>3368</v>
      </c>
      <c r="D1199" s="47" t="s">
        <v>3369</v>
      </c>
      <c r="K1199" s="111" t="s">
        <v>1048</v>
      </c>
      <c r="L1199" s="111" t="s">
        <v>228</v>
      </c>
      <c r="M1199" s="47">
        <v>0</v>
      </c>
      <c r="N1199" s="111" t="s">
        <v>151</v>
      </c>
      <c r="O1199" s="47">
        <v>5</v>
      </c>
    </row>
    <row r="1200" spans="2:15" ht="12.75" customHeight="1">
      <c r="B1200" s="47" t="s">
        <v>1439</v>
      </c>
      <c r="C1200" s="47" t="s">
        <v>1440</v>
      </c>
      <c r="D1200" s="47" t="s">
        <v>3370</v>
      </c>
      <c r="K1200" s="111" t="s">
        <v>2897</v>
      </c>
      <c r="L1200" s="111" t="s">
        <v>228</v>
      </c>
      <c r="M1200" s="47">
        <v>0</v>
      </c>
      <c r="N1200" s="111" t="s">
        <v>151</v>
      </c>
      <c r="O1200" s="47">
        <v>3</v>
      </c>
    </row>
    <row r="1201" spans="2:15" ht="12.75" customHeight="1">
      <c r="B1201" s="47" t="s">
        <v>1441</v>
      </c>
      <c r="C1201" s="47" t="s">
        <v>1440</v>
      </c>
      <c r="D1201" s="47" t="s">
        <v>3371</v>
      </c>
      <c r="K1201" s="111" t="s">
        <v>2897</v>
      </c>
      <c r="L1201" s="111" t="s">
        <v>228</v>
      </c>
      <c r="M1201" s="47">
        <v>0</v>
      </c>
      <c r="N1201" s="111" t="s">
        <v>151</v>
      </c>
      <c r="O1201" s="47">
        <v>5</v>
      </c>
    </row>
    <row r="1202" spans="2:15" ht="12.75" customHeight="1">
      <c r="B1202" s="47" t="s">
        <v>1442</v>
      </c>
      <c r="C1202" s="47" t="s">
        <v>1440</v>
      </c>
      <c r="D1202" s="47" t="s">
        <v>3372</v>
      </c>
      <c r="K1202" s="111" t="s">
        <v>1050</v>
      </c>
      <c r="L1202" s="111" t="s">
        <v>228</v>
      </c>
      <c r="M1202" s="47">
        <v>0</v>
      </c>
      <c r="N1202" s="111" t="s">
        <v>151</v>
      </c>
      <c r="O1202" s="47">
        <v>4</v>
      </c>
    </row>
    <row r="1203" spans="2:15" ht="12.75" customHeight="1">
      <c r="B1203" s="47" t="s">
        <v>1443</v>
      </c>
      <c r="C1203" s="47" t="s">
        <v>3373</v>
      </c>
      <c r="D1203" s="47" t="s">
        <v>1444</v>
      </c>
      <c r="K1203" s="111" t="s">
        <v>1050</v>
      </c>
      <c r="L1203" s="111" t="s">
        <v>228</v>
      </c>
      <c r="M1203" s="47">
        <v>0</v>
      </c>
      <c r="N1203" s="111" t="s">
        <v>151</v>
      </c>
      <c r="O1203" s="47">
        <v>5</v>
      </c>
    </row>
    <row r="1204" spans="2:15" ht="12.75" customHeight="1">
      <c r="B1204" s="47" t="s">
        <v>3374</v>
      </c>
      <c r="C1204" s="47" t="s">
        <v>3373</v>
      </c>
      <c r="D1204" s="47" t="s">
        <v>3375</v>
      </c>
      <c r="K1204" s="111" t="s">
        <v>2899</v>
      </c>
      <c r="L1204" s="111" t="s">
        <v>228</v>
      </c>
      <c r="M1204" s="47">
        <v>0</v>
      </c>
      <c r="N1204" s="111" t="s">
        <v>151</v>
      </c>
      <c r="O1204" s="47">
        <v>4</v>
      </c>
    </row>
    <row r="1205" spans="2:15" ht="12.75" customHeight="1">
      <c r="B1205" s="47" t="s">
        <v>1446</v>
      </c>
      <c r="C1205" s="47" t="s">
        <v>1440</v>
      </c>
      <c r="D1205" s="47" t="s">
        <v>3376</v>
      </c>
      <c r="K1205" s="111" t="s">
        <v>2901</v>
      </c>
      <c r="L1205" s="111" t="s">
        <v>228</v>
      </c>
      <c r="M1205" s="47">
        <v>0</v>
      </c>
      <c r="N1205" s="111" t="s">
        <v>151</v>
      </c>
      <c r="O1205" s="47">
        <v>4</v>
      </c>
    </row>
    <row r="1206" spans="2:15" ht="12.75" customHeight="1">
      <c r="B1206" s="47" t="s">
        <v>3377</v>
      </c>
      <c r="C1206" s="47" t="s">
        <v>1440</v>
      </c>
      <c r="D1206" s="47" t="s">
        <v>3378</v>
      </c>
      <c r="K1206" s="111" t="s">
        <v>2901</v>
      </c>
      <c r="L1206" s="111" t="s">
        <v>228</v>
      </c>
      <c r="M1206" s="47">
        <v>0</v>
      </c>
      <c r="N1206" s="111" t="s">
        <v>151</v>
      </c>
      <c r="O1206" s="47">
        <v>5</v>
      </c>
    </row>
    <row r="1207" spans="2:15" ht="12.75" customHeight="1">
      <c r="B1207" s="47" t="s">
        <v>3379</v>
      </c>
      <c r="C1207" s="47" t="s">
        <v>360</v>
      </c>
      <c r="D1207" s="47" t="s">
        <v>3380</v>
      </c>
      <c r="K1207" s="111" t="s">
        <v>1053</v>
      </c>
      <c r="L1207" s="111" t="s">
        <v>228</v>
      </c>
      <c r="M1207" s="47">
        <v>0</v>
      </c>
      <c r="N1207" s="111" t="s">
        <v>151</v>
      </c>
      <c r="O1207" s="47">
        <v>3</v>
      </c>
    </row>
    <row r="1208" spans="2:15" ht="12.75" customHeight="1">
      <c r="B1208" s="47" t="s">
        <v>3381</v>
      </c>
      <c r="C1208" s="47" t="s">
        <v>360</v>
      </c>
      <c r="D1208" s="47" t="s">
        <v>3382</v>
      </c>
      <c r="K1208" s="111" t="s">
        <v>1053</v>
      </c>
      <c r="L1208" s="111" t="s">
        <v>228</v>
      </c>
      <c r="M1208" s="47">
        <v>0</v>
      </c>
      <c r="N1208" s="111" t="s">
        <v>151</v>
      </c>
      <c r="O1208" s="47">
        <v>5</v>
      </c>
    </row>
    <row r="1209" spans="2:15" ht="12.75" customHeight="1">
      <c r="B1209" s="47" t="s">
        <v>1448</v>
      </c>
      <c r="C1209" s="47" t="s">
        <v>360</v>
      </c>
      <c r="D1209" s="47" t="s">
        <v>1449</v>
      </c>
      <c r="K1209" s="111" t="s">
        <v>2903</v>
      </c>
      <c r="L1209" s="111" t="s">
        <v>228</v>
      </c>
      <c r="M1209" s="47">
        <v>0</v>
      </c>
      <c r="N1209" s="111" t="s">
        <v>151</v>
      </c>
      <c r="O1209" s="47">
        <v>5</v>
      </c>
    </row>
    <row r="1210" spans="2:15" ht="12.75" customHeight="1">
      <c r="B1210" s="47" t="s">
        <v>1450</v>
      </c>
      <c r="C1210" s="47" t="s">
        <v>934</v>
      </c>
      <c r="D1210" s="47" t="s">
        <v>1451</v>
      </c>
      <c r="K1210" s="111" t="s">
        <v>1055</v>
      </c>
      <c r="L1210" s="111" t="s">
        <v>228</v>
      </c>
      <c r="M1210" s="47">
        <v>0</v>
      </c>
      <c r="N1210" s="111" t="s">
        <v>151</v>
      </c>
      <c r="O1210" s="47">
        <v>5</v>
      </c>
    </row>
    <row r="1211" spans="2:15" ht="12.75" customHeight="1">
      <c r="B1211" s="47" t="s">
        <v>1452</v>
      </c>
      <c r="C1211" s="47" t="s">
        <v>3072</v>
      </c>
      <c r="D1211" s="47" t="s">
        <v>1453</v>
      </c>
      <c r="K1211" s="111" t="s">
        <v>2904</v>
      </c>
      <c r="L1211" s="111" t="s">
        <v>228</v>
      </c>
      <c r="M1211" s="47">
        <v>0</v>
      </c>
      <c r="N1211" s="111" t="s">
        <v>151</v>
      </c>
      <c r="O1211" s="47">
        <v>5</v>
      </c>
    </row>
    <row r="1212" spans="2:15" ht="12.75" customHeight="1">
      <c r="B1212" s="47" t="s">
        <v>3383</v>
      </c>
      <c r="C1212" s="47" t="s">
        <v>3078</v>
      </c>
      <c r="D1212" s="47" t="s">
        <v>3384</v>
      </c>
      <c r="K1212" s="111" t="s">
        <v>1057</v>
      </c>
      <c r="L1212" s="111" t="s">
        <v>228</v>
      </c>
      <c r="M1212" s="47">
        <v>0</v>
      </c>
      <c r="N1212" s="111" t="s">
        <v>151</v>
      </c>
      <c r="O1212" s="47">
        <v>4</v>
      </c>
    </row>
    <row r="1213" spans="2:15" ht="12.75" customHeight="1">
      <c r="B1213" s="47" t="s">
        <v>1454</v>
      </c>
      <c r="C1213" s="47" t="s">
        <v>360</v>
      </c>
      <c r="D1213" s="47" t="s">
        <v>1455</v>
      </c>
      <c r="K1213" s="111" t="s">
        <v>1057</v>
      </c>
      <c r="L1213" s="111" t="s">
        <v>228</v>
      </c>
      <c r="M1213" s="47">
        <v>0</v>
      </c>
      <c r="N1213" s="111" t="s">
        <v>151</v>
      </c>
      <c r="O1213" s="47">
        <v>5</v>
      </c>
    </row>
    <row r="1214" spans="2:15" ht="12.75" customHeight="1">
      <c r="B1214" s="47" t="s">
        <v>3385</v>
      </c>
      <c r="C1214" s="47" t="s">
        <v>3067</v>
      </c>
      <c r="D1214" s="47" t="s">
        <v>3386</v>
      </c>
      <c r="K1214" s="111" t="s">
        <v>1059</v>
      </c>
      <c r="L1214" s="111" t="s">
        <v>228</v>
      </c>
      <c r="M1214" s="47">
        <v>0</v>
      </c>
      <c r="N1214" s="111" t="s">
        <v>151</v>
      </c>
      <c r="O1214" s="47">
        <v>5</v>
      </c>
    </row>
    <row r="1215" spans="2:15" ht="12.75" customHeight="1">
      <c r="B1215" s="47" t="s">
        <v>1456</v>
      </c>
      <c r="C1215" s="47" t="s">
        <v>2219</v>
      </c>
      <c r="D1215" s="47" t="s">
        <v>1457</v>
      </c>
      <c r="K1215" s="111" t="s">
        <v>1059</v>
      </c>
      <c r="L1215" s="111" t="s">
        <v>228</v>
      </c>
      <c r="M1215" s="47">
        <v>0</v>
      </c>
      <c r="N1215" s="111" t="s">
        <v>151</v>
      </c>
      <c r="O1215" s="47">
        <v>5</v>
      </c>
    </row>
    <row r="1216" spans="2:15" ht="12.75" customHeight="1">
      <c r="B1216" s="47" t="s">
        <v>3387</v>
      </c>
      <c r="C1216" s="47" t="s">
        <v>3078</v>
      </c>
      <c r="D1216" s="47" t="s">
        <v>3388</v>
      </c>
      <c r="K1216" s="111" t="s">
        <v>1061</v>
      </c>
      <c r="L1216" s="111" t="s">
        <v>228</v>
      </c>
      <c r="M1216" s="47">
        <v>0</v>
      </c>
      <c r="N1216" s="111" t="s">
        <v>151</v>
      </c>
      <c r="O1216" s="47">
        <v>5</v>
      </c>
    </row>
    <row r="1217" spans="2:15" ht="12.75" customHeight="1">
      <c r="B1217" s="47" t="s">
        <v>3389</v>
      </c>
      <c r="C1217" s="47" t="s">
        <v>528</v>
      </c>
      <c r="D1217" s="47" t="s">
        <v>3228</v>
      </c>
      <c r="K1217" s="111" t="s">
        <v>1063</v>
      </c>
      <c r="L1217" s="111" t="s">
        <v>228</v>
      </c>
      <c r="M1217" s="47">
        <v>0</v>
      </c>
      <c r="N1217" s="111" t="s">
        <v>151</v>
      </c>
      <c r="O1217" s="47">
        <v>4</v>
      </c>
    </row>
    <row r="1218" spans="2:15" ht="12.75" customHeight="1">
      <c r="B1218" s="47" t="s">
        <v>3390</v>
      </c>
      <c r="C1218" s="47" t="s">
        <v>3391</v>
      </c>
      <c r="D1218" s="47" t="s">
        <v>1308</v>
      </c>
      <c r="K1218" s="111" t="s">
        <v>1063</v>
      </c>
      <c r="L1218" s="111" t="s">
        <v>228</v>
      </c>
      <c r="M1218" s="47">
        <v>0</v>
      </c>
      <c r="N1218" s="111" t="s">
        <v>151</v>
      </c>
      <c r="O1218" s="47">
        <v>5</v>
      </c>
    </row>
    <row r="1219" spans="2:15" ht="12.75" customHeight="1">
      <c r="B1219" s="47" t="s">
        <v>3392</v>
      </c>
      <c r="C1219" s="47" t="s">
        <v>528</v>
      </c>
      <c r="D1219" s="47" t="s">
        <v>1418</v>
      </c>
      <c r="K1219" s="111" t="s">
        <v>1064</v>
      </c>
      <c r="L1219" s="111" t="s">
        <v>228</v>
      </c>
      <c r="M1219" s="47">
        <v>0</v>
      </c>
      <c r="N1219" s="111" t="s">
        <v>151</v>
      </c>
      <c r="O1219" s="47">
        <v>5</v>
      </c>
    </row>
    <row r="1220" spans="2:15" ht="12.75" customHeight="1">
      <c r="B1220" s="47" t="s">
        <v>1458</v>
      </c>
      <c r="C1220" s="47" t="s">
        <v>407</v>
      </c>
      <c r="D1220" s="47" t="s">
        <v>1459</v>
      </c>
      <c r="K1220" s="111" t="s">
        <v>2908</v>
      </c>
      <c r="L1220" s="111" t="s">
        <v>228</v>
      </c>
      <c r="M1220" s="47">
        <v>0</v>
      </c>
      <c r="N1220" s="111" t="s">
        <v>151</v>
      </c>
      <c r="O1220" s="47">
        <v>5</v>
      </c>
    </row>
    <row r="1221" spans="2:15" ht="12.75" customHeight="1">
      <c r="B1221" s="47" t="s">
        <v>1460</v>
      </c>
      <c r="C1221" s="47" t="s">
        <v>3393</v>
      </c>
      <c r="D1221" s="47" t="s">
        <v>1461</v>
      </c>
      <c r="K1221" s="111" t="s">
        <v>1065</v>
      </c>
      <c r="L1221" s="111" t="s">
        <v>228</v>
      </c>
      <c r="M1221" s="47">
        <v>0</v>
      </c>
      <c r="N1221" s="111" t="s">
        <v>151</v>
      </c>
      <c r="O1221" s="47">
        <v>5</v>
      </c>
    </row>
    <row r="1222" spans="2:15" ht="12.75" customHeight="1">
      <c r="B1222" s="47" t="s">
        <v>1463</v>
      </c>
      <c r="C1222" s="47" t="s">
        <v>360</v>
      </c>
      <c r="D1222" s="47" t="s">
        <v>1464</v>
      </c>
      <c r="K1222" s="111" t="s">
        <v>2910</v>
      </c>
      <c r="L1222" s="111" t="s">
        <v>228</v>
      </c>
      <c r="M1222" s="47">
        <v>0</v>
      </c>
      <c r="N1222" s="111" t="s">
        <v>151</v>
      </c>
      <c r="O1222" s="47">
        <v>4</v>
      </c>
    </row>
    <row r="1223" spans="2:15" ht="12.75" customHeight="1">
      <c r="B1223" s="47" t="s">
        <v>1465</v>
      </c>
      <c r="C1223" s="47" t="s">
        <v>3072</v>
      </c>
      <c r="D1223" s="47" t="s">
        <v>1466</v>
      </c>
      <c r="K1223" s="111" t="s">
        <v>1067</v>
      </c>
      <c r="L1223" s="111" t="s">
        <v>1267</v>
      </c>
      <c r="M1223" s="47">
        <v>0</v>
      </c>
      <c r="N1223" s="111" t="s">
        <v>151</v>
      </c>
      <c r="O1223" s="47">
        <v>4</v>
      </c>
    </row>
    <row r="1224" spans="2:15" ht="12.75" customHeight="1">
      <c r="B1224" s="47" t="s">
        <v>1467</v>
      </c>
      <c r="C1224" s="47" t="s">
        <v>2095</v>
      </c>
      <c r="D1224" s="47" t="s">
        <v>1468</v>
      </c>
      <c r="K1224" s="111" t="s">
        <v>1067</v>
      </c>
      <c r="L1224" s="111" t="s">
        <v>3394</v>
      </c>
      <c r="M1224" s="47">
        <v>0</v>
      </c>
      <c r="N1224" s="111" t="s">
        <v>1655</v>
      </c>
      <c r="O1224" s="47">
        <v>5</v>
      </c>
    </row>
    <row r="1225" spans="2:15" ht="12.75" customHeight="1">
      <c r="B1225" s="47" t="s">
        <v>1469</v>
      </c>
      <c r="C1225" s="47" t="s">
        <v>2219</v>
      </c>
      <c r="D1225" s="47" t="s">
        <v>1470</v>
      </c>
      <c r="K1225" s="111" t="s">
        <v>1069</v>
      </c>
      <c r="L1225" s="111" t="s">
        <v>228</v>
      </c>
      <c r="M1225" s="47">
        <v>0</v>
      </c>
      <c r="N1225" s="111" t="s">
        <v>151</v>
      </c>
      <c r="O1225" s="47">
        <v>3</v>
      </c>
    </row>
    <row r="1226" spans="2:15" ht="12.75" customHeight="1">
      <c r="B1226" s="47" t="s">
        <v>1471</v>
      </c>
      <c r="C1226" s="47" t="s">
        <v>3395</v>
      </c>
      <c r="D1226" s="47" t="s">
        <v>1472</v>
      </c>
      <c r="K1226" s="111" t="s">
        <v>1069</v>
      </c>
      <c r="L1226" s="111" t="s">
        <v>228</v>
      </c>
      <c r="M1226" s="47">
        <v>0</v>
      </c>
      <c r="N1226" s="111" t="s">
        <v>151</v>
      </c>
      <c r="O1226" s="47">
        <v>5</v>
      </c>
    </row>
    <row r="1227" spans="2:15" ht="12.75" customHeight="1">
      <c r="B1227" s="47" t="s">
        <v>1473</v>
      </c>
      <c r="C1227" s="47" t="s">
        <v>3396</v>
      </c>
      <c r="D1227" s="47" t="s">
        <v>1474</v>
      </c>
      <c r="K1227" s="111" t="s">
        <v>1071</v>
      </c>
      <c r="L1227" s="111" t="s">
        <v>228</v>
      </c>
      <c r="M1227" s="47">
        <v>0</v>
      </c>
      <c r="N1227" s="111" t="s">
        <v>151</v>
      </c>
      <c r="O1227" s="47">
        <v>4</v>
      </c>
    </row>
    <row r="1228" spans="2:15" ht="12.75" customHeight="1">
      <c r="B1228" s="47" t="s">
        <v>1475</v>
      </c>
      <c r="C1228" s="47" t="s">
        <v>407</v>
      </c>
      <c r="D1228" s="47" t="s">
        <v>1476</v>
      </c>
      <c r="K1228" s="111" t="s">
        <v>1071</v>
      </c>
      <c r="L1228" s="111" t="s">
        <v>228</v>
      </c>
      <c r="M1228" s="47">
        <v>0</v>
      </c>
      <c r="N1228" s="111" t="s">
        <v>151</v>
      </c>
      <c r="O1228" s="47">
        <v>5</v>
      </c>
    </row>
    <row r="1229" spans="2:15" ht="12.75" customHeight="1">
      <c r="B1229" s="47" t="s">
        <v>3397</v>
      </c>
      <c r="C1229" s="47" t="s">
        <v>3072</v>
      </c>
      <c r="D1229" s="47" t="s">
        <v>3398</v>
      </c>
      <c r="K1229" s="111" t="s">
        <v>2912</v>
      </c>
      <c r="L1229" s="111" t="s">
        <v>228</v>
      </c>
      <c r="M1229" s="47">
        <v>0</v>
      </c>
      <c r="N1229" s="111" t="s">
        <v>152</v>
      </c>
      <c r="O1229" s="47">
        <v>5</v>
      </c>
    </row>
    <row r="1230" spans="2:15" ht="12.75" customHeight="1">
      <c r="B1230" s="47" t="s">
        <v>3399</v>
      </c>
      <c r="C1230" s="47" t="s">
        <v>3072</v>
      </c>
      <c r="D1230" s="47" t="s">
        <v>3400</v>
      </c>
      <c r="K1230" s="111" t="s">
        <v>2913</v>
      </c>
      <c r="L1230" s="111" t="s">
        <v>492</v>
      </c>
      <c r="M1230" s="47">
        <v>0</v>
      </c>
      <c r="N1230" s="111" t="s">
        <v>151</v>
      </c>
      <c r="O1230" s="47">
        <v>4</v>
      </c>
    </row>
    <row r="1231" spans="2:15" ht="12.75" customHeight="1">
      <c r="B1231" s="47" t="s">
        <v>3401</v>
      </c>
      <c r="C1231" s="47" t="s">
        <v>2339</v>
      </c>
      <c r="D1231" s="47" t="s">
        <v>3402</v>
      </c>
      <c r="K1231" s="111" t="s">
        <v>1073</v>
      </c>
      <c r="L1231" s="111" t="s">
        <v>390</v>
      </c>
      <c r="M1231" s="47">
        <v>0</v>
      </c>
      <c r="N1231" s="111" t="s">
        <v>151</v>
      </c>
      <c r="O1231" s="47">
        <v>4</v>
      </c>
    </row>
    <row r="1232" spans="2:15" ht="12.75" customHeight="1">
      <c r="B1232" s="47" t="s">
        <v>3403</v>
      </c>
      <c r="C1232" s="47" t="s">
        <v>2339</v>
      </c>
      <c r="D1232" s="47" t="s">
        <v>3404</v>
      </c>
      <c r="K1232" s="111" t="s">
        <v>1073</v>
      </c>
      <c r="L1232" s="111" t="s">
        <v>822</v>
      </c>
      <c r="M1232" s="47">
        <v>0</v>
      </c>
      <c r="N1232" s="111" t="s">
        <v>1655</v>
      </c>
      <c r="O1232" s="47">
        <v>5</v>
      </c>
    </row>
    <row r="1233" spans="2:15" ht="12.75" customHeight="1">
      <c r="B1233" s="47" t="s">
        <v>154</v>
      </c>
      <c r="C1233" s="47" t="s">
        <v>2081</v>
      </c>
      <c r="D1233" s="47" t="s">
        <v>1478</v>
      </c>
      <c r="K1233" s="111" t="s">
        <v>1073</v>
      </c>
      <c r="L1233" s="111" t="s">
        <v>3405</v>
      </c>
      <c r="M1233" s="47">
        <v>1</v>
      </c>
      <c r="N1233" s="111" t="s">
        <v>151</v>
      </c>
      <c r="O1233" s="47">
        <v>4</v>
      </c>
    </row>
    <row r="1234" spans="2:15" ht="12.75" customHeight="1">
      <c r="B1234" s="47" t="s">
        <v>3406</v>
      </c>
      <c r="C1234" s="47" t="s">
        <v>360</v>
      </c>
      <c r="D1234" s="47" t="s">
        <v>3407</v>
      </c>
      <c r="K1234" s="111" t="s">
        <v>1073</v>
      </c>
      <c r="L1234" s="111" t="s">
        <v>3408</v>
      </c>
      <c r="M1234" s="47">
        <v>0</v>
      </c>
      <c r="N1234" s="111" t="s">
        <v>1655</v>
      </c>
      <c r="O1234" s="47">
        <v>5</v>
      </c>
    </row>
    <row r="1235" spans="2:15" ht="12.75" customHeight="1">
      <c r="B1235" s="47" t="s">
        <v>3409</v>
      </c>
      <c r="C1235" s="47" t="s">
        <v>3321</v>
      </c>
      <c r="D1235" s="47" t="s">
        <v>3259</v>
      </c>
      <c r="K1235" s="111" t="s">
        <v>2916</v>
      </c>
      <c r="L1235" s="111" t="s">
        <v>3410</v>
      </c>
      <c r="M1235" s="47">
        <v>1</v>
      </c>
      <c r="N1235" s="111" t="s">
        <v>151</v>
      </c>
      <c r="O1235" s="47">
        <v>5</v>
      </c>
    </row>
    <row r="1236" spans="2:15" ht="12.75" customHeight="1">
      <c r="B1236" s="47" t="s">
        <v>3411</v>
      </c>
      <c r="C1236" s="47" t="s">
        <v>360</v>
      </c>
      <c r="D1236" s="47" t="s">
        <v>3412</v>
      </c>
      <c r="K1236" s="111" t="s">
        <v>2916</v>
      </c>
      <c r="L1236" s="111" t="s">
        <v>615</v>
      </c>
      <c r="M1236" s="47">
        <v>0</v>
      </c>
      <c r="N1236" s="111" t="s">
        <v>1655</v>
      </c>
      <c r="O1236" s="47">
        <v>5</v>
      </c>
    </row>
    <row r="1237" spans="2:15" ht="12.75" customHeight="1">
      <c r="B1237" s="47" t="s">
        <v>3413</v>
      </c>
      <c r="C1237" s="47" t="s">
        <v>2081</v>
      </c>
      <c r="D1237" s="47" t="s">
        <v>3414</v>
      </c>
      <c r="K1237" s="111" t="s">
        <v>1074</v>
      </c>
      <c r="L1237" s="111" t="s">
        <v>1278</v>
      </c>
      <c r="M1237" s="47">
        <v>1</v>
      </c>
      <c r="N1237" s="111" t="s">
        <v>151</v>
      </c>
      <c r="O1237" s="47">
        <v>4</v>
      </c>
    </row>
    <row r="1238" spans="2:15" ht="12.75" customHeight="1">
      <c r="B1238" s="47" t="s">
        <v>1480</v>
      </c>
      <c r="C1238" s="47" t="s">
        <v>360</v>
      </c>
      <c r="D1238" s="47" t="s">
        <v>1481</v>
      </c>
      <c r="K1238" s="111" t="s">
        <v>1074</v>
      </c>
      <c r="L1238" s="111" t="s">
        <v>348</v>
      </c>
      <c r="M1238" s="47">
        <v>1</v>
      </c>
      <c r="N1238" s="111" t="s">
        <v>151</v>
      </c>
      <c r="O1238" s="47">
        <v>5</v>
      </c>
    </row>
    <row r="1239" spans="2:15" ht="12.75" customHeight="1">
      <c r="B1239" s="47" t="s">
        <v>3415</v>
      </c>
      <c r="C1239" s="47" t="s">
        <v>3416</v>
      </c>
      <c r="D1239" s="47" t="s">
        <v>3417</v>
      </c>
      <c r="K1239" s="111" t="s">
        <v>1074</v>
      </c>
      <c r="L1239" s="111" t="s">
        <v>1286</v>
      </c>
      <c r="M1239" s="47">
        <v>1</v>
      </c>
      <c r="N1239" s="111" t="s">
        <v>151</v>
      </c>
      <c r="O1239" s="47">
        <v>4</v>
      </c>
    </row>
    <row r="1240" spans="2:15" ht="12.75" customHeight="1">
      <c r="B1240" s="47" t="s">
        <v>1483</v>
      </c>
      <c r="C1240" s="47" t="s">
        <v>363</v>
      </c>
      <c r="D1240" s="47" t="s">
        <v>1484</v>
      </c>
      <c r="K1240" s="111" t="s">
        <v>1074</v>
      </c>
      <c r="L1240" s="111" t="s">
        <v>1289</v>
      </c>
      <c r="M1240" s="47">
        <v>1</v>
      </c>
      <c r="N1240" s="111" t="s">
        <v>151</v>
      </c>
      <c r="O1240" s="47">
        <v>5</v>
      </c>
    </row>
    <row r="1241" spans="2:15" ht="12.75" customHeight="1">
      <c r="B1241" s="47" t="s">
        <v>1485</v>
      </c>
      <c r="C1241" s="47" t="s">
        <v>363</v>
      </c>
      <c r="D1241" s="47" t="s">
        <v>1486</v>
      </c>
      <c r="K1241" s="111" t="s">
        <v>1074</v>
      </c>
      <c r="L1241" s="111" t="s">
        <v>3418</v>
      </c>
      <c r="M1241" s="47">
        <v>0</v>
      </c>
      <c r="N1241" s="111" t="s">
        <v>1655</v>
      </c>
      <c r="O1241" s="47">
        <v>5</v>
      </c>
    </row>
    <row r="1242" spans="2:15" ht="12.75" customHeight="1">
      <c r="B1242" s="47" t="s">
        <v>3419</v>
      </c>
      <c r="C1242" s="47" t="s">
        <v>528</v>
      </c>
      <c r="D1242" s="47" t="s">
        <v>1260</v>
      </c>
      <c r="K1242" s="111" t="s">
        <v>1074</v>
      </c>
      <c r="L1242" s="111" t="s">
        <v>1281</v>
      </c>
      <c r="M1242" s="47">
        <v>1</v>
      </c>
      <c r="N1242" s="111" t="s">
        <v>151</v>
      </c>
      <c r="O1242" s="47">
        <v>5</v>
      </c>
    </row>
    <row r="1243" spans="2:15" ht="12.75" customHeight="1">
      <c r="B1243" s="47" t="s">
        <v>3420</v>
      </c>
      <c r="C1243" s="47" t="s">
        <v>528</v>
      </c>
      <c r="D1243" s="47" t="s">
        <v>3421</v>
      </c>
      <c r="K1243" s="111" t="s">
        <v>1074</v>
      </c>
      <c r="L1243" s="111" t="s">
        <v>428</v>
      </c>
      <c r="M1243" s="47">
        <v>1</v>
      </c>
      <c r="N1243" s="111" t="s">
        <v>151</v>
      </c>
      <c r="O1243" s="47">
        <v>4</v>
      </c>
    </row>
    <row r="1244" spans="2:15" ht="12.75" customHeight="1">
      <c r="B1244" s="47" t="s">
        <v>3422</v>
      </c>
      <c r="C1244" s="47" t="s">
        <v>3423</v>
      </c>
      <c r="D1244" s="47" t="s">
        <v>3424</v>
      </c>
      <c r="K1244" s="111" t="s">
        <v>1076</v>
      </c>
      <c r="L1244" s="111" t="s">
        <v>1278</v>
      </c>
      <c r="M1244" s="47">
        <v>1</v>
      </c>
      <c r="N1244" s="111" t="s">
        <v>151</v>
      </c>
      <c r="O1244" s="47">
        <v>4</v>
      </c>
    </row>
    <row r="1245" spans="2:15" ht="12.75" customHeight="1">
      <c r="B1245" s="47" t="s">
        <v>3425</v>
      </c>
      <c r="C1245" s="47" t="s">
        <v>1880</v>
      </c>
      <c r="D1245" s="47" t="s">
        <v>3426</v>
      </c>
      <c r="K1245" s="111" t="s">
        <v>1076</v>
      </c>
      <c r="L1245" s="111" t="s">
        <v>348</v>
      </c>
      <c r="M1245" s="47">
        <v>1</v>
      </c>
      <c r="N1245" s="111" t="s">
        <v>151</v>
      </c>
      <c r="O1245" s="47">
        <v>5</v>
      </c>
    </row>
    <row r="1246" spans="2:15" ht="12.75" customHeight="1">
      <c r="B1246" s="47" t="s">
        <v>3427</v>
      </c>
      <c r="C1246" s="47" t="s">
        <v>1880</v>
      </c>
      <c r="D1246" s="47" t="s">
        <v>3428</v>
      </c>
      <c r="K1246" s="111" t="s">
        <v>1076</v>
      </c>
      <c r="L1246" s="111" t="s">
        <v>1286</v>
      </c>
      <c r="M1246" s="47">
        <v>1</v>
      </c>
      <c r="N1246" s="111" t="s">
        <v>151</v>
      </c>
      <c r="O1246" s="47">
        <v>4</v>
      </c>
    </row>
    <row r="1247" spans="2:15" ht="12.75" customHeight="1">
      <c r="B1247" s="47" t="s">
        <v>1487</v>
      </c>
      <c r="C1247" s="47" t="s">
        <v>1880</v>
      </c>
      <c r="D1247" s="47" t="s">
        <v>1488</v>
      </c>
      <c r="K1247" s="111" t="s">
        <v>1076</v>
      </c>
      <c r="L1247" s="111" t="s">
        <v>1289</v>
      </c>
      <c r="M1247" s="47">
        <v>1</v>
      </c>
      <c r="N1247" s="111" t="s">
        <v>151</v>
      </c>
      <c r="O1247" s="47">
        <v>5</v>
      </c>
    </row>
    <row r="1248" spans="2:15" ht="12.75" customHeight="1">
      <c r="B1248" s="47" t="s">
        <v>3429</v>
      </c>
      <c r="C1248" s="47" t="s">
        <v>3430</v>
      </c>
      <c r="D1248" s="47" t="s">
        <v>3431</v>
      </c>
      <c r="K1248" s="111" t="s">
        <v>1076</v>
      </c>
      <c r="L1248" s="111" t="s">
        <v>3418</v>
      </c>
      <c r="M1248" s="47">
        <v>0</v>
      </c>
      <c r="N1248" s="111" t="s">
        <v>1655</v>
      </c>
      <c r="O1248" s="47">
        <v>5</v>
      </c>
    </row>
    <row r="1249" spans="2:15" ht="12.75" customHeight="1">
      <c r="B1249" s="47" t="s">
        <v>3432</v>
      </c>
      <c r="C1249" s="47" t="s">
        <v>2687</v>
      </c>
      <c r="D1249" s="47" t="s">
        <v>1488</v>
      </c>
      <c r="K1249" s="111" t="s">
        <v>1076</v>
      </c>
      <c r="L1249" s="111" t="s">
        <v>1281</v>
      </c>
      <c r="M1249" s="47">
        <v>1</v>
      </c>
      <c r="N1249" s="111" t="s">
        <v>151</v>
      </c>
      <c r="O1249" s="47">
        <v>5</v>
      </c>
    </row>
    <row r="1250" spans="2:15" ht="12.75" customHeight="1">
      <c r="B1250" s="47" t="s">
        <v>1489</v>
      </c>
      <c r="C1250" s="47" t="s">
        <v>2410</v>
      </c>
      <c r="D1250" s="47" t="s">
        <v>1490</v>
      </c>
      <c r="K1250" s="111" t="s">
        <v>1076</v>
      </c>
      <c r="L1250" s="111" t="s">
        <v>428</v>
      </c>
      <c r="M1250" s="47">
        <v>1</v>
      </c>
      <c r="N1250" s="111" t="s">
        <v>151</v>
      </c>
      <c r="O1250" s="47">
        <v>4</v>
      </c>
    </row>
    <row r="1251" spans="2:15" ht="12.75" customHeight="1">
      <c r="B1251" s="47" t="s">
        <v>3433</v>
      </c>
      <c r="C1251" s="47" t="s">
        <v>2410</v>
      </c>
      <c r="D1251" s="47" t="s">
        <v>3434</v>
      </c>
      <c r="K1251" s="111" t="s">
        <v>2919</v>
      </c>
      <c r="L1251" s="111" t="s">
        <v>3435</v>
      </c>
      <c r="M1251" s="47">
        <v>0</v>
      </c>
      <c r="N1251" s="111" t="s">
        <v>1655</v>
      </c>
      <c r="O1251" s="47">
        <v>5</v>
      </c>
    </row>
    <row r="1252" spans="2:15" ht="12.75" customHeight="1">
      <c r="B1252" s="47" t="s">
        <v>1491</v>
      </c>
      <c r="C1252" s="47" t="s">
        <v>735</v>
      </c>
      <c r="D1252" s="47" t="s">
        <v>1492</v>
      </c>
      <c r="K1252" s="111" t="s">
        <v>2921</v>
      </c>
      <c r="L1252" s="111" t="s">
        <v>228</v>
      </c>
      <c r="M1252" s="47">
        <v>0</v>
      </c>
      <c r="N1252" s="111" t="s">
        <v>1655</v>
      </c>
      <c r="O1252" s="47">
        <v>5</v>
      </c>
    </row>
    <row r="1253" spans="2:15" ht="12.75" customHeight="1">
      <c r="B1253" s="47" t="s">
        <v>1493</v>
      </c>
      <c r="C1253" s="47" t="s">
        <v>2410</v>
      </c>
      <c r="D1253" s="47" t="s">
        <v>1494</v>
      </c>
      <c r="K1253" s="111" t="s">
        <v>1078</v>
      </c>
      <c r="L1253" s="111" t="s">
        <v>228</v>
      </c>
      <c r="M1253" s="47">
        <v>0</v>
      </c>
      <c r="N1253" s="111" t="s">
        <v>151</v>
      </c>
      <c r="O1253" s="47">
        <v>4</v>
      </c>
    </row>
    <row r="1254" spans="2:15" ht="12.75" customHeight="1">
      <c r="B1254" s="47" t="s">
        <v>3436</v>
      </c>
      <c r="C1254" s="47" t="s">
        <v>2410</v>
      </c>
      <c r="D1254" s="47" t="s">
        <v>3437</v>
      </c>
      <c r="K1254" s="111" t="s">
        <v>1078</v>
      </c>
      <c r="L1254" s="111" t="s">
        <v>228</v>
      </c>
      <c r="M1254" s="47">
        <v>0</v>
      </c>
      <c r="N1254" s="111" t="s">
        <v>151</v>
      </c>
      <c r="O1254" s="47">
        <v>5</v>
      </c>
    </row>
    <row r="1255" spans="2:15" ht="12.75" customHeight="1">
      <c r="B1255" s="47" t="s">
        <v>3438</v>
      </c>
      <c r="C1255" s="47" t="s">
        <v>1980</v>
      </c>
      <c r="D1255" s="47" t="s">
        <v>3439</v>
      </c>
      <c r="K1255" s="111" t="s">
        <v>2924</v>
      </c>
      <c r="L1255" s="111" t="s">
        <v>228</v>
      </c>
      <c r="M1255" s="47">
        <v>0</v>
      </c>
      <c r="N1255" s="111" t="s">
        <v>151</v>
      </c>
      <c r="O1255" s="47">
        <v>5</v>
      </c>
    </row>
    <row r="1256" spans="2:15" ht="12.75" customHeight="1">
      <c r="B1256" s="47" t="s">
        <v>3440</v>
      </c>
      <c r="C1256" s="47" t="s">
        <v>979</v>
      </c>
      <c r="D1256" s="47" t="s">
        <v>3441</v>
      </c>
      <c r="K1256" s="111" t="s">
        <v>1080</v>
      </c>
      <c r="L1256" s="111" t="s">
        <v>228</v>
      </c>
      <c r="M1256" s="47">
        <v>0</v>
      </c>
      <c r="N1256" s="111" t="s">
        <v>151</v>
      </c>
      <c r="O1256" s="47">
        <v>5</v>
      </c>
    </row>
    <row r="1257" spans="2:15" ht="12.75" customHeight="1">
      <c r="B1257" s="47" t="s">
        <v>3442</v>
      </c>
      <c r="C1257" s="47" t="s">
        <v>979</v>
      </c>
      <c r="D1257" s="47" t="s">
        <v>3441</v>
      </c>
      <c r="K1257" s="111" t="s">
        <v>1082</v>
      </c>
      <c r="L1257" s="111" t="s">
        <v>228</v>
      </c>
      <c r="M1257" s="47">
        <v>0</v>
      </c>
      <c r="N1257" s="111" t="s">
        <v>151</v>
      </c>
      <c r="O1257" s="47">
        <v>3</v>
      </c>
    </row>
    <row r="1258" spans="2:15" ht="12.75" customHeight="1">
      <c r="B1258" s="47" t="s">
        <v>3443</v>
      </c>
      <c r="C1258" s="47" t="s">
        <v>3444</v>
      </c>
      <c r="D1258" s="47" t="s">
        <v>3445</v>
      </c>
      <c r="K1258" s="111" t="s">
        <v>1084</v>
      </c>
      <c r="L1258" s="111" t="s">
        <v>228</v>
      </c>
      <c r="M1258" s="47">
        <v>0</v>
      </c>
      <c r="N1258" s="111" t="s">
        <v>151</v>
      </c>
      <c r="O1258" s="47">
        <v>4</v>
      </c>
    </row>
    <row r="1259" spans="2:15" ht="12.75" customHeight="1">
      <c r="B1259" s="47" t="s">
        <v>1495</v>
      </c>
      <c r="C1259" s="47" t="s">
        <v>2410</v>
      </c>
      <c r="D1259" s="47" t="s">
        <v>1496</v>
      </c>
      <c r="K1259" s="111" t="s">
        <v>2927</v>
      </c>
      <c r="L1259" s="111" t="s">
        <v>228</v>
      </c>
      <c r="M1259" s="47">
        <v>0</v>
      </c>
      <c r="N1259" s="111" t="s">
        <v>151</v>
      </c>
      <c r="O1259" s="47">
        <v>5</v>
      </c>
    </row>
    <row r="1260" spans="2:15" ht="12.75" customHeight="1">
      <c r="B1260" s="47" t="s">
        <v>1497</v>
      </c>
      <c r="C1260" s="47" t="s">
        <v>2915</v>
      </c>
      <c r="D1260" s="47" t="s">
        <v>1498</v>
      </c>
      <c r="K1260" s="111" t="s">
        <v>1086</v>
      </c>
      <c r="L1260" s="111" t="s">
        <v>354</v>
      </c>
      <c r="M1260" s="47">
        <v>0</v>
      </c>
      <c r="N1260" s="111" t="s">
        <v>151</v>
      </c>
      <c r="O1260" s="47">
        <v>4</v>
      </c>
    </row>
    <row r="1261" spans="2:15" ht="12.75" customHeight="1">
      <c r="B1261" s="47" t="s">
        <v>1499</v>
      </c>
      <c r="C1261" s="47" t="s">
        <v>3446</v>
      </c>
      <c r="D1261" s="47" t="s">
        <v>3447</v>
      </c>
      <c r="K1261" s="111" t="s">
        <v>1086</v>
      </c>
      <c r="L1261" s="111" t="s">
        <v>1781</v>
      </c>
      <c r="M1261" s="47">
        <v>0</v>
      </c>
      <c r="N1261" s="111" t="s">
        <v>151</v>
      </c>
      <c r="O1261" s="47">
        <v>4</v>
      </c>
    </row>
    <row r="1262" spans="2:15" ht="12.75" customHeight="1">
      <c r="B1262" s="47" t="s">
        <v>3448</v>
      </c>
      <c r="C1262" s="47" t="s">
        <v>2410</v>
      </c>
      <c r="D1262" s="47" t="s">
        <v>3449</v>
      </c>
      <c r="K1262" s="111" t="s">
        <v>1088</v>
      </c>
      <c r="L1262" s="111" t="s">
        <v>161</v>
      </c>
      <c r="M1262" s="47">
        <v>0</v>
      </c>
      <c r="N1262" s="111" t="s">
        <v>151</v>
      </c>
      <c r="O1262" s="47">
        <v>4</v>
      </c>
    </row>
    <row r="1263" spans="2:15" ht="12.75" customHeight="1">
      <c r="B1263" s="47" t="s">
        <v>3450</v>
      </c>
      <c r="C1263" s="47" t="s">
        <v>3451</v>
      </c>
      <c r="D1263" s="47" t="s">
        <v>3452</v>
      </c>
      <c r="K1263" s="111" t="s">
        <v>1088</v>
      </c>
      <c r="L1263" s="111" t="s">
        <v>1926</v>
      </c>
      <c r="M1263" s="47">
        <v>0</v>
      </c>
      <c r="N1263" s="111" t="s">
        <v>1655</v>
      </c>
      <c r="O1263" s="47">
        <v>5</v>
      </c>
    </row>
    <row r="1264" spans="2:15" ht="12.75" customHeight="1">
      <c r="B1264" s="47" t="s">
        <v>1500</v>
      </c>
      <c r="C1264" s="47" t="s">
        <v>2410</v>
      </c>
      <c r="D1264" s="47" t="s">
        <v>1501</v>
      </c>
      <c r="K1264" s="111" t="s">
        <v>1090</v>
      </c>
      <c r="L1264" s="111" t="s">
        <v>354</v>
      </c>
      <c r="M1264" s="47">
        <v>0</v>
      </c>
      <c r="N1264" s="111" t="s">
        <v>151</v>
      </c>
      <c r="O1264" s="47">
        <v>4</v>
      </c>
    </row>
    <row r="1265" spans="2:15" ht="12.75" customHeight="1">
      <c r="B1265" s="47" t="s">
        <v>3453</v>
      </c>
      <c r="C1265" s="47" t="s">
        <v>2339</v>
      </c>
      <c r="D1265" s="47" t="s">
        <v>3454</v>
      </c>
      <c r="K1265" s="111" t="s">
        <v>1090</v>
      </c>
      <c r="L1265" s="111" t="s">
        <v>322</v>
      </c>
      <c r="M1265" s="47">
        <v>0</v>
      </c>
      <c r="N1265" s="111" t="s">
        <v>151</v>
      </c>
      <c r="O1265" s="47">
        <v>4</v>
      </c>
    </row>
    <row r="1266" spans="2:15" ht="12.75" customHeight="1">
      <c r="B1266" s="47" t="s">
        <v>1502</v>
      </c>
      <c r="C1266" s="47" t="s">
        <v>2410</v>
      </c>
      <c r="D1266" s="47" t="s">
        <v>1503</v>
      </c>
      <c r="K1266" s="111" t="s">
        <v>2929</v>
      </c>
      <c r="L1266" s="111" t="s">
        <v>161</v>
      </c>
      <c r="M1266" s="47">
        <v>0</v>
      </c>
      <c r="N1266" s="111" t="s">
        <v>151</v>
      </c>
      <c r="O1266" s="47">
        <v>4</v>
      </c>
    </row>
    <row r="1267" spans="2:15" ht="12.75" customHeight="1">
      <c r="B1267" s="47" t="s">
        <v>3455</v>
      </c>
      <c r="C1267" s="47" t="s">
        <v>2918</v>
      </c>
      <c r="D1267" s="47" t="s">
        <v>3456</v>
      </c>
      <c r="K1267" s="111" t="s">
        <v>2929</v>
      </c>
      <c r="L1267" s="111" t="s">
        <v>477</v>
      </c>
      <c r="M1267" s="47">
        <v>0</v>
      </c>
      <c r="N1267" s="111" t="s">
        <v>1655</v>
      </c>
      <c r="O1267" s="47">
        <v>5</v>
      </c>
    </row>
    <row r="1268" spans="2:15" ht="12.75" customHeight="1">
      <c r="B1268" s="47" t="s">
        <v>3457</v>
      </c>
      <c r="C1268" s="47" t="s">
        <v>2339</v>
      </c>
      <c r="D1268" s="47" t="s">
        <v>3456</v>
      </c>
      <c r="K1268" s="111" t="s">
        <v>1092</v>
      </c>
      <c r="L1268" s="111" t="s">
        <v>340</v>
      </c>
      <c r="M1268" s="47">
        <v>0</v>
      </c>
      <c r="N1268" s="111" t="s">
        <v>151</v>
      </c>
      <c r="O1268" s="47">
        <v>4</v>
      </c>
    </row>
    <row r="1269" spans="2:15" ht="12.75" customHeight="1">
      <c r="B1269" s="47" t="s">
        <v>3458</v>
      </c>
      <c r="C1269" s="47" t="s">
        <v>2918</v>
      </c>
      <c r="D1269" s="47" t="s">
        <v>3459</v>
      </c>
      <c r="K1269" s="111" t="s">
        <v>1092</v>
      </c>
      <c r="L1269" s="111" t="s">
        <v>1319</v>
      </c>
      <c r="M1269" s="47">
        <v>0</v>
      </c>
      <c r="N1269" s="111" t="s">
        <v>151</v>
      </c>
      <c r="O1269" s="47">
        <v>4</v>
      </c>
    </row>
    <row r="1270" spans="2:15" ht="12.75" customHeight="1">
      <c r="B1270" s="47" t="s">
        <v>1504</v>
      </c>
      <c r="C1270" s="47" t="s">
        <v>2410</v>
      </c>
      <c r="D1270" s="47" t="s">
        <v>1505</v>
      </c>
      <c r="K1270" s="111" t="s">
        <v>1092</v>
      </c>
      <c r="L1270" s="111" t="s">
        <v>343</v>
      </c>
      <c r="M1270" s="47">
        <v>0</v>
      </c>
      <c r="N1270" s="111" t="s">
        <v>151</v>
      </c>
      <c r="O1270" s="47">
        <v>4</v>
      </c>
    </row>
    <row r="1271" spans="2:15" ht="12.75" customHeight="1">
      <c r="B1271" s="47" t="s">
        <v>1506</v>
      </c>
      <c r="C1271" s="47" t="s">
        <v>2918</v>
      </c>
      <c r="D1271" s="47" t="s">
        <v>1507</v>
      </c>
      <c r="K1271" s="111" t="s">
        <v>1092</v>
      </c>
      <c r="L1271" s="111" t="s">
        <v>1926</v>
      </c>
      <c r="M1271" s="47">
        <v>0</v>
      </c>
      <c r="N1271" s="111" t="s">
        <v>1655</v>
      </c>
      <c r="O1271" s="47">
        <v>5</v>
      </c>
    </row>
    <row r="1272" spans="2:15" ht="12.75" customHeight="1">
      <c r="B1272" s="47" t="s">
        <v>3460</v>
      </c>
      <c r="C1272" s="47" t="s">
        <v>2339</v>
      </c>
      <c r="D1272" s="47" t="s">
        <v>3461</v>
      </c>
      <c r="K1272" s="111" t="s">
        <v>1094</v>
      </c>
      <c r="L1272" s="111" t="s">
        <v>1324</v>
      </c>
      <c r="M1272" s="47">
        <v>0</v>
      </c>
      <c r="N1272" s="111" t="s">
        <v>151</v>
      </c>
      <c r="O1272" s="47">
        <v>4</v>
      </c>
    </row>
    <row r="1273" spans="2:15" ht="12.75" customHeight="1">
      <c r="B1273" s="47" t="s">
        <v>3462</v>
      </c>
      <c r="C1273" s="47" t="s">
        <v>2339</v>
      </c>
      <c r="D1273" s="47" t="s">
        <v>3463</v>
      </c>
      <c r="K1273" s="111" t="s">
        <v>1097</v>
      </c>
      <c r="L1273" s="111" t="s">
        <v>1926</v>
      </c>
      <c r="M1273" s="47">
        <v>0</v>
      </c>
      <c r="N1273" s="111" t="s">
        <v>1655</v>
      </c>
      <c r="O1273" s="47">
        <v>5</v>
      </c>
    </row>
    <row r="1274" spans="2:15" ht="12.75" customHeight="1">
      <c r="B1274" s="47" t="s">
        <v>1508</v>
      </c>
      <c r="C1274" s="47" t="s">
        <v>2081</v>
      </c>
      <c r="D1274" s="47" t="s">
        <v>1509</v>
      </c>
      <c r="K1274" s="111" t="s">
        <v>1100</v>
      </c>
      <c r="L1274" s="111" t="s">
        <v>161</v>
      </c>
      <c r="M1274" s="47">
        <v>0</v>
      </c>
      <c r="N1274" s="111" t="s">
        <v>1655</v>
      </c>
      <c r="O1274" s="47">
        <v>5</v>
      </c>
    </row>
    <row r="1275" spans="2:15" ht="12.75" customHeight="1">
      <c r="B1275" s="47" t="s">
        <v>3464</v>
      </c>
      <c r="C1275" s="47" t="s">
        <v>528</v>
      </c>
      <c r="D1275" s="47" t="s">
        <v>3465</v>
      </c>
      <c r="K1275" s="111" t="s">
        <v>1100</v>
      </c>
      <c r="L1275" s="111" t="s">
        <v>3466</v>
      </c>
      <c r="M1275" s="47">
        <v>0</v>
      </c>
      <c r="N1275" s="111" t="s">
        <v>1655</v>
      </c>
      <c r="O1275" s="47">
        <v>5</v>
      </c>
    </row>
    <row r="1276" spans="2:15" ht="12.75" customHeight="1">
      <c r="B1276" s="47" t="s">
        <v>3467</v>
      </c>
      <c r="C1276" s="47" t="s">
        <v>528</v>
      </c>
      <c r="D1276" s="47" t="s">
        <v>1513</v>
      </c>
      <c r="K1276" s="111" t="s">
        <v>1100</v>
      </c>
      <c r="L1276" s="111" t="s">
        <v>1328</v>
      </c>
      <c r="M1276" s="47">
        <v>0</v>
      </c>
      <c r="N1276" s="111" t="s">
        <v>151</v>
      </c>
      <c r="O1276" s="47">
        <v>4</v>
      </c>
    </row>
    <row r="1277" spans="2:15" ht="12.75" customHeight="1">
      <c r="B1277" s="47" t="s">
        <v>1510</v>
      </c>
      <c r="C1277" s="47" t="s">
        <v>407</v>
      </c>
      <c r="D1277" s="47" t="s">
        <v>1511</v>
      </c>
      <c r="K1277" s="111" t="s">
        <v>1100</v>
      </c>
      <c r="L1277" s="111" t="s">
        <v>343</v>
      </c>
      <c r="M1277" s="47">
        <v>0</v>
      </c>
      <c r="N1277" s="111" t="s">
        <v>1655</v>
      </c>
      <c r="O1277" s="47">
        <v>5</v>
      </c>
    </row>
    <row r="1278" spans="2:15" ht="12.75" customHeight="1">
      <c r="B1278" s="47" t="s">
        <v>1512</v>
      </c>
      <c r="C1278" s="47" t="s">
        <v>1004</v>
      </c>
      <c r="D1278" s="47" t="s">
        <v>1513</v>
      </c>
      <c r="K1278" s="111" t="s">
        <v>1102</v>
      </c>
      <c r="L1278" s="111" t="s">
        <v>348</v>
      </c>
      <c r="M1278" s="47">
        <v>0</v>
      </c>
      <c r="N1278" s="111" t="s">
        <v>151</v>
      </c>
      <c r="O1278" s="47">
        <v>4</v>
      </c>
    </row>
    <row r="1279" spans="2:15" ht="12.75" customHeight="1">
      <c r="B1279" s="47" t="s">
        <v>3468</v>
      </c>
      <c r="C1279" s="47" t="s">
        <v>3469</v>
      </c>
      <c r="D1279" s="47" t="s">
        <v>3470</v>
      </c>
      <c r="K1279" s="111" t="s">
        <v>1102</v>
      </c>
      <c r="L1279" s="111" t="s">
        <v>477</v>
      </c>
      <c r="M1279" s="47">
        <v>0</v>
      </c>
      <c r="N1279" s="111" t="s">
        <v>1655</v>
      </c>
      <c r="O1279" s="47">
        <v>5</v>
      </c>
    </row>
    <row r="1280" spans="2:15" ht="12.75" customHeight="1">
      <c r="B1280" s="47" t="s">
        <v>3471</v>
      </c>
      <c r="C1280" s="47" t="s">
        <v>528</v>
      </c>
      <c r="D1280" s="47" t="s">
        <v>3472</v>
      </c>
      <c r="K1280" s="111" t="s">
        <v>1102</v>
      </c>
      <c r="L1280" s="111" t="s">
        <v>1926</v>
      </c>
      <c r="M1280" s="47">
        <v>0</v>
      </c>
      <c r="N1280" s="111" t="s">
        <v>1655</v>
      </c>
      <c r="O1280" s="47">
        <v>5</v>
      </c>
    </row>
    <row r="1281" spans="2:15" ht="12.75" customHeight="1">
      <c r="B1281" s="47" t="s">
        <v>3473</v>
      </c>
      <c r="C1281" s="47" t="s">
        <v>2339</v>
      </c>
      <c r="D1281" s="47" t="s">
        <v>3474</v>
      </c>
      <c r="K1281" s="111" t="s">
        <v>2931</v>
      </c>
      <c r="L1281" s="111" t="s">
        <v>228</v>
      </c>
      <c r="M1281" s="47">
        <v>0</v>
      </c>
      <c r="N1281" s="111" t="s">
        <v>1655</v>
      </c>
      <c r="O1281" s="47">
        <v>5</v>
      </c>
    </row>
    <row r="1282" spans="2:15" ht="12.75" customHeight="1">
      <c r="B1282" s="47" t="s">
        <v>3475</v>
      </c>
      <c r="C1282" s="47" t="s">
        <v>2339</v>
      </c>
      <c r="D1282" s="47" t="s">
        <v>3476</v>
      </c>
      <c r="K1282" s="111" t="s">
        <v>2933</v>
      </c>
      <c r="L1282" s="111" t="s">
        <v>228</v>
      </c>
      <c r="M1282" s="47">
        <v>0</v>
      </c>
      <c r="N1282" s="111" t="s">
        <v>1655</v>
      </c>
      <c r="O1282" s="47">
        <v>5</v>
      </c>
    </row>
    <row r="1283" spans="2:15" ht="12.75" customHeight="1">
      <c r="B1283" s="47" t="s">
        <v>3477</v>
      </c>
      <c r="C1283" s="47" t="s">
        <v>2339</v>
      </c>
      <c r="D1283" s="47" t="s">
        <v>3478</v>
      </c>
      <c r="K1283" s="111" t="s">
        <v>1104</v>
      </c>
      <c r="L1283" s="111" t="s">
        <v>354</v>
      </c>
      <c r="M1283" s="47">
        <v>0</v>
      </c>
      <c r="N1283" s="111" t="s">
        <v>151</v>
      </c>
      <c r="O1283" s="47">
        <v>4</v>
      </c>
    </row>
    <row r="1284" spans="2:15" ht="12.75" customHeight="1">
      <c r="B1284" s="47" t="s">
        <v>3479</v>
      </c>
      <c r="C1284" s="47" t="s">
        <v>528</v>
      </c>
      <c r="D1284" s="47" t="s">
        <v>3480</v>
      </c>
      <c r="K1284" s="111" t="s">
        <v>1104</v>
      </c>
      <c r="L1284" s="111" t="s">
        <v>1926</v>
      </c>
      <c r="M1284" s="47">
        <v>0</v>
      </c>
      <c r="N1284" s="111" t="s">
        <v>1655</v>
      </c>
      <c r="O1284" s="47">
        <v>5</v>
      </c>
    </row>
    <row r="1285" spans="2:15" ht="12.75" customHeight="1">
      <c r="B1285" s="47" t="s">
        <v>3481</v>
      </c>
      <c r="C1285" s="47" t="s">
        <v>528</v>
      </c>
      <c r="D1285" s="47" t="s">
        <v>1520</v>
      </c>
      <c r="K1285" s="111" t="s">
        <v>2935</v>
      </c>
      <c r="L1285" s="111" t="s">
        <v>3482</v>
      </c>
      <c r="M1285" s="47">
        <v>0</v>
      </c>
      <c r="N1285" s="111" t="s">
        <v>151</v>
      </c>
      <c r="O1285" s="47">
        <v>4</v>
      </c>
    </row>
    <row r="1286" spans="2:15" ht="12.75" customHeight="1">
      <c r="B1286" s="47" t="s">
        <v>3483</v>
      </c>
      <c r="C1286" s="47" t="s">
        <v>528</v>
      </c>
      <c r="D1286" s="47" t="s">
        <v>3484</v>
      </c>
      <c r="K1286" s="111" t="s">
        <v>2937</v>
      </c>
      <c r="L1286" s="111" t="s">
        <v>228</v>
      </c>
      <c r="M1286" s="47">
        <v>0</v>
      </c>
      <c r="N1286" s="111" t="s">
        <v>1655</v>
      </c>
      <c r="O1286" s="47">
        <v>5</v>
      </c>
    </row>
    <row r="1287" spans="2:15" ht="12.75" customHeight="1">
      <c r="B1287" s="47" t="s">
        <v>3485</v>
      </c>
      <c r="C1287" s="47" t="s">
        <v>528</v>
      </c>
      <c r="D1287" s="47" t="s">
        <v>3486</v>
      </c>
      <c r="K1287" s="111" t="s">
        <v>2939</v>
      </c>
      <c r="L1287" s="111" t="s">
        <v>228</v>
      </c>
      <c r="M1287" s="47">
        <v>0</v>
      </c>
      <c r="N1287" s="111" t="s">
        <v>1655</v>
      </c>
      <c r="O1287" s="47">
        <v>5</v>
      </c>
    </row>
    <row r="1288" spans="2:15" ht="12.75" customHeight="1">
      <c r="B1288" s="47" t="s">
        <v>1514</v>
      </c>
      <c r="C1288" s="47" t="s">
        <v>1516</v>
      </c>
      <c r="D1288" s="47" t="s">
        <v>1515</v>
      </c>
      <c r="K1288" s="111" t="s">
        <v>1106</v>
      </c>
      <c r="L1288" s="111" t="s">
        <v>228</v>
      </c>
      <c r="M1288" s="47">
        <v>0</v>
      </c>
      <c r="N1288" s="111" t="s">
        <v>151</v>
      </c>
      <c r="O1288" s="47">
        <v>4</v>
      </c>
    </row>
    <row r="1289" spans="2:15" ht="12.75" customHeight="1">
      <c r="B1289" s="47" t="s">
        <v>3487</v>
      </c>
      <c r="C1289" s="47" t="s">
        <v>2095</v>
      </c>
      <c r="D1289" s="47" t="s">
        <v>3248</v>
      </c>
      <c r="K1289" s="111" t="s">
        <v>1106</v>
      </c>
      <c r="L1289" s="111" t="s">
        <v>228</v>
      </c>
      <c r="M1289" s="47">
        <v>0</v>
      </c>
      <c r="N1289" s="111" t="s">
        <v>151</v>
      </c>
      <c r="O1289" s="47">
        <v>5</v>
      </c>
    </row>
    <row r="1290" spans="2:15" ht="12.75" customHeight="1">
      <c r="B1290" s="47" t="s">
        <v>1518</v>
      </c>
      <c r="C1290" s="47" t="s">
        <v>407</v>
      </c>
      <c r="D1290" s="47" t="s">
        <v>1511</v>
      </c>
      <c r="K1290" s="111" t="s">
        <v>2941</v>
      </c>
      <c r="L1290" s="111" t="s">
        <v>228</v>
      </c>
      <c r="M1290" s="47">
        <v>0</v>
      </c>
      <c r="N1290" s="111" t="s">
        <v>151</v>
      </c>
      <c r="O1290" s="47">
        <v>4</v>
      </c>
    </row>
    <row r="1291" spans="2:15" ht="12.75" customHeight="1">
      <c r="B1291" s="47" t="s">
        <v>1519</v>
      </c>
      <c r="C1291" s="47" t="s">
        <v>407</v>
      </c>
      <c r="D1291" s="47" t="s">
        <v>1520</v>
      </c>
      <c r="K1291" s="111" t="s">
        <v>2941</v>
      </c>
      <c r="L1291" s="111" t="s">
        <v>228</v>
      </c>
      <c r="M1291" s="47">
        <v>0</v>
      </c>
      <c r="N1291" s="111" t="s">
        <v>151</v>
      </c>
      <c r="O1291" s="47">
        <v>5</v>
      </c>
    </row>
    <row r="1292" spans="2:15" ht="12.75" customHeight="1">
      <c r="B1292" s="47" t="s">
        <v>1521</v>
      </c>
      <c r="C1292" s="47" t="s">
        <v>1516</v>
      </c>
      <c r="D1292" s="47" t="s">
        <v>1522</v>
      </c>
      <c r="K1292" s="111" t="s">
        <v>1107</v>
      </c>
      <c r="L1292" s="111" t="s">
        <v>228</v>
      </c>
      <c r="M1292" s="47">
        <v>0</v>
      </c>
      <c r="N1292" s="111" t="s">
        <v>151</v>
      </c>
      <c r="O1292" s="47">
        <v>4</v>
      </c>
    </row>
    <row r="1293" spans="2:15" ht="12.75" customHeight="1">
      <c r="B1293" s="47" t="s">
        <v>3488</v>
      </c>
      <c r="C1293" s="47" t="s">
        <v>407</v>
      </c>
      <c r="D1293" s="47" t="s">
        <v>3489</v>
      </c>
      <c r="K1293" s="111" t="s">
        <v>1107</v>
      </c>
      <c r="L1293" s="111" t="s">
        <v>228</v>
      </c>
      <c r="M1293" s="47">
        <v>0</v>
      </c>
      <c r="N1293" s="111" t="s">
        <v>151</v>
      </c>
      <c r="O1293" s="47">
        <v>5</v>
      </c>
    </row>
    <row r="1294" spans="2:15" ht="12.75" customHeight="1">
      <c r="B1294" s="47" t="s">
        <v>3490</v>
      </c>
      <c r="C1294" s="47" t="s">
        <v>2735</v>
      </c>
      <c r="D1294" s="47" t="s">
        <v>3491</v>
      </c>
      <c r="K1294" s="111" t="s">
        <v>1108</v>
      </c>
      <c r="L1294" s="111" t="s">
        <v>228</v>
      </c>
      <c r="M1294" s="47">
        <v>0</v>
      </c>
      <c r="N1294" s="111" t="s">
        <v>151</v>
      </c>
      <c r="O1294" s="47">
        <v>4</v>
      </c>
    </row>
    <row r="1295" spans="2:15" ht="12.75" customHeight="1">
      <c r="B1295" s="47" t="s">
        <v>3492</v>
      </c>
      <c r="C1295" s="47" t="s">
        <v>2735</v>
      </c>
      <c r="D1295" s="47" t="s">
        <v>3493</v>
      </c>
      <c r="K1295" s="111" t="s">
        <v>1108</v>
      </c>
      <c r="L1295" s="111" t="s">
        <v>228</v>
      </c>
      <c r="M1295" s="47">
        <v>0</v>
      </c>
      <c r="N1295" s="111" t="s">
        <v>151</v>
      </c>
      <c r="O1295" s="47">
        <v>5</v>
      </c>
    </row>
    <row r="1296" spans="2:15" ht="12.75" customHeight="1">
      <c r="B1296" s="47" t="s">
        <v>3494</v>
      </c>
      <c r="C1296" s="47" t="s">
        <v>2339</v>
      </c>
      <c r="D1296" s="47" t="s">
        <v>3495</v>
      </c>
      <c r="K1296" s="111" t="s">
        <v>1110</v>
      </c>
      <c r="L1296" s="111" t="s">
        <v>228</v>
      </c>
      <c r="M1296" s="47">
        <v>0</v>
      </c>
      <c r="N1296" s="111" t="s">
        <v>151</v>
      </c>
      <c r="O1296" s="47">
        <v>4</v>
      </c>
    </row>
    <row r="1297" spans="2:15" ht="12.75" customHeight="1">
      <c r="B1297" s="47" t="s">
        <v>1523</v>
      </c>
      <c r="C1297" s="47" t="s">
        <v>318</v>
      </c>
      <c r="D1297" s="47" t="s">
        <v>1524</v>
      </c>
      <c r="K1297" s="111" t="s">
        <v>1110</v>
      </c>
      <c r="L1297" s="111" t="s">
        <v>228</v>
      </c>
      <c r="M1297" s="47">
        <v>0</v>
      </c>
      <c r="N1297" s="111" t="s">
        <v>151</v>
      </c>
      <c r="O1297" s="47">
        <v>5</v>
      </c>
    </row>
    <row r="1298" spans="2:15" ht="12.75" customHeight="1">
      <c r="B1298" s="47" t="s">
        <v>3496</v>
      </c>
      <c r="C1298" s="47" t="s">
        <v>1943</v>
      </c>
      <c r="D1298" s="47" t="s">
        <v>764</v>
      </c>
      <c r="K1298" s="111" t="s">
        <v>2945</v>
      </c>
      <c r="L1298" s="111" t="s">
        <v>228</v>
      </c>
      <c r="M1298" s="47">
        <v>0</v>
      </c>
      <c r="N1298" s="111" t="s">
        <v>151</v>
      </c>
      <c r="O1298" s="47">
        <v>4</v>
      </c>
    </row>
    <row r="1299" spans="2:15" ht="12.75" customHeight="1">
      <c r="B1299" s="47" t="s">
        <v>1525</v>
      </c>
      <c r="C1299" s="47" t="s">
        <v>318</v>
      </c>
      <c r="D1299" s="47" t="s">
        <v>1526</v>
      </c>
      <c r="K1299" s="111" t="s">
        <v>1112</v>
      </c>
      <c r="L1299" s="111" t="s">
        <v>228</v>
      </c>
      <c r="M1299" s="47">
        <v>0</v>
      </c>
      <c r="N1299" s="111" t="s">
        <v>151</v>
      </c>
      <c r="O1299" s="47">
        <v>4</v>
      </c>
    </row>
    <row r="1300" spans="2:15" ht="12.75" customHeight="1">
      <c r="B1300" s="47" t="s">
        <v>3497</v>
      </c>
      <c r="C1300" s="47" t="s">
        <v>1889</v>
      </c>
      <c r="D1300" s="47" t="s">
        <v>3498</v>
      </c>
      <c r="K1300" s="111" t="s">
        <v>1112</v>
      </c>
      <c r="L1300" s="111" t="s">
        <v>228</v>
      </c>
      <c r="M1300" s="47">
        <v>0</v>
      </c>
      <c r="N1300" s="111" t="s">
        <v>151</v>
      </c>
      <c r="O1300" s="47">
        <v>5</v>
      </c>
    </row>
    <row r="1301" spans="2:15" ht="12.75" customHeight="1">
      <c r="B1301" s="47" t="s">
        <v>3499</v>
      </c>
      <c r="C1301" s="47" t="s">
        <v>1912</v>
      </c>
      <c r="D1301" s="47" t="s">
        <v>3500</v>
      </c>
      <c r="K1301" s="111" t="s">
        <v>2949</v>
      </c>
      <c r="L1301" s="111" t="s">
        <v>228</v>
      </c>
      <c r="M1301" s="47">
        <v>0</v>
      </c>
      <c r="N1301" s="111" t="s">
        <v>151</v>
      </c>
      <c r="O1301" s="47">
        <v>4</v>
      </c>
    </row>
    <row r="1302" spans="2:15" ht="12.75" customHeight="1">
      <c r="B1302" s="47" t="s">
        <v>3501</v>
      </c>
      <c r="C1302" s="47" t="s">
        <v>1889</v>
      </c>
      <c r="D1302" s="47" t="s">
        <v>3502</v>
      </c>
      <c r="K1302" s="111" t="s">
        <v>2949</v>
      </c>
      <c r="L1302" s="111" t="s">
        <v>228</v>
      </c>
      <c r="M1302" s="47">
        <v>0</v>
      </c>
      <c r="N1302" s="111" t="s">
        <v>151</v>
      </c>
      <c r="O1302" s="47">
        <v>5</v>
      </c>
    </row>
    <row r="1303" spans="2:15" ht="12.75" customHeight="1">
      <c r="B1303" s="47" t="s">
        <v>3503</v>
      </c>
      <c r="C1303" s="47" t="s">
        <v>1889</v>
      </c>
      <c r="D1303" s="47" t="s">
        <v>3504</v>
      </c>
      <c r="K1303" s="111" t="s">
        <v>2951</v>
      </c>
      <c r="L1303" s="111" t="s">
        <v>228</v>
      </c>
      <c r="M1303" s="47">
        <v>0</v>
      </c>
      <c r="N1303" s="111" t="s">
        <v>151</v>
      </c>
      <c r="O1303" s="47">
        <v>4</v>
      </c>
    </row>
    <row r="1304" spans="2:15" ht="12.75" customHeight="1">
      <c r="B1304" s="47" t="s">
        <v>3505</v>
      </c>
      <c r="C1304" s="47" t="s">
        <v>318</v>
      </c>
      <c r="D1304" s="47" t="s">
        <v>3506</v>
      </c>
      <c r="K1304" s="111" t="s">
        <v>2951</v>
      </c>
      <c r="L1304" s="111" t="s">
        <v>228</v>
      </c>
      <c r="M1304" s="47">
        <v>0</v>
      </c>
      <c r="N1304" s="111" t="s">
        <v>151</v>
      </c>
      <c r="O1304" s="47">
        <v>5</v>
      </c>
    </row>
    <row r="1305" spans="2:15" ht="12.75" customHeight="1">
      <c r="B1305" s="47" t="s">
        <v>3507</v>
      </c>
      <c r="C1305" s="47" t="s">
        <v>1955</v>
      </c>
      <c r="D1305" s="47" t="s">
        <v>678</v>
      </c>
      <c r="K1305" s="111" t="s">
        <v>2954</v>
      </c>
      <c r="L1305" s="111" t="s">
        <v>228</v>
      </c>
      <c r="M1305" s="47">
        <v>0</v>
      </c>
      <c r="N1305" s="111" t="s">
        <v>151</v>
      </c>
      <c r="O1305" s="47">
        <v>5</v>
      </c>
    </row>
    <row r="1306" spans="2:15" ht="12.75" customHeight="1">
      <c r="B1306" s="47" t="s">
        <v>3508</v>
      </c>
      <c r="C1306" s="47" t="s">
        <v>1889</v>
      </c>
      <c r="D1306" s="47" t="s">
        <v>1563</v>
      </c>
      <c r="K1306" s="111" t="s">
        <v>1115</v>
      </c>
      <c r="L1306" s="111" t="s">
        <v>228</v>
      </c>
      <c r="M1306" s="47">
        <v>0</v>
      </c>
      <c r="N1306" s="111" t="s">
        <v>151</v>
      </c>
      <c r="O1306" s="47">
        <v>5</v>
      </c>
    </row>
    <row r="1307" spans="2:15" ht="12.75" customHeight="1">
      <c r="B1307" s="47" t="s">
        <v>3509</v>
      </c>
      <c r="C1307" s="47" t="s">
        <v>1889</v>
      </c>
      <c r="D1307" s="47" t="s">
        <v>3510</v>
      </c>
      <c r="K1307" s="111" t="s">
        <v>2957</v>
      </c>
      <c r="L1307" s="111" t="s">
        <v>228</v>
      </c>
      <c r="M1307" s="47">
        <v>0</v>
      </c>
      <c r="N1307" s="111" t="s">
        <v>151</v>
      </c>
      <c r="O1307" s="47">
        <v>5</v>
      </c>
    </row>
    <row r="1308" spans="2:15" ht="12.75" customHeight="1">
      <c r="B1308" s="47" t="s">
        <v>3511</v>
      </c>
      <c r="C1308" s="47" t="s">
        <v>1943</v>
      </c>
      <c r="D1308" s="47" t="s">
        <v>2578</v>
      </c>
      <c r="K1308" s="111" t="s">
        <v>1116</v>
      </c>
      <c r="L1308" s="111" t="s">
        <v>228</v>
      </c>
      <c r="M1308" s="47">
        <v>0</v>
      </c>
      <c r="N1308" s="111" t="s">
        <v>151</v>
      </c>
      <c r="O1308" s="47">
        <v>4</v>
      </c>
    </row>
    <row r="1309" spans="2:15" ht="12.75" customHeight="1">
      <c r="B1309" s="47" t="s">
        <v>3512</v>
      </c>
      <c r="C1309" s="47" t="s">
        <v>2016</v>
      </c>
      <c r="D1309" s="47" t="s">
        <v>3513</v>
      </c>
      <c r="K1309" s="111" t="s">
        <v>1116</v>
      </c>
      <c r="L1309" s="111" t="s">
        <v>228</v>
      </c>
      <c r="M1309" s="47">
        <v>0</v>
      </c>
      <c r="N1309" s="111" t="s">
        <v>151</v>
      </c>
      <c r="O1309" s="47">
        <v>5</v>
      </c>
    </row>
    <row r="1310" spans="2:15" ht="12.75" customHeight="1">
      <c r="B1310" s="47" t="s">
        <v>3514</v>
      </c>
      <c r="C1310" s="47" t="s">
        <v>1889</v>
      </c>
      <c r="D1310" s="47" t="s">
        <v>3515</v>
      </c>
      <c r="K1310" s="111" t="s">
        <v>1119</v>
      </c>
      <c r="L1310" s="111" t="s">
        <v>228</v>
      </c>
      <c r="M1310" s="47">
        <v>0</v>
      </c>
      <c r="N1310" s="111" t="s">
        <v>151</v>
      </c>
      <c r="O1310" s="47">
        <v>5</v>
      </c>
    </row>
    <row r="1311" spans="2:15" ht="12.75" customHeight="1">
      <c r="B1311" s="47" t="s">
        <v>1527</v>
      </c>
      <c r="C1311" s="47" t="s">
        <v>1889</v>
      </c>
      <c r="D1311" s="47" t="s">
        <v>1528</v>
      </c>
      <c r="K1311" s="111" t="s">
        <v>1120</v>
      </c>
      <c r="L1311" s="111" t="s">
        <v>228</v>
      </c>
      <c r="M1311" s="47">
        <v>0</v>
      </c>
      <c r="N1311" s="111" t="s">
        <v>151</v>
      </c>
      <c r="O1311" s="47">
        <v>3</v>
      </c>
    </row>
    <row r="1312" spans="2:15" ht="12.75" customHeight="1">
      <c r="B1312" s="47" t="s">
        <v>1529</v>
      </c>
      <c r="C1312" s="47" t="s">
        <v>1889</v>
      </c>
      <c r="D1312" s="47" t="s">
        <v>1530</v>
      </c>
      <c r="K1312" s="111" t="s">
        <v>1121</v>
      </c>
      <c r="L1312" s="111" t="s">
        <v>228</v>
      </c>
      <c r="M1312" s="47">
        <v>0</v>
      </c>
      <c r="N1312" s="111" t="s">
        <v>151</v>
      </c>
      <c r="O1312" s="47">
        <v>5</v>
      </c>
    </row>
    <row r="1313" spans="2:15" ht="12.75" customHeight="1">
      <c r="B1313" s="47" t="s">
        <v>3516</v>
      </c>
      <c r="C1313" s="47" t="s">
        <v>1889</v>
      </c>
      <c r="D1313" s="47" t="s">
        <v>3517</v>
      </c>
      <c r="K1313" s="111" t="s">
        <v>1123</v>
      </c>
      <c r="L1313" s="111" t="s">
        <v>1355</v>
      </c>
      <c r="M1313" s="47">
        <v>0</v>
      </c>
      <c r="N1313" s="111" t="s">
        <v>151</v>
      </c>
      <c r="O1313" s="47">
        <v>4</v>
      </c>
    </row>
    <row r="1314" spans="2:15" ht="12.75" customHeight="1">
      <c r="B1314" s="47" t="s">
        <v>3518</v>
      </c>
      <c r="C1314" s="47" t="s">
        <v>318</v>
      </c>
      <c r="D1314" s="47" t="s">
        <v>3519</v>
      </c>
      <c r="K1314" s="111" t="s">
        <v>1123</v>
      </c>
      <c r="L1314" s="111" t="s">
        <v>1411</v>
      </c>
      <c r="M1314" s="47">
        <v>0</v>
      </c>
      <c r="N1314" s="111" t="s">
        <v>151</v>
      </c>
      <c r="O1314" s="47">
        <v>4</v>
      </c>
    </row>
    <row r="1315" spans="2:15" ht="12.75" customHeight="1">
      <c r="B1315" s="47" t="s">
        <v>3520</v>
      </c>
      <c r="C1315" s="47" t="s">
        <v>1889</v>
      </c>
      <c r="D1315" s="47" t="s">
        <v>3521</v>
      </c>
      <c r="K1315" s="111" t="s">
        <v>1123</v>
      </c>
      <c r="L1315" s="111" t="s">
        <v>393</v>
      </c>
      <c r="M1315" s="47">
        <v>0</v>
      </c>
      <c r="N1315" s="111" t="s">
        <v>151</v>
      </c>
      <c r="O1315" s="47">
        <v>4</v>
      </c>
    </row>
    <row r="1316" spans="2:15" ht="12.75" customHeight="1">
      <c r="B1316" s="47" t="s">
        <v>3522</v>
      </c>
      <c r="C1316" s="47" t="s">
        <v>1889</v>
      </c>
      <c r="D1316" s="47" t="s">
        <v>3523</v>
      </c>
      <c r="K1316" s="111" t="s">
        <v>1123</v>
      </c>
      <c r="L1316" s="111" t="s">
        <v>3524</v>
      </c>
      <c r="M1316" s="47">
        <v>0</v>
      </c>
      <c r="N1316" s="111" t="s">
        <v>1655</v>
      </c>
      <c r="O1316" s="47">
        <v>5</v>
      </c>
    </row>
    <row r="1317" spans="2:15" ht="12.75" customHeight="1">
      <c r="B1317" s="47" t="s">
        <v>1531</v>
      </c>
      <c r="C1317" s="47" t="s">
        <v>1943</v>
      </c>
      <c r="D1317" s="47" t="s">
        <v>1532</v>
      </c>
      <c r="K1317" s="111" t="s">
        <v>1123</v>
      </c>
      <c r="L1317" s="111" t="s">
        <v>1427</v>
      </c>
      <c r="M1317" s="47">
        <v>1</v>
      </c>
      <c r="N1317" s="111" t="s">
        <v>151</v>
      </c>
      <c r="O1317" s="47">
        <v>4</v>
      </c>
    </row>
    <row r="1318" spans="2:15" ht="12.75" customHeight="1">
      <c r="B1318" s="47" t="s">
        <v>3525</v>
      </c>
      <c r="C1318" s="47" t="s">
        <v>1912</v>
      </c>
      <c r="D1318" s="47" t="s">
        <v>3526</v>
      </c>
      <c r="K1318" s="111" t="s">
        <v>1123</v>
      </c>
      <c r="L1318" s="111" t="s">
        <v>3527</v>
      </c>
      <c r="M1318" s="47">
        <v>0</v>
      </c>
      <c r="N1318" s="111" t="s">
        <v>1655</v>
      </c>
      <c r="O1318" s="47">
        <v>5</v>
      </c>
    </row>
    <row r="1319" spans="2:15" ht="12.75" customHeight="1">
      <c r="B1319" s="47" t="s">
        <v>1534</v>
      </c>
      <c r="C1319" s="47" t="s">
        <v>1943</v>
      </c>
      <c r="D1319" s="47" t="s">
        <v>1535</v>
      </c>
      <c r="K1319" s="111" t="s">
        <v>1125</v>
      </c>
      <c r="L1319" s="111" t="s">
        <v>393</v>
      </c>
      <c r="M1319" s="47">
        <v>1</v>
      </c>
      <c r="N1319" s="111" t="s">
        <v>151</v>
      </c>
      <c r="O1319" s="47">
        <v>4</v>
      </c>
    </row>
    <row r="1320" spans="2:15" ht="12.75" customHeight="1">
      <c r="B1320" s="47" t="s">
        <v>3528</v>
      </c>
      <c r="C1320" s="47" t="s">
        <v>1912</v>
      </c>
      <c r="D1320" s="47" t="s">
        <v>3529</v>
      </c>
      <c r="K1320" s="111" t="s">
        <v>1125</v>
      </c>
      <c r="L1320" s="111" t="s">
        <v>1362</v>
      </c>
      <c r="M1320" s="47">
        <v>1</v>
      </c>
      <c r="N1320" s="111" t="s">
        <v>151</v>
      </c>
      <c r="O1320" s="47">
        <v>4</v>
      </c>
    </row>
    <row r="1321" spans="2:15" ht="12.75" customHeight="1">
      <c r="B1321" s="47" t="s">
        <v>3530</v>
      </c>
      <c r="C1321" s="47" t="s">
        <v>1889</v>
      </c>
      <c r="D1321" s="47" t="s">
        <v>3531</v>
      </c>
      <c r="K1321" s="111" t="s">
        <v>1125</v>
      </c>
      <c r="L1321" s="111" t="s">
        <v>3532</v>
      </c>
      <c r="M1321" s="47">
        <v>0</v>
      </c>
      <c r="N1321" s="111" t="s">
        <v>1655</v>
      </c>
      <c r="O1321" s="47">
        <v>5</v>
      </c>
    </row>
    <row r="1322" spans="2:15" ht="12.75" customHeight="1">
      <c r="B1322" s="47" t="s">
        <v>3533</v>
      </c>
      <c r="C1322" s="47" t="s">
        <v>318</v>
      </c>
      <c r="D1322" s="47" t="s">
        <v>3534</v>
      </c>
      <c r="K1322" s="111" t="s">
        <v>1125</v>
      </c>
      <c r="L1322" s="111" t="s">
        <v>3535</v>
      </c>
      <c r="M1322" s="47">
        <v>1</v>
      </c>
      <c r="N1322" s="111" t="s">
        <v>1655</v>
      </c>
      <c r="O1322" s="47">
        <v>5</v>
      </c>
    </row>
    <row r="1323" spans="2:15" ht="12.75" customHeight="1">
      <c r="B1323" s="47" t="s">
        <v>3536</v>
      </c>
      <c r="C1323" s="47" t="s">
        <v>318</v>
      </c>
      <c r="D1323" s="47" t="s">
        <v>3537</v>
      </c>
      <c r="K1323" s="111" t="s">
        <v>1125</v>
      </c>
      <c r="L1323" s="111" t="s">
        <v>1365</v>
      </c>
      <c r="M1323" s="47">
        <v>1</v>
      </c>
      <c r="N1323" s="111" t="s">
        <v>151</v>
      </c>
      <c r="O1323" s="47">
        <v>4</v>
      </c>
    </row>
    <row r="1324" spans="2:15" ht="12.75" customHeight="1">
      <c r="B1324" s="47" t="s">
        <v>3538</v>
      </c>
      <c r="C1324" s="47" t="s">
        <v>1889</v>
      </c>
      <c r="D1324" s="47" t="s">
        <v>1646</v>
      </c>
      <c r="K1324" s="111" t="s">
        <v>1125</v>
      </c>
      <c r="L1324" s="111" t="s">
        <v>3539</v>
      </c>
      <c r="M1324" s="47">
        <v>0</v>
      </c>
      <c r="N1324" s="111" t="s">
        <v>1655</v>
      </c>
      <c r="O1324" s="47">
        <v>5</v>
      </c>
    </row>
    <row r="1325" spans="2:15" ht="12.75" customHeight="1">
      <c r="B1325" s="47" t="s">
        <v>3540</v>
      </c>
      <c r="C1325" s="47" t="s">
        <v>1912</v>
      </c>
      <c r="D1325" s="47" t="s">
        <v>3541</v>
      </c>
      <c r="K1325" s="111" t="s">
        <v>1125</v>
      </c>
      <c r="L1325" s="111" t="s">
        <v>1368</v>
      </c>
      <c r="M1325" s="47">
        <v>0</v>
      </c>
      <c r="N1325" s="111" t="s">
        <v>151</v>
      </c>
      <c r="O1325" s="47">
        <v>4</v>
      </c>
    </row>
    <row r="1326" spans="2:15" ht="12.75" customHeight="1">
      <c r="B1326" s="47" t="s">
        <v>3542</v>
      </c>
      <c r="C1326" s="47" t="s">
        <v>318</v>
      </c>
      <c r="D1326" s="47" t="s">
        <v>3543</v>
      </c>
      <c r="K1326" s="111" t="s">
        <v>1125</v>
      </c>
      <c r="L1326" s="111" t="s">
        <v>1371</v>
      </c>
      <c r="M1326" s="47">
        <v>1</v>
      </c>
      <c r="N1326" s="111" t="s">
        <v>152</v>
      </c>
      <c r="O1326" s="47">
        <v>5</v>
      </c>
    </row>
    <row r="1327" spans="2:15" ht="12.75" customHeight="1">
      <c r="B1327" s="47" t="s">
        <v>3544</v>
      </c>
      <c r="C1327" s="47" t="s">
        <v>318</v>
      </c>
      <c r="D1327" s="47" t="s">
        <v>3545</v>
      </c>
      <c r="K1327" s="111" t="s">
        <v>1125</v>
      </c>
      <c r="L1327" s="111" t="s">
        <v>2045</v>
      </c>
      <c r="M1327" s="47">
        <v>0</v>
      </c>
      <c r="N1327" s="111" t="s">
        <v>1655</v>
      </c>
      <c r="O1327" s="47">
        <v>5</v>
      </c>
    </row>
    <row r="1328" spans="2:15" ht="12.75" customHeight="1">
      <c r="B1328" s="47" t="s">
        <v>3546</v>
      </c>
      <c r="C1328" s="47" t="s">
        <v>1912</v>
      </c>
      <c r="D1328" s="47" t="s">
        <v>2578</v>
      </c>
      <c r="K1328" s="111" t="s">
        <v>1125</v>
      </c>
      <c r="L1328" s="111" t="s">
        <v>864</v>
      </c>
      <c r="M1328" s="47">
        <v>0</v>
      </c>
      <c r="N1328" s="111" t="s">
        <v>1655</v>
      </c>
      <c r="O1328" s="47">
        <v>5</v>
      </c>
    </row>
    <row r="1329" spans="2:15" ht="12.75" customHeight="1">
      <c r="B1329" s="47" t="s">
        <v>3547</v>
      </c>
      <c r="C1329" s="47" t="s">
        <v>1889</v>
      </c>
      <c r="D1329" s="47" t="s">
        <v>3548</v>
      </c>
      <c r="K1329" s="111" t="s">
        <v>1125</v>
      </c>
      <c r="L1329" s="111" t="s">
        <v>3549</v>
      </c>
      <c r="M1329" s="47">
        <v>0</v>
      </c>
      <c r="N1329" s="111" t="s">
        <v>1655</v>
      </c>
      <c r="O1329" s="47">
        <v>5</v>
      </c>
    </row>
    <row r="1330" spans="2:15" ht="12.75" customHeight="1">
      <c r="B1330" s="47" t="s">
        <v>3550</v>
      </c>
      <c r="C1330" s="47" t="s">
        <v>1889</v>
      </c>
      <c r="D1330" s="47" t="s">
        <v>3551</v>
      </c>
      <c r="K1330" s="111" t="s">
        <v>2960</v>
      </c>
      <c r="L1330" s="111" t="s">
        <v>3552</v>
      </c>
      <c r="M1330" s="47">
        <v>0</v>
      </c>
      <c r="N1330" s="111" t="s">
        <v>152</v>
      </c>
      <c r="O1330" s="47">
        <v>5</v>
      </c>
    </row>
    <row r="1331" spans="2:15" ht="12.75" customHeight="1">
      <c r="B1331" s="47" t="s">
        <v>3553</v>
      </c>
      <c r="C1331" s="47" t="s">
        <v>378</v>
      </c>
      <c r="D1331" s="47" t="s">
        <v>3554</v>
      </c>
      <c r="K1331" s="111" t="s">
        <v>1127</v>
      </c>
      <c r="L1331" s="111" t="s">
        <v>3555</v>
      </c>
      <c r="M1331" s="47">
        <v>0</v>
      </c>
      <c r="N1331" s="111" t="s">
        <v>1655</v>
      </c>
      <c r="O1331" s="47">
        <v>5</v>
      </c>
    </row>
    <row r="1332" spans="2:15" ht="12.75" customHeight="1">
      <c r="B1332" s="47" t="s">
        <v>1536</v>
      </c>
      <c r="C1332" s="47" t="s">
        <v>378</v>
      </c>
      <c r="D1332" s="47" t="s">
        <v>1537</v>
      </c>
      <c r="K1332" s="111" t="s">
        <v>1127</v>
      </c>
      <c r="L1332" s="111" t="s">
        <v>855</v>
      </c>
      <c r="M1332" s="47">
        <v>1</v>
      </c>
      <c r="N1332" s="111" t="s">
        <v>151</v>
      </c>
      <c r="O1332" s="47">
        <v>4</v>
      </c>
    </row>
    <row r="1333" spans="2:15" ht="12.75" customHeight="1">
      <c r="B1333" s="47" t="s">
        <v>1539</v>
      </c>
      <c r="C1333" s="47" t="s">
        <v>1889</v>
      </c>
      <c r="D1333" s="47" t="s">
        <v>1540</v>
      </c>
      <c r="K1333" s="111" t="s">
        <v>1127</v>
      </c>
      <c r="L1333" s="111" t="s">
        <v>1376</v>
      </c>
      <c r="M1333" s="47">
        <v>1</v>
      </c>
      <c r="N1333" s="111" t="s">
        <v>151</v>
      </c>
      <c r="O1333" s="47">
        <v>4</v>
      </c>
    </row>
    <row r="1334" spans="2:15" ht="12.75" customHeight="1">
      <c r="B1334" s="47" t="s">
        <v>1785</v>
      </c>
      <c r="C1334" s="47" t="s">
        <v>318</v>
      </c>
      <c r="D1334" s="47" t="s">
        <v>3556</v>
      </c>
      <c r="K1334" s="111" t="s">
        <v>1127</v>
      </c>
      <c r="L1334" s="111" t="s">
        <v>1379</v>
      </c>
      <c r="M1334" s="47">
        <v>1</v>
      </c>
      <c r="N1334" s="111" t="s">
        <v>151</v>
      </c>
      <c r="O1334" s="47">
        <v>4</v>
      </c>
    </row>
    <row r="1335" spans="2:15" ht="12.75" customHeight="1">
      <c r="B1335" s="47" t="s">
        <v>3557</v>
      </c>
      <c r="C1335" s="47" t="s">
        <v>318</v>
      </c>
      <c r="D1335" s="47" t="s">
        <v>3558</v>
      </c>
      <c r="K1335" s="111" t="s">
        <v>1130</v>
      </c>
      <c r="L1335" s="111" t="s">
        <v>1384</v>
      </c>
      <c r="M1335" s="47">
        <v>1</v>
      </c>
      <c r="N1335" s="111" t="s">
        <v>151</v>
      </c>
      <c r="O1335" s="47">
        <v>4</v>
      </c>
    </row>
    <row r="1336" spans="2:15" ht="12.75" customHeight="1">
      <c r="B1336" s="47" t="s">
        <v>3559</v>
      </c>
      <c r="C1336" s="47" t="s">
        <v>1912</v>
      </c>
      <c r="D1336" s="47" t="s">
        <v>3560</v>
      </c>
      <c r="K1336" s="111" t="s">
        <v>1130</v>
      </c>
      <c r="L1336" s="111" t="s">
        <v>1387</v>
      </c>
      <c r="M1336" s="47">
        <v>1</v>
      </c>
      <c r="N1336" s="111" t="s">
        <v>151</v>
      </c>
      <c r="O1336" s="47">
        <v>4</v>
      </c>
    </row>
    <row r="1337" spans="2:15" ht="12.75" customHeight="1">
      <c r="B1337" s="47" t="s">
        <v>3561</v>
      </c>
      <c r="C1337" s="47" t="s">
        <v>1889</v>
      </c>
      <c r="D1337" s="47" t="s">
        <v>3562</v>
      </c>
      <c r="K1337" s="111" t="s">
        <v>1130</v>
      </c>
      <c r="L1337" s="111" t="s">
        <v>1381</v>
      </c>
      <c r="M1337" s="47">
        <v>1</v>
      </c>
      <c r="N1337" s="111" t="s">
        <v>151</v>
      </c>
      <c r="O1337" s="47">
        <v>4</v>
      </c>
    </row>
    <row r="1338" spans="2:15" ht="12.75" customHeight="1">
      <c r="B1338" s="47" t="s">
        <v>1542</v>
      </c>
      <c r="C1338" s="47" t="s">
        <v>318</v>
      </c>
      <c r="D1338" s="47" t="s">
        <v>1543</v>
      </c>
      <c r="K1338" s="111" t="s">
        <v>1132</v>
      </c>
      <c r="L1338" s="111" t="s">
        <v>354</v>
      </c>
      <c r="M1338" s="47">
        <v>1</v>
      </c>
      <c r="N1338" s="111" t="s">
        <v>151</v>
      </c>
      <c r="O1338" s="47">
        <v>5</v>
      </c>
    </row>
    <row r="1339" spans="2:15" ht="12.75" customHeight="1">
      <c r="B1339" s="47" t="s">
        <v>3563</v>
      </c>
      <c r="C1339" s="47" t="s">
        <v>318</v>
      </c>
      <c r="D1339" s="47" t="s">
        <v>3564</v>
      </c>
      <c r="K1339" s="111" t="s">
        <v>1135</v>
      </c>
      <c r="L1339" s="111" t="s">
        <v>228</v>
      </c>
      <c r="M1339" s="47">
        <v>0</v>
      </c>
      <c r="N1339" s="111" t="s">
        <v>151</v>
      </c>
      <c r="O1339" s="47">
        <v>5</v>
      </c>
    </row>
    <row r="1340" spans="2:15" ht="12.75" customHeight="1">
      <c r="B1340" s="47" t="s">
        <v>1545</v>
      </c>
      <c r="C1340" s="47" t="s">
        <v>1889</v>
      </c>
      <c r="D1340" s="47" t="s">
        <v>1546</v>
      </c>
      <c r="K1340" s="111" t="s">
        <v>2963</v>
      </c>
      <c r="L1340" s="111" t="s">
        <v>228</v>
      </c>
      <c r="M1340" s="47">
        <v>0</v>
      </c>
      <c r="N1340" s="111" t="s">
        <v>151</v>
      </c>
      <c r="O1340" s="47">
        <v>4</v>
      </c>
    </row>
    <row r="1341" spans="2:15" ht="12.75" customHeight="1">
      <c r="B1341" s="47" t="s">
        <v>3565</v>
      </c>
      <c r="C1341" s="47" t="s">
        <v>1889</v>
      </c>
      <c r="D1341" s="47" t="s">
        <v>3566</v>
      </c>
      <c r="K1341" s="111" t="s">
        <v>2964</v>
      </c>
      <c r="L1341" s="111" t="s">
        <v>228</v>
      </c>
      <c r="M1341" s="47">
        <v>0</v>
      </c>
      <c r="N1341" s="111" t="s">
        <v>151</v>
      </c>
      <c r="O1341" s="47">
        <v>4</v>
      </c>
    </row>
    <row r="1342" spans="2:15" ht="12.75" customHeight="1">
      <c r="B1342" s="47" t="s">
        <v>3567</v>
      </c>
      <c r="C1342" s="47" t="s">
        <v>1889</v>
      </c>
      <c r="D1342" s="47" t="s">
        <v>3568</v>
      </c>
      <c r="K1342" s="111" t="s">
        <v>1137</v>
      </c>
      <c r="L1342" s="111" t="s">
        <v>228</v>
      </c>
      <c r="M1342" s="47">
        <v>0</v>
      </c>
      <c r="N1342" s="111" t="s">
        <v>151</v>
      </c>
      <c r="O1342" s="47">
        <v>4</v>
      </c>
    </row>
    <row r="1343" spans="2:15" ht="12.75" customHeight="1">
      <c r="B1343" s="47" t="s">
        <v>3569</v>
      </c>
      <c r="C1343" s="47" t="s">
        <v>1943</v>
      </c>
      <c r="D1343" s="47" t="s">
        <v>3570</v>
      </c>
      <c r="K1343" s="111" t="s">
        <v>1140</v>
      </c>
      <c r="L1343" s="111" t="s">
        <v>228</v>
      </c>
      <c r="M1343" s="47">
        <v>0</v>
      </c>
      <c r="N1343" s="111" t="s">
        <v>152</v>
      </c>
      <c r="O1343" s="47">
        <v>4</v>
      </c>
    </row>
    <row r="1344" spans="2:15" ht="12.75" customHeight="1">
      <c r="B1344" s="47" t="s">
        <v>3571</v>
      </c>
      <c r="C1344" s="47" t="s">
        <v>1889</v>
      </c>
      <c r="D1344" s="47" t="s">
        <v>3572</v>
      </c>
      <c r="K1344" s="111" t="s">
        <v>2967</v>
      </c>
      <c r="L1344" s="111" t="s">
        <v>228</v>
      </c>
      <c r="M1344" s="47">
        <v>0</v>
      </c>
      <c r="N1344" s="111" t="s">
        <v>151</v>
      </c>
      <c r="O1344" s="47">
        <v>4</v>
      </c>
    </row>
    <row r="1345" spans="2:15" ht="12.75" customHeight="1">
      <c r="B1345" s="47" t="s">
        <v>3573</v>
      </c>
      <c r="C1345" s="47" t="s">
        <v>1943</v>
      </c>
      <c r="D1345" s="47" t="s">
        <v>3574</v>
      </c>
      <c r="K1345" s="111" t="s">
        <v>2970</v>
      </c>
      <c r="L1345" s="111" t="s">
        <v>228</v>
      </c>
      <c r="M1345" s="47">
        <v>0</v>
      </c>
      <c r="N1345" s="111" t="s">
        <v>151</v>
      </c>
      <c r="O1345" s="47">
        <v>4</v>
      </c>
    </row>
    <row r="1346" spans="2:15" ht="12.75" customHeight="1">
      <c r="B1346" s="47" t="s">
        <v>3575</v>
      </c>
      <c r="C1346" s="47" t="s">
        <v>318</v>
      </c>
      <c r="D1346" s="47" t="s">
        <v>3576</v>
      </c>
      <c r="K1346" s="111" t="s">
        <v>2972</v>
      </c>
      <c r="L1346" s="111" t="s">
        <v>228</v>
      </c>
      <c r="M1346" s="47">
        <v>0</v>
      </c>
      <c r="N1346" s="111" t="s">
        <v>151</v>
      </c>
      <c r="O1346" s="47">
        <v>4</v>
      </c>
    </row>
    <row r="1347" spans="2:15" ht="12.75" customHeight="1">
      <c r="B1347" s="47" t="s">
        <v>3577</v>
      </c>
      <c r="C1347" s="47" t="s">
        <v>1889</v>
      </c>
      <c r="D1347" s="47" t="s">
        <v>567</v>
      </c>
      <c r="K1347" s="111" t="s">
        <v>2974</v>
      </c>
      <c r="L1347" s="111" t="s">
        <v>228</v>
      </c>
      <c r="M1347" s="47">
        <v>0</v>
      </c>
      <c r="N1347" s="111" t="s">
        <v>151</v>
      </c>
      <c r="O1347" s="47">
        <v>4</v>
      </c>
    </row>
    <row r="1348" spans="2:15" ht="12.75" customHeight="1">
      <c r="B1348" s="47" t="s">
        <v>3578</v>
      </c>
      <c r="C1348" s="47" t="s">
        <v>1943</v>
      </c>
      <c r="D1348" s="47" t="s">
        <v>3560</v>
      </c>
      <c r="K1348" s="111" t="s">
        <v>1142</v>
      </c>
      <c r="L1348" s="111" t="s">
        <v>228</v>
      </c>
      <c r="M1348" s="47">
        <v>0</v>
      </c>
      <c r="N1348" s="111" t="s">
        <v>151</v>
      </c>
      <c r="O1348" s="47">
        <v>5</v>
      </c>
    </row>
    <row r="1349" spans="2:15" ht="12.75" customHeight="1">
      <c r="B1349" s="47" t="s">
        <v>3579</v>
      </c>
      <c r="C1349" s="47" t="s">
        <v>1943</v>
      </c>
      <c r="D1349" s="47" t="s">
        <v>3580</v>
      </c>
      <c r="K1349" s="111" t="s">
        <v>2977</v>
      </c>
      <c r="L1349" s="111" t="s">
        <v>228</v>
      </c>
      <c r="M1349" s="47">
        <v>0</v>
      </c>
      <c r="N1349" s="111" t="s">
        <v>151</v>
      </c>
      <c r="O1349" s="47">
        <v>4</v>
      </c>
    </row>
    <row r="1350" spans="2:15" ht="12.75" customHeight="1">
      <c r="B1350" s="47" t="s">
        <v>3581</v>
      </c>
      <c r="C1350" s="47" t="s">
        <v>1943</v>
      </c>
      <c r="D1350" s="47" t="s">
        <v>2578</v>
      </c>
      <c r="K1350" s="111" t="s">
        <v>2977</v>
      </c>
      <c r="L1350" s="111" t="s">
        <v>228</v>
      </c>
      <c r="M1350" s="47">
        <v>0</v>
      </c>
      <c r="N1350" s="111" t="s">
        <v>151</v>
      </c>
      <c r="O1350" s="47">
        <v>5</v>
      </c>
    </row>
    <row r="1351" spans="2:15" ht="12.75" customHeight="1">
      <c r="B1351" s="47" t="s">
        <v>3582</v>
      </c>
      <c r="C1351" s="47" t="s">
        <v>1889</v>
      </c>
      <c r="D1351" s="47" t="s">
        <v>3537</v>
      </c>
      <c r="K1351" s="111" t="s">
        <v>2980</v>
      </c>
      <c r="L1351" s="111" t="s">
        <v>228</v>
      </c>
      <c r="M1351" s="47">
        <v>0</v>
      </c>
      <c r="N1351" s="111" t="s">
        <v>151</v>
      </c>
      <c r="O1351" s="47">
        <v>5</v>
      </c>
    </row>
    <row r="1352" spans="2:15" ht="12.75" customHeight="1">
      <c r="B1352" s="47" t="s">
        <v>3583</v>
      </c>
      <c r="C1352" s="47" t="s">
        <v>1943</v>
      </c>
      <c r="D1352" s="47" t="s">
        <v>3584</v>
      </c>
      <c r="K1352" s="111" t="s">
        <v>2982</v>
      </c>
      <c r="L1352" s="111" t="s">
        <v>228</v>
      </c>
      <c r="M1352" s="47">
        <v>0</v>
      </c>
      <c r="N1352" s="111" t="s">
        <v>151</v>
      </c>
      <c r="O1352" s="47">
        <v>5</v>
      </c>
    </row>
    <row r="1353" spans="2:15" ht="12.75" customHeight="1">
      <c r="B1353" s="47" t="s">
        <v>1548</v>
      </c>
      <c r="C1353" s="47" t="s">
        <v>1889</v>
      </c>
      <c r="D1353" s="47" t="s">
        <v>1549</v>
      </c>
      <c r="K1353" s="111" t="s">
        <v>2984</v>
      </c>
      <c r="L1353" s="111" t="s">
        <v>228</v>
      </c>
      <c r="M1353" s="47">
        <v>0</v>
      </c>
      <c r="N1353" s="111" t="s">
        <v>151</v>
      </c>
      <c r="O1353" s="47">
        <v>5</v>
      </c>
    </row>
    <row r="1354" spans="2:15" ht="12.75" customHeight="1">
      <c r="B1354" s="47" t="s">
        <v>3585</v>
      </c>
      <c r="C1354" s="47" t="s">
        <v>1943</v>
      </c>
      <c r="D1354" s="47" t="s">
        <v>3586</v>
      </c>
      <c r="K1354" s="111" t="s">
        <v>2987</v>
      </c>
      <c r="L1354" s="111" t="s">
        <v>228</v>
      </c>
      <c r="M1354" s="47">
        <v>0</v>
      </c>
      <c r="N1354" s="111" t="s">
        <v>151</v>
      </c>
      <c r="O1354" s="47">
        <v>5</v>
      </c>
    </row>
    <row r="1355" spans="2:15" ht="12.75" customHeight="1">
      <c r="B1355" s="47" t="s">
        <v>3587</v>
      </c>
      <c r="C1355" s="47" t="s">
        <v>318</v>
      </c>
      <c r="D1355" s="47" t="s">
        <v>3588</v>
      </c>
      <c r="K1355" s="111" t="s">
        <v>2989</v>
      </c>
      <c r="L1355" s="111" t="s">
        <v>228</v>
      </c>
      <c r="M1355" s="47">
        <v>0</v>
      </c>
      <c r="N1355" s="111" t="s">
        <v>151</v>
      </c>
      <c r="O1355" s="47">
        <v>5</v>
      </c>
    </row>
    <row r="1356" spans="2:15" ht="12.75" customHeight="1">
      <c r="B1356" s="47" t="s">
        <v>3589</v>
      </c>
      <c r="C1356" s="47" t="s">
        <v>1915</v>
      </c>
      <c r="D1356" s="47" t="s">
        <v>3590</v>
      </c>
      <c r="K1356" s="111" t="s">
        <v>2991</v>
      </c>
      <c r="L1356" s="111" t="s">
        <v>228</v>
      </c>
      <c r="M1356" s="47">
        <v>0</v>
      </c>
      <c r="N1356" s="111" t="s">
        <v>151</v>
      </c>
      <c r="O1356" s="47">
        <v>5</v>
      </c>
    </row>
    <row r="1357" spans="2:15" ht="12.75" customHeight="1">
      <c r="B1357" s="47" t="s">
        <v>3591</v>
      </c>
      <c r="C1357" s="47" t="s">
        <v>1912</v>
      </c>
      <c r="D1357" s="47" t="s">
        <v>3592</v>
      </c>
      <c r="K1357" s="111" t="s">
        <v>2993</v>
      </c>
      <c r="L1357" s="111" t="s">
        <v>228</v>
      </c>
      <c r="M1357" s="47">
        <v>0</v>
      </c>
      <c r="N1357" s="111" t="s">
        <v>151</v>
      </c>
      <c r="O1357" s="47">
        <v>4</v>
      </c>
    </row>
    <row r="1358" spans="2:15" ht="12.75" customHeight="1">
      <c r="B1358" s="47" t="s">
        <v>1550</v>
      </c>
      <c r="C1358" s="47" t="s">
        <v>318</v>
      </c>
      <c r="D1358" s="47" t="s">
        <v>1551</v>
      </c>
      <c r="K1358" s="111" t="s">
        <v>2995</v>
      </c>
      <c r="L1358" s="111" t="s">
        <v>228</v>
      </c>
      <c r="M1358" s="47">
        <v>0</v>
      </c>
      <c r="N1358" s="111" t="s">
        <v>151</v>
      </c>
      <c r="O1358" s="47">
        <v>5</v>
      </c>
    </row>
    <row r="1359" spans="2:15" ht="12.75" customHeight="1">
      <c r="B1359" s="47" t="s">
        <v>3593</v>
      </c>
      <c r="C1359" s="47" t="s">
        <v>1915</v>
      </c>
      <c r="D1359" s="47" t="s">
        <v>3594</v>
      </c>
      <c r="K1359" s="111" t="s">
        <v>2997</v>
      </c>
      <c r="L1359" s="111" t="s">
        <v>228</v>
      </c>
      <c r="M1359" s="47">
        <v>0</v>
      </c>
      <c r="N1359" s="111" t="s">
        <v>151</v>
      </c>
      <c r="O1359" s="47">
        <v>5</v>
      </c>
    </row>
    <row r="1360" spans="2:15" ht="12.75" customHeight="1">
      <c r="B1360" s="47" t="s">
        <v>1552</v>
      </c>
      <c r="C1360" s="47" t="s">
        <v>318</v>
      </c>
      <c r="D1360" s="47" t="s">
        <v>1553</v>
      </c>
      <c r="K1360" s="111" t="s">
        <v>2999</v>
      </c>
      <c r="L1360" s="111" t="s">
        <v>228</v>
      </c>
      <c r="M1360" s="47">
        <v>0</v>
      </c>
      <c r="N1360" s="111" t="s">
        <v>151</v>
      </c>
      <c r="O1360" s="47">
        <v>5</v>
      </c>
    </row>
    <row r="1361" spans="2:15" ht="12.75" customHeight="1">
      <c r="B1361" s="47" t="s">
        <v>3595</v>
      </c>
      <c r="C1361" s="47" t="s">
        <v>1912</v>
      </c>
      <c r="D1361" s="47" t="s">
        <v>3560</v>
      </c>
      <c r="K1361" s="111" t="s">
        <v>3002</v>
      </c>
      <c r="L1361" s="111" t="s">
        <v>228</v>
      </c>
      <c r="M1361" s="47">
        <v>0</v>
      </c>
      <c r="N1361" s="111" t="s">
        <v>151</v>
      </c>
      <c r="O1361" s="47">
        <v>5</v>
      </c>
    </row>
    <row r="1362" spans="2:15" ht="12.75" customHeight="1">
      <c r="B1362" s="47" t="s">
        <v>3596</v>
      </c>
      <c r="C1362" s="47" t="s">
        <v>1912</v>
      </c>
      <c r="D1362" s="47" t="s">
        <v>678</v>
      </c>
      <c r="K1362" s="111" t="s">
        <v>3004</v>
      </c>
      <c r="L1362" s="111" t="s">
        <v>228</v>
      </c>
      <c r="M1362" s="47">
        <v>0</v>
      </c>
      <c r="N1362" s="111" t="s">
        <v>151</v>
      </c>
      <c r="O1362" s="47">
        <v>5</v>
      </c>
    </row>
    <row r="1363" spans="2:15" ht="12.75" customHeight="1">
      <c r="B1363" s="47" t="s">
        <v>3597</v>
      </c>
      <c r="C1363" s="47" t="s">
        <v>1915</v>
      </c>
      <c r="D1363" s="47" t="s">
        <v>3598</v>
      </c>
      <c r="K1363" s="111" t="s">
        <v>3006</v>
      </c>
      <c r="L1363" s="111" t="s">
        <v>228</v>
      </c>
      <c r="M1363" s="47">
        <v>0</v>
      </c>
      <c r="N1363" s="111" t="s">
        <v>151</v>
      </c>
      <c r="O1363" s="47">
        <v>5</v>
      </c>
    </row>
    <row r="1364" spans="2:15" ht="12.75" customHeight="1">
      <c r="B1364" s="47" t="s">
        <v>3599</v>
      </c>
      <c r="C1364" s="47" t="s">
        <v>1955</v>
      </c>
      <c r="D1364" s="47" t="s">
        <v>339</v>
      </c>
      <c r="K1364" s="111" t="s">
        <v>1144</v>
      </c>
      <c r="L1364" s="111" t="s">
        <v>228</v>
      </c>
      <c r="M1364" s="47">
        <v>0</v>
      </c>
      <c r="N1364" s="111" t="s">
        <v>151</v>
      </c>
      <c r="O1364" s="47">
        <v>5</v>
      </c>
    </row>
    <row r="1365" spans="2:15" ht="12.75" customHeight="1">
      <c r="B1365" s="47" t="s">
        <v>3600</v>
      </c>
      <c r="C1365" s="47" t="s">
        <v>1889</v>
      </c>
      <c r="D1365" s="47" t="s">
        <v>3601</v>
      </c>
      <c r="K1365" s="111" t="s">
        <v>1147</v>
      </c>
      <c r="L1365" s="111" t="s">
        <v>525</v>
      </c>
      <c r="M1365" s="47">
        <v>0</v>
      </c>
      <c r="N1365" s="111" t="s">
        <v>152</v>
      </c>
      <c r="O1365" s="47">
        <v>5</v>
      </c>
    </row>
    <row r="1366" spans="2:15" ht="12.75" customHeight="1">
      <c r="B1366" s="47" t="s">
        <v>3602</v>
      </c>
      <c r="C1366" s="47" t="s">
        <v>1912</v>
      </c>
      <c r="D1366" s="47" t="s">
        <v>3603</v>
      </c>
      <c r="K1366" s="111" t="s">
        <v>1147</v>
      </c>
      <c r="L1366" s="111" t="s">
        <v>3604</v>
      </c>
      <c r="M1366" s="47">
        <v>1</v>
      </c>
      <c r="N1366" s="111" t="s">
        <v>151</v>
      </c>
      <c r="O1366" s="47">
        <v>5</v>
      </c>
    </row>
    <row r="1367" spans="2:15" ht="12.75" customHeight="1">
      <c r="B1367" s="47" t="s">
        <v>1554</v>
      </c>
      <c r="C1367" s="47" t="s">
        <v>318</v>
      </c>
      <c r="D1367" s="47" t="s">
        <v>1555</v>
      </c>
      <c r="K1367" s="111" t="s">
        <v>1147</v>
      </c>
      <c r="L1367" s="111" t="s">
        <v>1402</v>
      </c>
      <c r="M1367" s="47">
        <v>1</v>
      </c>
      <c r="N1367" s="111" t="s">
        <v>151</v>
      </c>
      <c r="O1367" s="47">
        <v>4</v>
      </c>
    </row>
    <row r="1368" spans="2:15" ht="12.75" customHeight="1">
      <c r="B1368" s="47" t="s">
        <v>1557</v>
      </c>
      <c r="C1368" s="47" t="s">
        <v>1889</v>
      </c>
      <c r="D1368" s="47" t="s">
        <v>1558</v>
      </c>
      <c r="K1368" s="111" t="s">
        <v>3009</v>
      </c>
      <c r="L1368" s="111" t="s">
        <v>387</v>
      </c>
      <c r="M1368" s="47">
        <v>0</v>
      </c>
      <c r="N1368" s="111" t="s">
        <v>1655</v>
      </c>
      <c r="O1368" s="47">
        <v>5</v>
      </c>
    </row>
    <row r="1369" spans="2:15" ht="12.75" customHeight="1">
      <c r="B1369" s="47" t="s">
        <v>3605</v>
      </c>
      <c r="C1369" s="47" t="s">
        <v>1915</v>
      </c>
      <c r="D1369" s="47" t="s">
        <v>3606</v>
      </c>
      <c r="K1369" s="111" t="s">
        <v>3009</v>
      </c>
      <c r="L1369" s="111" t="s">
        <v>3607</v>
      </c>
      <c r="M1369" s="47">
        <v>0</v>
      </c>
      <c r="N1369" s="111" t="s">
        <v>151</v>
      </c>
      <c r="O1369" s="47">
        <v>4</v>
      </c>
    </row>
    <row r="1370" spans="2:15" ht="12.75" customHeight="1">
      <c r="B1370" s="47" t="s">
        <v>1560</v>
      </c>
      <c r="C1370" s="47" t="s">
        <v>1889</v>
      </c>
      <c r="D1370" s="47" t="s">
        <v>1546</v>
      </c>
      <c r="K1370" s="111" t="s">
        <v>1150</v>
      </c>
      <c r="L1370" s="111" t="s">
        <v>1013</v>
      </c>
      <c r="M1370" s="47">
        <v>1</v>
      </c>
      <c r="N1370" s="111" t="s">
        <v>151</v>
      </c>
      <c r="O1370" s="47">
        <v>4</v>
      </c>
    </row>
    <row r="1371" spans="2:15" ht="12.75" customHeight="1">
      <c r="B1371" s="47" t="s">
        <v>1562</v>
      </c>
      <c r="C1371" s="47" t="s">
        <v>1889</v>
      </c>
      <c r="D1371" s="47" t="s">
        <v>1563</v>
      </c>
      <c r="K1371" s="111" t="s">
        <v>1150</v>
      </c>
      <c r="L1371" s="111" t="s">
        <v>1411</v>
      </c>
      <c r="M1371" s="47">
        <v>0</v>
      </c>
      <c r="N1371" s="111" t="s">
        <v>151</v>
      </c>
      <c r="O1371" s="47">
        <v>4</v>
      </c>
    </row>
    <row r="1372" spans="2:15" ht="12.75" customHeight="1">
      <c r="B1372" s="47" t="s">
        <v>1565</v>
      </c>
      <c r="C1372" s="47" t="s">
        <v>318</v>
      </c>
      <c r="D1372" s="47" t="s">
        <v>1566</v>
      </c>
      <c r="K1372" s="111" t="s">
        <v>1150</v>
      </c>
      <c r="L1372" s="111" t="s">
        <v>1408</v>
      </c>
      <c r="M1372" s="47">
        <v>0</v>
      </c>
      <c r="N1372" s="111" t="s">
        <v>152</v>
      </c>
      <c r="O1372" s="47">
        <v>5</v>
      </c>
    </row>
    <row r="1373" spans="2:15" ht="12.75" customHeight="1">
      <c r="B1373" s="47" t="s">
        <v>1568</v>
      </c>
      <c r="C1373" s="47" t="s">
        <v>1889</v>
      </c>
      <c r="D1373" s="47" t="s">
        <v>1569</v>
      </c>
      <c r="K1373" s="111" t="s">
        <v>1152</v>
      </c>
      <c r="L1373" s="111" t="s">
        <v>3117</v>
      </c>
      <c r="M1373" s="47">
        <v>0</v>
      </c>
      <c r="N1373" s="111" t="s">
        <v>1655</v>
      </c>
      <c r="O1373" s="47">
        <v>5</v>
      </c>
    </row>
    <row r="1374" spans="2:15" ht="12.75" customHeight="1">
      <c r="B1374" s="47" t="s">
        <v>1571</v>
      </c>
      <c r="C1374" s="47" t="s">
        <v>360</v>
      </c>
      <c r="D1374" s="47" t="s">
        <v>1572</v>
      </c>
      <c r="K1374" s="111" t="s">
        <v>1152</v>
      </c>
      <c r="L1374" s="111" t="s">
        <v>1414</v>
      </c>
      <c r="M1374" s="47">
        <v>1</v>
      </c>
      <c r="N1374" s="111" t="s">
        <v>151</v>
      </c>
      <c r="O1374" s="47">
        <v>4</v>
      </c>
    </row>
    <row r="1375" spans="2:15" ht="12.75" customHeight="1">
      <c r="B1375" s="47" t="s">
        <v>3608</v>
      </c>
      <c r="C1375" s="47" t="s">
        <v>2081</v>
      </c>
      <c r="D1375" s="47" t="s">
        <v>3609</v>
      </c>
      <c r="K1375" s="111" t="s">
        <v>3011</v>
      </c>
      <c r="L1375" s="111" t="s">
        <v>228</v>
      </c>
      <c r="M1375" s="47">
        <v>0</v>
      </c>
      <c r="N1375" s="111" t="s">
        <v>1655</v>
      </c>
      <c r="O1375" s="47">
        <v>5</v>
      </c>
    </row>
    <row r="1376" spans="2:15" ht="12.75" customHeight="1">
      <c r="B1376" s="47" t="s">
        <v>3610</v>
      </c>
      <c r="C1376" s="47" t="s">
        <v>2081</v>
      </c>
      <c r="D1376" s="47" t="s">
        <v>3611</v>
      </c>
      <c r="K1376" s="111" t="s">
        <v>3013</v>
      </c>
      <c r="L1376" s="111" t="s">
        <v>228</v>
      </c>
      <c r="M1376" s="47">
        <v>0</v>
      </c>
      <c r="N1376" s="111" t="s">
        <v>1655</v>
      </c>
      <c r="O1376" s="47">
        <v>5</v>
      </c>
    </row>
    <row r="1377" spans="2:15" ht="12.75" customHeight="1">
      <c r="B1377" s="47" t="s">
        <v>1573</v>
      </c>
      <c r="C1377" s="47" t="s">
        <v>360</v>
      </c>
      <c r="D1377" s="47" t="s">
        <v>1574</v>
      </c>
      <c r="K1377" s="111" t="s">
        <v>3015</v>
      </c>
      <c r="L1377" s="111" t="s">
        <v>1286</v>
      </c>
      <c r="M1377" s="47">
        <v>0</v>
      </c>
      <c r="N1377" s="111" t="s">
        <v>1655</v>
      </c>
      <c r="O1377" s="47">
        <v>5</v>
      </c>
    </row>
    <row r="1378" spans="2:15" ht="12.75" customHeight="1">
      <c r="B1378" s="47" t="s">
        <v>3612</v>
      </c>
      <c r="C1378" s="47" t="s">
        <v>2081</v>
      </c>
      <c r="D1378" s="47" t="s">
        <v>1216</v>
      </c>
      <c r="K1378" s="111" t="s">
        <v>3015</v>
      </c>
      <c r="L1378" s="111" t="s">
        <v>3613</v>
      </c>
      <c r="M1378" s="47">
        <v>0</v>
      </c>
      <c r="N1378" s="111" t="s">
        <v>1655</v>
      </c>
      <c r="O1378" s="47">
        <v>5</v>
      </c>
    </row>
    <row r="1379" spans="2:15" ht="12.75" customHeight="1">
      <c r="B1379" s="47" t="s">
        <v>1576</v>
      </c>
      <c r="C1379" s="47" t="s">
        <v>3256</v>
      </c>
      <c r="D1379" s="47" t="s">
        <v>1577</v>
      </c>
      <c r="K1379" s="111" t="s">
        <v>1154</v>
      </c>
      <c r="L1379" s="111" t="s">
        <v>313</v>
      </c>
      <c r="M1379" s="47">
        <v>0</v>
      </c>
      <c r="N1379" s="111" t="s">
        <v>1655</v>
      </c>
      <c r="O1379" s="47">
        <v>5</v>
      </c>
    </row>
    <row r="1380" spans="2:15" ht="12.75" customHeight="1">
      <c r="B1380" s="47" t="s">
        <v>1578</v>
      </c>
      <c r="C1380" s="47" t="s">
        <v>360</v>
      </c>
      <c r="D1380" s="47" t="s">
        <v>1579</v>
      </c>
      <c r="K1380" s="111" t="s">
        <v>1154</v>
      </c>
      <c r="L1380" s="111" t="s">
        <v>345</v>
      </c>
      <c r="M1380" s="47">
        <v>0</v>
      </c>
      <c r="N1380" s="111" t="s">
        <v>152</v>
      </c>
      <c r="O1380" s="47">
        <v>4</v>
      </c>
    </row>
    <row r="1381" spans="2:15" ht="12.75" customHeight="1">
      <c r="B1381" s="47" t="s">
        <v>1580</v>
      </c>
      <c r="C1381" s="47" t="s">
        <v>360</v>
      </c>
      <c r="D1381" s="47" t="s">
        <v>1581</v>
      </c>
      <c r="K1381" s="111" t="s">
        <v>1154</v>
      </c>
      <c r="L1381" s="111" t="s">
        <v>615</v>
      </c>
      <c r="M1381" s="47">
        <v>1</v>
      </c>
      <c r="N1381" s="111" t="s">
        <v>151</v>
      </c>
      <c r="O1381" s="47">
        <v>4</v>
      </c>
    </row>
    <row r="1382" spans="2:15" ht="12.75" customHeight="1">
      <c r="B1382" s="47" t="s">
        <v>1582</v>
      </c>
      <c r="C1382" s="47" t="s">
        <v>934</v>
      </c>
      <c r="D1382" s="47" t="s">
        <v>1583</v>
      </c>
      <c r="K1382" s="111" t="s">
        <v>1154</v>
      </c>
      <c r="L1382" s="111" t="s">
        <v>1164</v>
      </c>
      <c r="M1382" s="47">
        <v>1</v>
      </c>
      <c r="N1382" s="111" t="s">
        <v>151</v>
      </c>
      <c r="O1382" s="47">
        <v>4</v>
      </c>
    </row>
    <row r="1383" spans="2:15" ht="12.75" customHeight="1">
      <c r="B1383" s="47" t="s">
        <v>3614</v>
      </c>
      <c r="C1383" s="47" t="s">
        <v>360</v>
      </c>
      <c r="D1383" s="47" t="s">
        <v>1579</v>
      </c>
      <c r="K1383" s="111" t="s">
        <v>3016</v>
      </c>
      <c r="L1383" s="111" t="s">
        <v>228</v>
      </c>
      <c r="M1383" s="47">
        <v>0</v>
      </c>
      <c r="N1383" s="111" t="s">
        <v>1655</v>
      </c>
      <c r="O1383" s="47">
        <v>5</v>
      </c>
    </row>
    <row r="1384" spans="2:15" ht="12.75" customHeight="1">
      <c r="B1384" s="47" t="s">
        <v>3615</v>
      </c>
      <c r="C1384" s="47" t="s">
        <v>360</v>
      </c>
      <c r="D1384" s="47" t="s">
        <v>1581</v>
      </c>
      <c r="K1384" s="111" t="s">
        <v>3018</v>
      </c>
      <c r="L1384" s="111" t="s">
        <v>3616</v>
      </c>
      <c r="M1384" s="47">
        <v>0</v>
      </c>
      <c r="N1384" s="111" t="s">
        <v>1655</v>
      </c>
      <c r="O1384" s="47">
        <v>5</v>
      </c>
    </row>
    <row r="1385" spans="2:15" ht="12.75" customHeight="1">
      <c r="B1385" s="47" t="s">
        <v>1584</v>
      </c>
      <c r="C1385" s="47" t="s">
        <v>3617</v>
      </c>
      <c r="D1385" s="47" t="s">
        <v>1585</v>
      </c>
      <c r="K1385" s="111" t="s">
        <v>3021</v>
      </c>
      <c r="L1385" s="111" t="s">
        <v>228</v>
      </c>
      <c r="M1385" s="47">
        <v>0</v>
      </c>
      <c r="N1385" s="111" t="s">
        <v>1655</v>
      </c>
      <c r="O1385" s="47">
        <v>5</v>
      </c>
    </row>
    <row r="1386" spans="2:15" ht="12.75" customHeight="1">
      <c r="B1386" s="47" t="s">
        <v>1586</v>
      </c>
      <c r="C1386" s="47" t="s">
        <v>360</v>
      </c>
      <c r="D1386" s="47" t="s">
        <v>1587</v>
      </c>
      <c r="K1386" s="111" t="s">
        <v>3023</v>
      </c>
      <c r="L1386" s="111" t="s">
        <v>228</v>
      </c>
      <c r="M1386" s="47">
        <v>0</v>
      </c>
      <c r="N1386" s="111" t="s">
        <v>151</v>
      </c>
      <c r="O1386" s="47">
        <v>4</v>
      </c>
    </row>
    <row r="1387" spans="2:15" ht="12.75" customHeight="1">
      <c r="B1387" s="47" t="s">
        <v>1589</v>
      </c>
      <c r="C1387" s="47" t="s">
        <v>1590</v>
      </c>
      <c r="D1387" s="47" t="s">
        <v>1590</v>
      </c>
      <c r="K1387" s="111" t="s">
        <v>1156</v>
      </c>
      <c r="L1387" s="111" t="s">
        <v>228</v>
      </c>
      <c r="M1387" s="47">
        <v>0</v>
      </c>
      <c r="N1387" s="111" t="s">
        <v>151</v>
      </c>
      <c r="O1387" s="47">
        <v>4</v>
      </c>
    </row>
    <row r="1388" spans="2:15" ht="12.75" customHeight="1">
      <c r="B1388" s="47" t="s">
        <v>1591</v>
      </c>
      <c r="C1388" s="47" t="s">
        <v>407</v>
      </c>
      <c r="D1388" s="47" t="s">
        <v>1592</v>
      </c>
      <c r="K1388" s="111" t="s">
        <v>1156</v>
      </c>
      <c r="L1388" s="111" t="s">
        <v>228</v>
      </c>
      <c r="M1388" s="47">
        <v>0</v>
      </c>
      <c r="N1388" s="111" t="s">
        <v>151</v>
      </c>
      <c r="O1388" s="47">
        <v>5</v>
      </c>
    </row>
    <row r="1389" spans="2:15" ht="12.75" customHeight="1">
      <c r="B1389" s="47" t="s">
        <v>1594</v>
      </c>
      <c r="C1389" s="47" t="s">
        <v>360</v>
      </c>
      <c r="D1389" s="47" t="s">
        <v>1595</v>
      </c>
      <c r="K1389" s="111" t="s">
        <v>1158</v>
      </c>
      <c r="L1389" s="111" t="s">
        <v>228</v>
      </c>
      <c r="M1389" s="47">
        <v>0</v>
      </c>
      <c r="N1389" s="111" t="s">
        <v>151</v>
      </c>
      <c r="O1389" s="47">
        <v>4</v>
      </c>
    </row>
    <row r="1390" spans="2:15" ht="12.75" customHeight="1">
      <c r="B1390" s="47" t="s">
        <v>3618</v>
      </c>
      <c r="C1390" s="47" t="s">
        <v>3619</v>
      </c>
      <c r="D1390" s="47" t="s">
        <v>3620</v>
      </c>
      <c r="K1390" s="111" t="s">
        <v>1158</v>
      </c>
      <c r="L1390" s="111" t="s">
        <v>228</v>
      </c>
      <c r="M1390" s="47">
        <v>0</v>
      </c>
      <c r="N1390" s="111" t="s">
        <v>151</v>
      </c>
      <c r="O1390" s="47">
        <v>5</v>
      </c>
    </row>
    <row r="1391" spans="2:15" ht="12.75" customHeight="1">
      <c r="B1391" s="47" t="s">
        <v>3621</v>
      </c>
      <c r="C1391" s="47" t="s">
        <v>360</v>
      </c>
      <c r="D1391" s="47" t="s">
        <v>3622</v>
      </c>
      <c r="K1391" s="111" t="s">
        <v>1160</v>
      </c>
      <c r="L1391" s="111" t="s">
        <v>228</v>
      </c>
      <c r="M1391" s="47">
        <v>0</v>
      </c>
      <c r="N1391" s="111" t="s">
        <v>151</v>
      </c>
      <c r="O1391" s="47">
        <v>5</v>
      </c>
    </row>
    <row r="1392" spans="2:15" ht="12.75" customHeight="1">
      <c r="B1392" s="47" t="s">
        <v>1596</v>
      </c>
      <c r="C1392" s="47" t="s">
        <v>2081</v>
      </c>
      <c r="D1392" s="47" t="s">
        <v>1597</v>
      </c>
      <c r="K1392" s="111" t="s">
        <v>1162</v>
      </c>
      <c r="L1392" s="111" t="s">
        <v>693</v>
      </c>
      <c r="M1392" s="47">
        <v>0</v>
      </c>
      <c r="N1392" s="111" t="s">
        <v>1655</v>
      </c>
      <c r="O1392" s="47">
        <v>5</v>
      </c>
    </row>
    <row r="1393" spans="2:15" ht="12.75" customHeight="1">
      <c r="B1393" s="47" t="s">
        <v>3623</v>
      </c>
      <c r="C1393" s="47" t="s">
        <v>528</v>
      </c>
      <c r="D1393" s="47" t="s">
        <v>3624</v>
      </c>
      <c r="K1393" s="111" t="s">
        <v>1162</v>
      </c>
      <c r="L1393" s="111" t="s">
        <v>1427</v>
      </c>
      <c r="M1393" s="47">
        <v>0</v>
      </c>
      <c r="N1393" s="111" t="s">
        <v>151</v>
      </c>
      <c r="O1393" s="47">
        <v>4</v>
      </c>
    </row>
    <row r="1394" spans="2:15" ht="12.75" customHeight="1">
      <c r="B1394" s="47" t="s">
        <v>3625</v>
      </c>
      <c r="C1394" s="47" t="s">
        <v>2339</v>
      </c>
      <c r="D1394" s="47" t="s">
        <v>3626</v>
      </c>
      <c r="K1394" s="111" t="s">
        <v>1162</v>
      </c>
      <c r="L1394" s="111" t="s">
        <v>586</v>
      </c>
      <c r="M1394" s="47">
        <v>0</v>
      </c>
      <c r="N1394" s="111" t="s">
        <v>151</v>
      </c>
      <c r="O1394" s="47">
        <v>4</v>
      </c>
    </row>
    <row r="1395" spans="2:15" ht="12.75" customHeight="1">
      <c r="B1395" s="47" t="s">
        <v>3627</v>
      </c>
      <c r="C1395" s="47" t="s">
        <v>378</v>
      </c>
      <c r="D1395" s="47" t="s">
        <v>3628</v>
      </c>
      <c r="K1395" s="111" t="s">
        <v>1165</v>
      </c>
      <c r="L1395" s="111" t="s">
        <v>693</v>
      </c>
      <c r="M1395" s="47">
        <v>0</v>
      </c>
      <c r="N1395" s="111" t="s">
        <v>151</v>
      </c>
      <c r="O1395" s="47">
        <v>4</v>
      </c>
    </row>
    <row r="1396" spans="2:15" ht="12.75" customHeight="1">
      <c r="B1396" s="47" t="s">
        <v>1598</v>
      </c>
      <c r="C1396" s="47" t="s">
        <v>378</v>
      </c>
      <c r="D1396" s="47" t="s">
        <v>1599</v>
      </c>
      <c r="K1396" s="111" t="s">
        <v>1165</v>
      </c>
      <c r="L1396" s="111" t="s">
        <v>1164</v>
      </c>
      <c r="M1396" s="47">
        <v>0</v>
      </c>
      <c r="N1396" s="111" t="s">
        <v>151</v>
      </c>
      <c r="O1396" s="47">
        <v>4</v>
      </c>
    </row>
    <row r="1397" spans="2:15" ht="12.75" customHeight="1">
      <c r="B1397" s="47" t="s">
        <v>3629</v>
      </c>
      <c r="C1397" s="47" t="s">
        <v>528</v>
      </c>
      <c r="D1397" s="47" t="s">
        <v>3586</v>
      </c>
      <c r="K1397" s="111" t="s">
        <v>1167</v>
      </c>
      <c r="L1397" s="111" t="s">
        <v>340</v>
      </c>
      <c r="M1397" s="47">
        <v>0</v>
      </c>
      <c r="N1397" s="111" t="s">
        <v>1655</v>
      </c>
      <c r="O1397" s="47">
        <v>5</v>
      </c>
    </row>
    <row r="1398" spans="2:15" ht="12.75" customHeight="1">
      <c r="B1398" s="47" t="s">
        <v>1600</v>
      </c>
      <c r="C1398" s="47" t="s">
        <v>2793</v>
      </c>
      <c r="D1398" s="47" t="s">
        <v>1062</v>
      </c>
      <c r="K1398" s="111" t="s">
        <v>1167</v>
      </c>
      <c r="L1398" s="111" t="s">
        <v>343</v>
      </c>
      <c r="M1398" s="47">
        <v>1</v>
      </c>
      <c r="N1398" s="111" t="s">
        <v>151</v>
      </c>
      <c r="O1398" s="47">
        <v>4</v>
      </c>
    </row>
    <row r="1399" spans="2:15" ht="12.75" customHeight="1">
      <c r="B1399" s="47" t="s">
        <v>1601</v>
      </c>
      <c r="C1399" s="47" t="s">
        <v>3185</v>
      </c>
      <c r="D1399" s="47" t="s">
        <v>1602</v>
      </c>
      <c r="K1399" s="111" t="s">
        <v>1169</v>
      </c>
      <c r="L1399" s="111" t="s">
        <v>334</v>
      </c>
      <c r="M1399" s="47">
        <v>0</v>
      </c>
      <c r="N1399" s="111" t="s">
        <v>151</v>
      </c>
      <c r="O1399" s="47">
        <v>4</v>
      </c>
    </row>
    <row r="1400" spans="2:15" ht="12.75" customHeight="1">
      <c r="B1400" s="47" t="s">
        <v>3630</v>
      </c>
      <c r="C1400" s="47" t="s">
        <v>378</v>
      </c>
      <c r="D1400" s="47" t="s">
        <v>462</v>
      </c>
      <c r="K1400" s="111" t="s">
        <v>1169</v>
      </c>
      <c r="L1400" s="111" t="s">
        <v>669</v>
      </c>
      <c r="M1400" s="47">
        <v>0</v>
      </c>
      <c r="N1400" s="111" t="s">
        <v>1655</v>
      </c>
      <c r="O1400" s="47">
        <v>5</v>
      </c>
    </row>
    <row r="1401" spans="2:15" ht="12.75" customHeight="1">
      <c r="B1401" s="47" t="s">
        <v>1603</v>
      </c>
      <c r="C1401" s="47" t="s">
        <v>3631</v>
      </c>
      <c r="D1401" s="47" t="s">
        <v>3632</v>
      </c>
      <c r="K1401" s="111" t="s">
        <v>1169</v>
      </c>
      <c r="L1401" s="111" t="s">
        <v>779</v>
      </c>
      <c r="M1401" s="47">
        <v>0</v>
      </c>
      <c r="N1401" s="111" t="s">
        <v>151</v>
      </c>
      <c r="O1401" s="47">
        <v>4</v>
      </c>
    </row>
    <row r="1402" spans="2:15" ht="12.75" customHeight="1">
      <c r="B1402" s="47" t="s">
        <v>1604</v>
      </c>
      <c r="C1402" s="47" t="s">
        <v>3631</v>
      </c>
      <c r="D1402" s="47" t="s">
        <v>1605</v>
      </c>
      <c r="K1402" s="111" t="s">
        <v>1169</v>
      </c>
      <c r="L1402" s="111" t="s">
        <v>586</v>
      </c>
      <c r="M1402" s="47">
        <v>0</v>
      </c>
      <c r="N1402" s="111" t="s">
        <v>151</v>
      </c>
      <c r="O1402" s="47">
        <v>4</v>
      </c>
    </row>
    <row r="1403" spans="2:15" ht="12.75" customHeight="1">
      <c r="B1403" s="47" t="s">
        <v>1606</v>
      </c>
      <c r="C1403" s="47" t="s">
        <v>378</v>
      </c>
      <c r="D1403" s="47" t="s">
        <v>1599</v>
      </c>
      <c r="K1403" s="111" t="s">
        <v>3028</v>
      </c>
      <c r="L1403" s="111" t="s">
        <v>334</v>
      </c>
      <c r="M1403" s="47">
        <v>0</v>
      </c>
      <c r="N1403" s="111" t="s">
        <v>1655</v>
      </c>
      <c r="O1403" s="47">
        <v>5</v>
      </c>
    </row>
    <row r="1404" spans="2:15" ht="12.75" customHeight="1">
      <c r="B1404" s="47" t="s">
        <v>3633</v>
      </c>
      <c r="C1404" s="47" t="s">
        <v>528</v>
      </c>
      <c r="D1404" s="47" t="s">
        <v>3634</v>
      </c>
      <c r="K1404" s="111" t="s">
        <v>3029</v>
      </c>
      <c r="L1404" s="111" t="s">
        <v>228</v>
      </c>
      <c r="M1404" s="47">
        <v>0</v>
      </c>
      <c r="N1404" s="111" t="s">
        <v>1655</v>
      </c>
      <c r="O1404" s="47">
        <v>5</v>
      </c>
    </row>
    <row r="1405" spans="2:15" ht="12.75" customHeight="1">
      <c r="B1405" s="47" t="s">
        <v>3635</v>
      </c>
      <c r="C1405" s="47" t="s">
        <v>528</v>
      </c>
      <c r="D1405" s="47" t="s">
        <v>3636</v>
      </c>
      <c r="K1405" s="111" t="s">
        <v>1171</v>
      </c>
      <c r="L1405" s="111" t="s">
        <v>334</v>
      </c>
      <c r="M1405" s="47">
        <v>0</v>
      </c>
      <c r="N1405" s="111" t="s">
        <v>1655</v>
      </c>
      <c r="O1405" s="47">
        <v>5</v>
      </c>
    </row>
    <row r="1406" spans="2:15" ht="12.75" customHeight="1">
      <c r="B1406" s="47" t="s">
        <v>3637</v>
      </c>
      <c r="C1406" s="47" t="s">
        <v>2793</v>
      </c>
      <c r="D1406" s="47" t="s">
        <v>3638</v>
      </c>
      <c r="K1406" s="111" t="s">
        <v>1173</v>
      </c>
      <c r="L1406" s="111" t="s">
        <v>228</v>
      </c>
      <c r="M1406" s="47">
        <v>0</v>
      </c>
      <c r="N1406" s="111" t="s">
        <v>152</v>
      </c>
      <c r="O1406" s="47">
        <v>4</v>
      </c>
    </row>
    <row r="1407" spans="2:15" ht="12.75" customHeight="1">
      <c r="B1407" s="47" t="s">
        <v>3639</v>
      </c>
      <c r="C1407" s="47" t="s">
        <v>2793</v>
      </c>
      <c r="D1407" s="47" t="s">
        <v>3640</v>
      </c>
      <c r="K1407" s="111" t="s">
        <v>1175</v>
      </c>
      <c r="L1407" s="111" t="s">
        <v>348</v>
      </c>
      <c r="M1407" s="47">
        <v>0</v>
      </c>
      <c r="N1407" s="111" t="s">
        <v>151</v>
      </c>
      <c r="O1407" s="47">
        <v>4</v>
      </c>
    </row>
    <row r="1408" spans="2:15" ht="12.75" customHeight="1">
      <c r="B1408" s="47" t="s">
        <v>3641</v>
      </c>
      <c r="C1408" s="47" t="s">
        <v>528</v>
      </c>
      <c r="D1408" s="47" t="s">
        <v>3642</v>
      </c>
      <c r="K1408" s="111" t="s">
        <v>1175</v>
      </c>
      <c r="L1408" s="111" t="s">
        <v>313</v>
      </c>
      <c r="M1408" s="47">
        <v>0</v>
      </c>
      <c r="N1408" s="111" t="s">
        <v>151</v>
      </c>
      <c r="O1408" s="47">
        <v>4</v>
      </c>
    </row>
    <row r="1409" spans="2:15" ht="12.75" customHeight="1">
      <c r="B1409" s="47" t="s">
        <v>3643</v>
      </c>
      <c r="C1409" s="47" t="s">
        <v>528</v>
      </c>
      <c r="D1409" s="47" t="s">
        <v>3644</v>
      </c>
      <c r="K1409" s="111" t="s">
        <v>1175</v>
      </c>
      <c r="L1409" s="111" t="s">
        <v>779</v>
      </c>
      <c r="M1409" s="47">
        <v>0</v>
      </c>
      <c r="N1409" s="111" t="s">
        <v>151</v>
      </c>
      <c r="O1409" s="47">
        <v>4</v>
      </c>
    </row>
    <row r="1410" spans="2:15" ht="12.75" customHeight="1">
      <c r="B1410" s="47" t="s">
        <v>3645</v>
      </c>
      <c r="C1410" s="47" t="s">
        <v>2735</v>
      </c>
      <c r="D1410" s="47" t="s">
        <v>3646</v>
      </c>
      <c r="K1410" s="111" t="s">
        <v>3031</v>
      </c>
      <c r="L1410" s="111" t="s">
        <v>161</v>
      </c>
      <c r="M1410" s="47">
        <v>0</v>
      </c>
      <c r="N1410" s="111" t="s">
        <v>151</v>
      </c>
      <c r="O1410" s="47">
        <v>4</v>
      </c>
    </row>
    <row r="1411" spans="2:15" ht="12.75" customHeight="1">
      <c r="B1411" s="47" t="s">
        <v>1607</v>
      </c>
      <c r="C1411" s="47" t="s">
        <v>2793</v>
      </c>
      <c r="D1411" s="47" t="s">
        <v>1608</v>
      </c>
      <c r="K1411" s="111" t="s">
        <v>1177</v>
      </c>
      <c r="L1411" s="111" t="s">
        <v>774</v>
      </c>
      <c r="M1411" s="47">
        <v>0</v>
      </c>
      <c r="N1411" s="111" t="s">
        <v>1655</v>
      </c>
      <c r="O1411" s="47">
        <v>5</v>
      </c>
    </row>
    <row r="1412" spans="2:15" ht="12.75" customHeight="1">
      <c r="B1412" s="47" t="s">
        <v>1609</v>
      </c>
      <c r="C1412" s="47" t="s">
        <v>2735</v>
      </c>
      <c r="D1412" s="47" t="s">
        <v>1610</v>
      </c>
      <c r="K1412" s="111" t="s">
        <v>1177</v>
      </c>
      <c r="L1412" s="111" t="s">
        <v>1447</v>
      </c>
      <c r="M1412" s="47">
        <v>1</v>
      </c>
      <c r="N1412" s="111" t="s">
        <v>151</v>
      </c>
      <c r="O1412" s="47">
        <v>4</v>
      </c>
    </row>
    <row r="1413" spans="2:15" ht="12.75" customHeight="1">
      <c r="B1413" s="47" t="s">
        <v>1611</v>
      </c>
      <c r="C1413" s="47" t="s">
        <v>3185</v>
      </c>
      <c r="D1413" s="47" t="s">
        <v>1602</v>
      </c>
      <c r="K1413" s="111" t="s">
        <v>3033</v>
      </c>
      <c r="L1413" s="111" t="s">
        <v>228</v>
      </c>
      <c r="M1413" s="47">
        <v>0</v>
      </c>
      <c r="N1413" s="111" t="s">
        <v>1655</v>
      </c>
      <c r="O1413" s="47">
        <v>5</v>
      </c>
    </row>
    <row r="1414" spans="2:15" ht="12.75" customHeight="1">
      <c r="B1414" s="47" t="s">
        <v>1612</v>
      </c>
      <c r="C1414" s="47" t="s">
        <v>3631</v>
      </c>
      <c r="D1414" s="47" t="s">
        <v>3632</v>
      </c>
      <c r="K1414" s="111" t="s">
        <v>3034</v>
      </c>
      <c r="L1414" s="111" t="s">
        <v>228</v>
      </c>
      <c r="M1414" s="47">
        <v>0</v>
      </c>
      <c r="N1414" s="111" t="s">
        <v>1655</v>
      </c>
      <c r="O1414" s="47">
        <v>5</v>
      </c>
    </row>
    <row r="1415" spans="2:15" ht="12.75" customHeight="1">
      <c r="B1415" s="47" t="s">
        <v>1613</v>
      </c>
      <c r="C1415" s="47" t="s">
        <v>2793</v>
      </c>
      <c r="D1415" s="47" t="s">
        <v>1614</v>
      </c>
      <c r="K1415" s="111" t="s">
        <v>1180</v>
      </c>
      <c r="L1415" s="111" t="s">
        <v>470</v>
      </c>
      <c r="M1415" s="47">
        <v>0</v>
      </c>
      <c r="N1415" s="111" t="s">
        <v>1655</v>
      </c>
      <c r="O1415" s="47">
        <v>5</v>
      </c>
    </row>
    <row r="1416" spans="2:15" ht="12.75" customHeight="1">
      <c r="B1416" s="47" t="s">
        <v>1615</v>
      </c>
      <c r="C1416" s="47" t="s">
        <v>2081</v>
      </c>
      <c r="D1416" s="47" t="s">
        <v>1616</v>
      </c>
      <c r="K1416" s="111" t="s">
        <v>1180</v>
      </c>
      <c r="L1416" s="111" t="s">
        <v>779</v>
      </c>
      <c r="M1416" s="47">
        <v>0</v>
      </c>
      <c r="N1416" s="111" t="s">
        <v>151</v>
      </c>
      <c r="O1416" s="47">
        <v>4</v>
      </c>
    </row>
    <row r="1417" spans="2:15" ht="12.75" customHeight="1">
      <c r="B1417" s="47" t="s">
        <v>3647</v>
      </c>
      <c r="C1417" s="47" t="s">
        <v>407</v>
      </c>
      <c r="D1417" s="47" t="s">
        <v>3648</v>
      </c>
      <c r="K1417" s="111" t="s">
        <v>1182</v>
      </c>
      <c r="L1417" s="111" t="s">
        <v>3649</v>
      </c>
      <c r="M1417" s="47">
        <v>0</v>
      </c>
      <c r="N1417" s="111" t="s">
        <v>1655</v>
      </c>
      <c r="O1417" s="47">
        <v>5</v>
      </c>
    </row>
    <row r="1418" spans="2:15" ht="12.75" customHeight="1">
      <c r="B1418" s="47" t="s">
        <v>1618</v>
      </c>
      <c r="C1418" s="47" t="s">
        <v>3650</v>
      </c>
      <c r="D1418" s="47" t="s">
        <v>921</v>
      </c>
      <c r="K1418" s="111" t="s">
        <v>1182</v>
      </c>
      <c r="L1418" s="111" t="s">
        <v>477</v>
      </c>
      <c r="M1418" s="47">
        <v>0</v>
      </c>
      <c r="N1418" s="111" t="s">
        <v>151</v>
      </c>
      <c r="O1418" s="47">
        <v>4</v>
      </c>
    </row>
    <row r="1419" spans="2:15" ht="12.75" customHeight="1">
      <c r="B1419" s="47" t="s">
        <v>3651</v>
      </c>
      <c r="C1419" s="47" t="s">
        <v>2339</v>
      </c>
      <c r="D1419" s="47" t="s">
        <v>3652</v>
      </c>
      <c r="K1419" s="111" t="s">
        <v>1182</v>
      </c>
      <c r="L1419" s="111" t="s">
        <v>1024</v>
      </c>
      <c r="M1419" s="47">
        <v>0</v>
      </c>
      <c r="N1419" s="111" t="s">
        <v>1655</v>
      </c>
      <c r="O1419" s="47">
        <v>5</v>
      </c>
    </row>
    <row r="1420" spans="2:15" ht="12.75" customHeight="1">
      <c r="B1420" s="47" t="s">
        <v>3653</v>
      </c>
      <c r="C1420" s="47" t="s">
        <v>407</v>
      </c>
      <c r="D1420" s="47" t="s">
        <v>3648</v>
      </c>
      <c r="K1420" s="111" t="s">
        <v>3036</v>
      </c>
      <c r="L1420" s="111" t="s">
        <v>228</v>
      </c>
      <c r="M1420" s="47">
        <v>0</v>
      </c>
      <c r="N1420" s="111" t="s">
        <v>1655</v>
      </c>
      <c r="O1420" s="47">
        <v>5</v>
      </c>
    </row>
    <row r="1421" spans="2:15" ht="12.75" customHeight="1">
      <c r="B1421" s="47" t="s">
        <v>3654</v>
      </c>
      <c r="C1421" s="47" t="s">
        <v>2339</v>
      </c>
      <c r="D1421" s="47" t="s">
        <v>3655</v>
      </c>
      <c r="K1421" s="111" t="s">
        <v>1185</v>
      </c>
      <c r="L1421" s="111" t="s">
        <v>228</v>
      </c>
      <c r="M1421" s="47">
        <v>0</v>
      </c>
      <c r="N1421" s="111" t="s">
        <v>151</v>
      </c>
      <c r="O1421" s="47">
        <v>4</v>
      </c>
    </row>
    <row r="1422" spans="2:15" ht="12.75" customHeight="1">
      <c r="B1422" s="47" t="s">
        <v>1620</v>
      </c>
      <c r="C1422" s="47" t="s">
        <v>407</v>
      </c>
      <c r="D1422" s="47" t="s">
        <v>1621</v>
      </c>
      <c r="K1422" s="111" t="s">
        <v>1185</v>
      </c>
      <c r="L1422" s="111" t="s">
        <v>228</v>
      </c>
      <c r="M1422" s="47">
        <v>0</v>
      </c>
      <c r="N1422" s="111" t="s">
        <v>151</v>
      </c>
      <c r="O1422" s="47">
        <v>5</v>
      </c>
    </row>
    <row r="1423" spans="2:15" ht="12.75" customHeight="1">
      <c r="B1423" s="47" t="s">
        <v>3656</v>
      </c>
      <c r="C1423" s="47" t="s">
        <v>528</v>
      </c>
      <c r="D1423" s="47" t="s">
        <v>3657</v>
      </c>
      <c r="K1423" s="111" t="s">
        <v>3038</v>
      </c>
      <c r="L1423" s="111" t="s">
        <v>228</v>
      </c>
      <c r="M1423" s="47">
        <v>0</v>
      </c>
      <c r="N1423" s="111" t="s">
        <v>151</v>
      </c>
      <c r="O1423" s="47">
        <v>4</v>
      </c>
    </row>
    <row r="1424" spans="2:15" ht="12.75" customHeight="1">
      <c r="B1424" s="47" t="s">
        <v>1623</v>
      </c>
      <c r="C1424" s="47" t="s">
        <v>2081</v>
      </c>
      <c r="D1424" s="47" t="s">
        <v>1616</v>
      </c>
      <c r="K1424" s="111" t="s">
        <v>3038</v>
      </c>
      <c r="L1424" s="111" t="s">
        <v>228</v>
      </c>
      <c r="M1424" s="47">
        <v>0</v>
      </c>
      <c r="N1424" s="111" t="s">
        <v>151</v>
      </c>
      <c r="O1424" s="47">
        <v>5</v>
      </c>
    </row>
    <row r="1425" spans="2:15" ht="12.75" customHeight="1">
      <c r="B1425" s="47" t="s">
        <v>3658</v>
      </c>
      <c r="C1425" s="47" t="s">
        <v>3659</v>
      </c>
      <c r="D1425" s="47" t="s">
        <v>3660</v>
      </c>
      <c r="K1425" s="111" t="s">
        <v>1186</v>
      </c>
      <c r="L1425" s="111" t="s">
        <v>228</v>
      </c>
      <c r="M1425" s="47">
        <v>0</v>
      </c>
      <c r="N1425" s="111" t="s">
        <v>151</v>
      </c>
      <c r="O1425" s="47">
        <v>4</v>
      </c>
    </row>
    <row r="1426" spans="2:15" ht="12.75" customHeight="1">
      <c r="B1426" s="47" t="s">
        <v>1625</v>
      </c>
      <c r="C1426" s="47" t="s">
        <v>407</v>
      </c>
      <c r="D1426" s="47" t="s">
        <v>1626</v>
      </c>
      <c r="K1426" s="111" t="s">
        <v>1186</v>
      </c>
      <c r="L1426" s="111" t="s">
        <v>228</v>
      </c>
      <c r="M1426" s="47">
        <v>0</v>
      </c>
      <c r="N1426" s="111" t="s">
        <v>151</v>
      </c>
      <c r="O1426" s="47">
        <v>5</v>
      </c>
    </row>
    <row r="1427" spans="2:15" ht="12.75" customHeight="1">
      <c r="B1427" s="47" t="s">
        <v>1627</v>
      </c>
      <c r="C1427" s="47" t="s">
        <v>407</v>
      </c>
      <c r="D1427" s="47" t="s">
        <v>1628</v>
      </c>
      <c r="K1427" s="111" t="s">
        <v>1188</v>
      </c>
      <c r="L1427" s="111" t="s">
        <v>228</v>
      </c>
      <c r="M1427" s="47">
        <v>0</v>
      </c>
      <c r="N1427" s="111" t="s">
        <v>151</v>
      </c>
      <c r="O1427" s="47">
        <v>3</v>
      </c>
    </row>
    <row r="1428" spans="2:15" ht="12.75" customHeight="1">
      <c r="B1428" s="47" t="s">
        <v>3661</v>
      </c>
      <c r="C1428" s="47" t="s">
        <v>407</v>
      </c>
      <c r="D1428" s="47" t="s">
        <v>3662</v>
      </c>
      <c r="K1428" s="111" t="s">
        <v>1188</v>
      </c>
      <c r="L1428" s="111" t="s">
        <v>228</v>
      </c>
      <c r="M1428" s="47">
        <v>0</v>
      </c>
      <c r="N1428" s="111" t="s">
        <v>151</v>
      </c>
      <c r="O1428" s="47">
        <v>5</v>
      </c>
    </row>
    <row r="1429" spans="2:15" ht="12.75" customHeight="1">
      <c r="B1429" s="47" t="s">
        <v>3663</v>
      </c>
      <c r="C1429" s="47" t="s">
        <v>3650</v>
      </c>
      <c r="D1429" s="47" t="s">
        <v>3664</v>
      </c>
      <c r="K1429" s="111" t="s">
        <v>3041</v>
      </c>
      <c r="L1429" s="111" t="s">
        <v>228</v>
      </c>
      <c r="M1429" s="47">
        <v>0</v>
      </c>
      <c r="N1429" s="111" t="s">
        <v>151</v>
      </c>
      <c r="O1429" s="47">
        <v>4</v>
      </c>
    </row>
    <row r="1430" spans="2:15" ht="12.75" customHeight="1">
      <c r="B1430" s="47" t="s">
        <v>1629</v>
      </c>
      <c r="C1430" s="47" t="s">
        <v>735</v>
      </c>
      <c r="D1430" s="47" t="s">
        <v>3665</v>
      </c>
      <c r="K1430" s="111" t="s">
        <v>3041</v>
      </c>
      <c r="L1430" s="111" t="s">
        <v>228</v>
      </c>
      <c r="M1430" s="47">
        <v>0</v>
      </c>
      <c r="N1430" s="111" t="s">
        <v>151</v>
      </c>
      <c r="O1430" s="47">
        <v>5</v>
      </c>
    </row>
    <row r="1431" spans="2:15" ht="12.75" customHeight="1">
      <c r="B1431" s="47" t="s">
        <v>3666</v>
      </c>
      <c r="C1431" s="47" t="s">
        <v>2316</v>
      </c>
      <c r="D1431" s="47" t="s">
        <v>3667</v>
      </c>
      <c r="K1431" s="111" t="s">
        <v>3044</v>
      </c>
      <c r="L1431" s="111" t="s">
        <v>228</v>
      </c>
      <c r="M1431" s="47">
        <v>0</v>
      </c>
      <c r="N1431" s="111" t="s">
        <v>151</v>
      </c>
      <c r="O1431" s="47">
        <v>4</v>
      </c>
    </row>
    <row r="1432" spans="2:15" ht="12.75" customHeight="1">
      <c r="B1432" s="47" t="s">
        <v>1630</v>
      </c>
      <c r="C1432" s="47" t="s">
        <v>1440</v>
      </c>
      <c r="D1432" s="47" t="s">
        <v>3668</v>
      </c>
      <c r="K1432" s="111" t="s">
        <v>3046</v>
      </c>
      <c r="L1432" s="111" t="s">
        <v>228</v>
      </c>
      <c r="M1432" s="47">
        <v>0</v>
      </c>
      <c r="N1432" s="111" t="s">
        <v>151</v>
      </c>
      <c r="O1432" s="47">
        <v>4</v>
      </c>
    </row>
    <row r="1433" spans="2:15" ht="12.75" customHeight="1">
      <c r="B1433" s="47" t="s">
        <v>3669</v>
      </c>
      <c r="C1433" s="47" t="s">
        <v>1440</v>
      </c>
      <c r="D1433" s="47" t="s">
        <v>3670</v>
      </c>
      <c r="K1433" s="111" t="s">
        <v>3048</v>
      </c>
      <c r="L1433" s="111" t="s">
        <v>228</v>
      </c>
      <c r="M1433" s="47">
        <v>0</v>
      </c>
      <c r="N1433" s="111" t="s">
        <v>151</v>
      </c>
      <c r="O1433" s="47">
        <v>5</v>
      </c>
    </row>
    <row r="1434" spans="2:15" ht="12.75" customHeight="1">
      <c r="B1434" s="47" t="s">
        <v>1631</v>
      </c>
      <c r="C1434" s="47" t="s">
        <v>1440</v>
      </c>
      <c r="D1434" s="47" t="s">
        <v>3671</v>
      </c>
      <c r="K1434" s="111" t="s">
        <v>3050</v>
      </c>
      <c r="L1434" s="111" t="s">
        <v>228</v>
      </c>
      <c r="M1434" s="47">
        <v>0</v>
      </c>
      <c r="N1434" s="111" t="s">
        <v>151</v>
      </c>
      <c r="O1434" s="47">
        <v>4</v>
      </c>
    </row>
    <row r="1435" spans="2:15" ht="12.75" customHeight="1">
      <c r="B1435" s="47" t="s">
        <v>1632</v>
      </c>
      <c r="C1435" s="47" t="s">
        <v>3672</v>
      </c>
      <c r="D1435" s="47" t="s">
        <v>3673</v>
      </c>
      <c r="K1435" s="111" t="s">
        <v>1190</v>
      </c>
      <c r="L1435" s="111" t="s">
        <v>228</v>
      </c>
      <c r="M1435" s="47">
        <v>0</v>
      </c>
      <c r="N1435" s="111" t="s">
        <v>151</v>
      </c>
      <c r="O1435" s="47">
        <v>4</v>
      </c>
    </row>
    <row r="1436" spans="2:15" ht="12.75" customHeight="1">
      <c r="B1436" s="47" t="s">
        <v>1633</v>
      </c>
      <c r="C1436" s="47" t="s">
        <v>735</v>
      </c>
      <c r="D1436" s="47" t="s">
        <v>3674</v>
      </c>
      <c r="K1436" s="111" t="s">
        <v>1192</v>
      </c>
      <c r="L1436" s="111" t="s">
        <v>228</v>
      </c>
      <c r="M1436" s="47">
        <v>0</v>
      </c>
      <c r="N1436" s="111" t="s">
        <v>151</v>
      </c>
      <c r="O1436" s="47">
        <v>4</v>
      </c>
    </row>
    <row r="1437" spans="2:15" ht="12.75" customHeight="1">
      <c r="B1437" s="47" t="s">
        <v>1634</v>
      </c>
      <c r="C1437" s="47" t="s">
        <v>1440</v>
      </c>
      <c r="D1437" s="47" t="s">
        <v>3675</v>
      </c>
      <c r="K1437" s="111" t="s">
        <v>1194</v>
      </c>
      <c r="L1437" s="111" t="s">
        <v>228</v>
      </c>
      <c r="M1437" s="47">
        <v>0</v>
      </c>
      <c r="N1437" s="111" t="s">
        <v>151</v>
      </c>
      <c r="O1437" s="47">
        <v>4</v>
      </c>
    </row>
    <row r="1438" spans="2:15" ht="12.75" customHeight="1">
      <c r="B1438" s="47" t="s">
        <v>3676</v>
      </c>
      <c r="C1438" s="47" t="s">
        <v>3677</v>
      </c>
      <c r="D1438" s="47" t="s">
        <v>3678</v>
      </c>
      <c r="K1438" s="111" t="s">
        <v>1194</v>
      </c>
      <c r="L1438" s="111" t="s">
        <v>228</v>
      </c>
      <c r="M1438" s="47">
        <v>0</v>
      </c>
      <c r="N1438" s="111" t="s">
        <v>151</v>
      </c>
      <c r="O1438" s="47">
        <v>5</v>
      </c>
    </row>
    <row r="1439" spans="2:15" ht="12.75" customHeight="1">
      <c r="B1439" s="47" t="s">
        <v>1635</v>
      </c>
      <c r="C1439" s="47" t="s">
        <v>3679</v>
      </c>
      <c r="D1439" s="47" t="s">
        <v>924</v>
      </c>
      <c r="K1439" s="111" t="s">
        <v>1196</v>
      </c>
      <c r="L1439" s="111" t="s">
        <v>228</v>
      </c>
      <c r="M1439" s="47">
        <v>0</v>
      </c>
      <c r="N1439" s="111" t="s">
        <v>151</v>
      </c>
      <c r="O1439" s="47">
        <v>5</v>
      </c>
    </row>
    <row r="1440" spans="2:15" ht="12.75" customHeight="1">
      <c r="B1440" s="47" t="s">
        <v>3680</v>
      </c>
      <c r="C1440" s="47" t="s">
        <v>3681</v>
      </c>
      <c r="D1440" s="47" t="s">
        <v>3682</v>
      </c>
      <c r="K1440" s="111" t="s">
        <v>1198</v>
      </c>
      <c r="L1440" s="111" t="s">
        <v>228</v>
      </c>
      <c r="M1440" s="47">
        <v>0</v>
      </c>
      <c r="N1440" s="111" t="s">
        <v>151</v>
      </c>
      <c r="O1440" s="47">
        <v>3</v>
      </c>
    </row>
    <row r="1441" spans="2:15" ht="12.75" customHeight="1">
      <c r="B1441" s="47" t="s">
        <v>3683</v>
      </c>
      <c r="C1441" s="47" t="s">
        <v>3684</v>
      </c>
      <c r="D1441" s="47" t="s">
        <v>3685</v>
      </c>
      <c r="K1441" s="111" t="s">
        <v>1198</v>
      </c>
      <c r="L1441" s="111" t="s">
        <v>228</v>
      </c>
      <c r="M1441" s="47">
        <v>0</v>
      </c>
      <c r="N1441" s="111" t="s">
        <v>151</v>
      </c>
      <c r="O1441" s="47">
        <v>5</v>
      </c>
    </row>
    <row r="1442" spans="2:15" ht="12.75" customHeight="1">
      <c r="B1442" s="47" t="s">
        <v>3686</v>
      </c>
      <c r="C1442" s="47" t="s">
        <v>3687</v>
      </c>
      <c r="D1442" s="47" t="s">
        <v>3688</v>
      </c>
      <c r="K1442" s="111" t="s">
        <v>1200</v>
      </c>
      <c r="L1442" s="111" t="s">
        <v>228</v>
      </c>
      <c r="M1442" s="47">
        <v>0</v>
      </c>
      <c r="N1442" s="111" t="s">
        <v>151</v>
      </c>
      <c r="O1442" s="47">
        <v>5</v>
      </c>
    </row>
    <row r="1443" spans="2:15" ht="12.75" customHeight="1">
      <c r="B1443" s="47" t="s">
        <v>1636</v>
      </c>
      <c r="C1443" s="47" t="s">
        <v>363</v>
      </c>
      <c r="D1443" s="47" t="s">
        <v>3689</v>
      </c>
      <c r="K1443" s="111" t="s">
        <v>1202</v>
      </c>
      <c r="L1443" s="111" t="s">
        <v>228</v>
      </c>
      <c r="M1443" s="47">
        <v>0</v>
      </c>
      <c r="N1443" s="111" t="s">
        <v>151</v>
      </c>
      <c r="O1443" s="47">
        <v>5</v>
      </c>
    </row>
    <row r="1444" spans="2:15" ht="12.75" customHeight="1">
      <c r="B1444" s="47" t="s">
        <v>3690</v>
      </c>
      <c r="C1444" s="47" t="s">
        <v>363</v>
      </c>
      <c r="D1444" s="47" t="s">
        <v>3691</v>
      </c>
      <c r="K1444" s="111" t="s">
        <v>1204</v>
      </c>
      <c r="L1444" s="111" t="s">
        <v>228</v>
      </c>
      <c r="M1444" s="47">
        <v>0</v>
      </c>
      <c r="N1444" s="111" t="s">
        <v>151</v>
      </c>
      <c r="O1444" s="47">
        <v>5</v>
      </c>
    </row>
    <row r="1445" spans="2:15" ht="12.75" customHeight="1">
      <c r="B1445" s="47" t="s">
        <v>3692</v>
      </c>
      <c r="C1445" s="47" t="s">
        <v>3693</v>
      </c>
      <c r="D1445" s="47" t="s">
        <v>3694</v>
      </c>
      <c r="K1445" s="111" t="s">
        <v>3052</v>
      </c>
      <c r="L1445" s="111" t="s">
        <v>228</v>
      </c>
      <c r="M1445" s="47">
        <v>0</v>
      </c>
      <c r="N1445" s="111" t="s">
        <v>151</v>
      </c>
      <c r="O1445" s="47">
        <v>5</v>
      </c>
    </row>
    <row r="1446" spans="2:15" ht="12.75" customHeight="1">
      <c r="B1446" s="47" t="s">
        <v>3695</v>
      </c>
      <c r="C1446" s="47" t="s">
        <v>3693</v>
      </c>
      <c r="D1446" s="47" t="s">
        <v>3696</v>
      </c>
      <c r="K1446" s="111" t="s">
        <v>1206</v>
      </c>
      <c r="L1446" s="111" t="s">
        <v>1479</v>
      </c>
      <c r="M1446" s="47">
        <v>0</v>
      </c>
      <c r="N1446" s="111" t="s">
        <v>151</v>
      </c>
      <c r="O1446" s="47">
        <v>4</v>
      </c>
    </row>
    <row r="1447" spans="2:15" ht="12.75" customHeight="1">
      <c r="B1447" s="47" t="s">
        <v>3697</v>
      </c>
      <c r="C1447" s="47" t="s">
        <v>3698</v>
      </c>
      <c r="D1447" s="47" t="s">
        <v>3699</v>
      </c>
      <c r="K1447" s="111" t="s">
        <v>1206</v>
      </c>
      <c r="L1447" s="111" t="s">
        <v>1477</v>
      </c>
      <c r="M1447" s="47">
        <v>0</v>
      </c>
      <c r="N1447" s="111" t="s">
        <v>151</v>
      </c>
      <c r="O1447" s="47">
        <v>4</v>
      </c>
    </row>
    <row r="1448" spans="2:15" ht="12.75" customHeight="1">
      <c r="B1448" s="47" t="s">
        <v>3700</v>
      </c>
      <c r="C1448" s="47" t="s">
        <v>366</v>
      </c>
      <c r="D1448" s="47" t="s">
        <v>3701</v>
      </c>
      <c r="K1448" s="111" t="s">
        <v>1206</v>
      </c>
      <c r="L1448" s="111" t="s">
        <v>2590</v>
      </c>
      <c r="M1448" s="47">
        <v>0</v>
      </c>
      <c r="N1448" s="111" t="s">
        <v>151</v>
      </c>
      <c r="O1448" s="47">
        <v>4</v>
      </c>
    </row>
    <row r="1449" spans="2:15" ht="12.75" customHeight="1">
      <c r="B1449" s="47" t="s">
        <v>3702</v>
      </c>
      <c r="C1449" s="47" t="s">
        <v>366</v>
      </c>
      <c r="D1449" s="47" t="s">
        <v>3703</v>
      </c>
      <c r="K1449" s="111" t="s">
        <v>1206</v>
      </c>
      <c r="L1449" s="111" t="s">
        <v>1482</v>
      </c>
      <c r="M1449" s="47">
        <v>0</v>
      </c>
      <c r="N1449" s="111" t="s">
        <v>151</v>
      </c>
      <c r="O1449" s="47">
        <v>4</v>
      </c>
    </row>
    <row r="1450" spans="2:15" ht="12.75" customHeight="1">
      <c r="B1450" s="47" t="s">
        <v>3704</v>
      </c>
      <c r="C1450" s="47" t="s">
        <v>3705</v>
      </c>
      <c r="D1450" s="47" t="s">
        <v>3706</v>
      </c>
      <c r="K1450" s="111" t="s">
        <v>3055</v>
      </c>
      <c r="L1450" s="111" t="s">
        <v>228</v>
      </c>
      <c r="M1450" s="47">
        <v>0</v>
      </c>
      <c r="N1450" s="111" t="s">
        <v>1655</v>
      </c>
      <c r="O1450" s="47">
        <v>5</v>
      </c>
    </row>
    <row r="1451" spans="2:15" ht="12.75" customHeight="1">
      <c r="B1451" s="47" t="s">
        <v>3707</v>
      </c>
      <c r="C1451" s="47" t="s">
        <v>3708</v>
      </c>
      <c r="D1451" s="47" t="s">
        <v>3709</v>
      </c>
      <c r="K1451" s="111" t="s">
        <v>3057</v>
      </c>
      <c r="L1451" s="111" t="s">
        <v>228</v>
      </c>
      <c r="M1451" s="47">
        <v>0</v>
      </c>
      <c r="N1451" s="111" t="s">
        <v>151</v>
      </c>
      <c r="O1451" s="47">
        <v>4</v>
      </c>
    </row>
    <row r="1452" spans="2:15" ht="12.75" customHeight="1">
      <c r="B1452" s="47" t="s">
        <v>3710</v>
      </c>
      <c r="C1452" s="47" t="s">
        <v>3711</v>
      </c>
      <c r="D1452" s="47" t="s">
        <v>3712</v>
      </c>
      <c r="K1452" s="111" t="s">
        <v>1207</v>
      </c>
      <c r="L1452" s="111" t="s">
        <v>228</v>
      </c>
      <c r="M1452" s="47">
        <v>0</v>
      </c>
      <c r="N1452" s="111" t="s">
        <v>151</v>
      </c>
      <c r="O1452" s="47">
        <v>4</v>
      </c>
    </row>
    <row r="1453" spans="2:15" ht="12.75" customHeight="1">
      <c r="B1453" s="47" t="s">
        <v>3713</v>
      </c>
      <c r="C1453" s="47" t="s">
        <v>3705</v>
      </c>
      <c r="D1453" s="47" t="s">
        <v>3705</v>
      </c>
      <c r="K1453" s="111" t="s">
        <v>1207</v>
      </c>
      <c r="L1453" s="111" t="s">
        <v>228</v>
      </c>
      <c r="M1453" s="47">
        <v>0</v>
      </c>
      <c r="N1453" s="111" t="s">
        <v>151</v>
      </c>
      <c r="O1453" s="47">
        <v>5</v>
      </c>
    </row>
    <row r="1454" spans="2:15" ht="12.75" customHeight="1">
      <c r="B1454" s="47" t="s">
        <v>1637</v>
      </c>
      <c r="C1454" s="47" t="s">
        <v>1440</v>
      </c>
      <c r="D1454" s="47" t="s">
        <v>3714</v>
      </c>
      <c r="K1454" s="111" t="s">
        <v>1208</v>
      </c>
      <c r="L1454" s="111" t="s">
        <v>228</v>
      </c>
      <c r="M1454" s="47">
        <v>0</v>
      </c>
      <c r="N1454" s="111" t="s">
        <v>151</v>
      </c>
      <c r="O1454" s="47">
        <v>3</v>
      </c>
    </row>
    <row r="1455" spans="2:15" ht="12.75" customHeight="1">
      <c r="B1455" s="47" t="s">
        <v>1638</v>
      </c>
      <c r="C1455" s="47" t="s">
        <v>1440</v>
      </c>
      <c r="D1455" s="47" t="s">
        <v>3715</v>
      </c>
      <c r="K1455" s="111" t="s">
        <v>1208</v>
      </c>
      <c r="L1455" s="111" t="s">
        <v>228</v>
      </c>
      <c r="M1455" s="47">
        <v>0</v>
      </c>
      <c r="N1455" s="111" t="s">
        <v>151</v>
      </c>
      <c r="O1455" s="47">
        <v>5</v>
      </c>
    </row>
    <row r="1456" spans="2:15" ht="12.75" customHeight="1">
      <c r="B1456" s="47" t="s">
        <v>3716</v>
      </c>
      <c r="C1456" s="47" t="s">
        <v>3717</v>
      </c>
      <c r="D1456" s="47" t="s">
        <v>3718</v>
      </c>
      <c r="K1456" s="111" t="s">
        <v>1211</v>
      </c>
      <c r="L1456" s="111" t="s">
        <v>228</v>
      </c>
      <c r="M1456" s="47">
        <v>0</v>
      </c>
      <c r="N1456" s="111" t="s">
        <v>151</v>
      </c>
      <c r="O1456" s="47">
        <v>3</v>
      </c>
    </row>
    <row r="1457" spans="2:15" ht="12.75" customHeight="1">
      <c r="B1457" s="47" t="s">
        <v>1639</v>
      </c>
      <c r="C1457" s="47" t="s">
        <v>1440</v>
      </c>
      <c r="D1457" s="47" t="s">
        <v>3719</v>
      </c>
      <c r="K1457" s="111" t="s">
        <v>3061</v>
      </c>
      <c r="L1457" s="111" t="s">
        <v>228</v>
      </c>
      <c r="M1457" s="47">
        <v>0</v>
      </c>
      <c r="N1457" s="111" t="s">
        <v>151</v>
      </c>
      <c r="O1457" s="47">
        <v>4</v>
      </c>
    </row>
    <row r="1458" spans="2:15" ht="12.75" customHeight="1">
      <c r="B1458" s="47" t="s">
        <v>1640</v>
      </c>
      <c r="C1458" s="47" t="s">
        <v>1642</v>
      </c>
      <c r="D1458" s="47" t="s">
        <v>1641</v>
      </c>
      <c r="K1458" s="111" t="s">
        <v>3063</v>
      </c>
      <c r="L1458" s="111" t="s">
        <v>228</v>
      </c>
      <c r="M1458" s="47">
        <v>0</v>
      </c>
      <c r="N1458" s="111" t="s">
        <v>151</v>
      </c>
      <c r="O1458" s="47">
        <v>4</v>
      </c>
    </row>
    <row r="1459" spans="2:15" ht="12.75" customHeight="1">
      <c r="B1459" s="47" t="s">
        <v>3720</v>
      </c>
      <c r="C1459" s="47" t="s">
        <v>3721</v>
      </c>
      <c r="D1459" s="47" t="s">
        <v>3722</v>
      </c>
      <c r="K1459" s="111" t="s">
        <v>1213</v>
      </c>
      <c r="L1459" s="111" t="s">
        <v>228</v>
      </c>
      <c r="M1459" s="47">
        <v>0</v>
      </c>
      <c r="N1459" s="111" t="s">
        <v>151</v>
      </c>
      <c r="O1459" s="47">
        <v>3</v>
      </c>
    </row>
    <row r="1460" spans="2:15" ht="12.75" customHeight="1">
      <c r="B1460" s="47" t="s">
        <v>1643</v>
      </c>
      <c r="C1460" s="47" t="s">
        <v>3723</v>
      </c>
      <c r="D1460" s="47" t="s">
        <v>3724</v>
      </c>
      <c r="K1460" s="111" t="s">
        <v>3066</v>
      </c>
      <c r="L1460" s="111" t="s">
        <v>228</v>
      </c>
      <c r="M1460" s="47">
        <v>0</v>
      </c>
      <c r="N1460" s="111" t="s">
        <v>151</v>
      </c>
      <c r="O1460" s="47">
        <v>4</v>
      </c>
    </row>
    <row r="1461" spans="2:15" ht="12.75" customHeight="1">
      <c r="B1461" s="47" t="s">
        <v>1644</v>
      </c>
      <c r="C1461" s="47" t="s">
        <v>3725</v>
      </c>
      <c r="D1461" s="47" t="s">
        <v>3685</v>
      </c>
      <c r="K1461" s="111" t="s">
        <v>3066</v>
      </c>
      <c r="L1461" s="111" t="s">
        <v>228</v>
      </c>
      <c r="M1461" s="47">
        <v>0</v>
      </c>
      <c r="N1461" s="111" t="s">
        <v>151</v>
      </c>
      <c r="O1461" s="47">
        <v>5</v>
      </c>
    </row>
    <row r="1462" spans="2:15" ht="12.75" customHeight="1">
      <c r="B1462" s="47" t="s">
        <v>1645</v>
      </c>
      <c r="C1462" s="47" t="s">
        <v>363</v>
      </c>
      <c r="D1462" s="47" t="s">
        <v>1646</v>
      </c>
      <c r="K1462" s="111" t="s">
        <v>3069</v>
      </c>
      <c r="L1462" s="111" t="s">
        <v>228</v>
      </c>
      <c r="M1462" s="47">
        <v>0</v>
      </c>
      <c r="N1462" s="111" t="s">
        <v>151</v>
      </c>
      <c r="O1462" s="47">
        <v>3</v>
      </c>
    </row>
    <row r="1463" spans="2:15" ht="12.75" customHeight="1">
      <c r="B1463" s="47" t="s">
        <v>1647</v>
      </c>
      <c r="C1463" s="47" t="s">
        <v>1440</v>
      </c>
      <c r="D1463" s="47" t="s">
        <v>3726</v>
      </c>
      <c r="K1463" s="111" t="s">
        <v>3071</v>
      </c>
      <c r="L1463" s="111" t="s">
        <v>228</v>
      </c>
      <c r="M1463" s="47">
        <v>0</v>
      </c>
      <c r="N1463" s="111" t="s">
        <v>151</v>
      </c>
      <c r="O1463" s="47">
        <v>3</v>
      </c>
    </row>
    <row r="1464" spans="2:15" ht="12.75" customHeight="1">
      <c r="B1464" s="47" t="s">
        <v>1648</v>
      </c>
      <c r="C1464" s="47" t="s">
        <v>1440</v>
      </c>
      <c r="D1464" s="47" t="s">
        <v>3727</v>
      </c>
      <c r="K1464" s="111" t="s">
        <v>1215</v>
      </c>
      <c r="L1464" s="111" t="s">
        <v>228</v>
      </c>
      <c r="M1464" s="47">
        <v>0</v>
      </c>
      <c r="N1464" s="111" t="s">
        <v>151</v>
      </c>
      <c r="O1464" s="47">
        <v>4</v>
      </c>
    </row>
    <row r="1465" spans="2:15" ht="12.75" customHeight="1">
      <c r="B1465" s="47" t="s">
        <v>3728</v>
      </c>
      <c r="C1465" s="47" t="s">
        <v>3729</v>
      </c>
      <c r="D1465" s="47" t="s">
        <v>3730</v>
      </c>
      <c r="K1465" s="111" t="s">
        <v>3074</v>
      </c>
      <c r="L1465" s="111" t="s">
        <v>228</v>
      </c>
      <c r="M1465" s="47">
        <v>0</v>
      </c>
      <c r="N1465" s="111" t="s">
        <v>151</v>
      </c>
      <c r="O1465" s="47">
        <v>4</v>
      </c>
    </row>
    <row r="1466" spans="2:15" ht="12.75" customHeight="1">
      <c r="B1466" s="47" t="s">
        <v>3731</v>
      </c>
      <c r="C1466" s="47" t="s">
        <v>3711</v>
      </c>
      <c r="D1466" s="47" t="s">
        <v>3732</v>
      </c>
      <c r="K1466" s="111" t="s">
        <v>3077</v>
      </c>
      <c r="L1466" s="111" t="s">
        <v>228</v>
      </c>
      <c r="M1466" s="47">
        <v>0</v>
      </c>
      <c r="N1466" s="111" t="s">
        <v>151</v>
      </c>
      <c r="O1466" s="47">
        <v>4</v>
      </c>
    </row>
    <row r="1467" spans="2:15" ht="12.75" customHeight="1">
      <c r="B1467" s="47" t="s">
        <v>3733</v>
      </c>
      <c r="C1467" s="47" t="s">
        <v>3734</v>
      </c>
      <c r="D1467" s="47" t="s">
        <v>3735</v>
      </c>
      <c r="K1467" s="111" t="s">
        <v>3079</v>
      </c>
      <c r="L1467" s="111" t="s">
        <v>228</v>
      </c>
      <c r="M1467" s="47">
        <v>0</v>
      </c>
      <c r="N1467" s="111" t="s">
        <v>151</v>
      </c>
      <c r="O1467" s="47">
        <v>4</v>
      </c>
    </row>
    <row r="1468" spans="2:15" ht="12.75" customHeight="1">
      <c r="B1468" s="47" t="s">
        <v>3736</v>
      </c>
      <c r="C1468" s="47" t="s">
        <v>3737</v>
      </c>
      <c r="D1468" s="47" t="s">
        <v>3738</v>
      </c>
      <c r="K1468" s="111" t="s">
        <v>3080</v>
      </c>
      <c r="L1468" s="111" t="s">
        <v>228</v>
      </c>
      <c r="M1468" s="47">
        <v>0</v>
      </c>
      <c r="N1468" s="111" t="s">
        <v>151</v>
      </c>
      <c r="O1468" s="47">
        <v>5</v>
      </c>
    </row>
    <row r="1469" spans="2:15" ht="12.75" customHeight="1">
      <c r="B1469" s="47" t="s">
        <v>3739</v>
      </c>
      <c r="C1469" s="47" t="s">
        <v>1885</v>
      </c>
      <c r="D1469" s="47" t="s">
        <v>1886</v>
      </c>
      <c r="K1469" s="111" t="s">
        <v>3081</v>
      </c>
      <c r="L1469" s="111" t="s">
        <v>228</v>
      </c>
      <c r="M1469" s="47">
        <v>0</v>
      </c>
      <c r="N1469" s="111" t="s">
        <v>151</v>
      </c>
      <c r="O1469" s="47">
        <v>4</v>
      </c>
    </row>
    <row r="1470" spans="2:15" ht="12.75" customHeight="1">
      <c r="B1470" s="47" t="s">
        <v>3740</v>
      </c>
      <c r="C1470" s="47" t="s">
        <v>1885</v>
      </c>
      <c r="D1470" s="47" t="s">
        <v>3741</v>
      </c>
      <c r="K1470" s="111" t="s">
        <v>1217</v>
      </c>
      <c r="L1470" s="111" t="s">
        <v>228</v>
      </c>
      <c r="M1470" s="47">
        <v>0</v>
      </c>
      <c r="N1470" s="111" t="s">
        <v>151</v>
      </c>
      <c r="O1470" s="47">
        <v>5</v>
      </c>
    </row>
    <row r="1471" spans="2:15" ht="12.75" customHeight="1">
      <c r="B1471" s="47" t="s">
        <v>3742</v>
      </c>
      <c r="C1471" s="47" t="s">
        <v>3743</v>
      </c>
      <c r="D1471" s="47" t="s">
        <v>1952</v>
      </c>
      <c r="K1471" s="111" t="s">
        <v>3083</v>
      </c>
      <c r="L1471" s="111" t="s">
        <v>228</v>
      </c>
      <c r="M1471" s="47">
        <v>0</v>
      </c>
      <c r="N1471" s="111" t="s">
        <v>151</v>
      </c>
      <c r="O1471" s="47">
        <v>4</v>
      </c>
    </row>
    <row r="1472" spans="2:15" ht="12.75" customHeight="1">
      <c r="B1472" s="47" t="s">
        <v>1649</v>
      </c>
      <c r="C1472" s="47" t="s">
        <v>1650</v>
      </c>
      <c r="D1472" s="47" t="s">
        <v>3744</v>
      </c>
      <c r="K1472" s="111" t="s">
        <v>1219</v>
      </c>
      <c r="L1472" s="111" t="s">
        <v>228</v>
      </c>
      <c r="M1472" s="47">
        <v>0</v>
      </c>
      <c r="N1472" s="111" t="s">
        <v>151</v>
      </c>
      <c r="O1472" s="47">
        <v>3</v>
      </c>
    </row>
    <row r="1473" spans="2:15" ht="12.75" customHeight="1">
      <c r="B1473" s="47" t="s">
        <v>1651</v>
      </c>
      <c r="C1473" s="47" t="s">
        <v>318</v>
      </c>
      <c r="D1473" s="47" t="s">
        <v>3745</v>
      </c>
      <c r="K1473" s="111" t="s">
        <v>3085</v>
      </c>
      <c r="L1473" s="111" t="s">
        <v>228</v>
      </c>
      <c r="M1473" s="47">
        <v>0</v>
      </c>
      <c r="N1473" s="111" t="s">
        <v>151</v>
      </c>
      <c r="O1473" s="47">
        <v>5</v>
      </c>
    </row>
    <row r="1474" spans="2:15" ht="12.75" customHeight="1">
      <c r="B1474" s="47" t="s">
        <v>1652</v>
      </c>
      <c r="C1474" s="47" t="s">
        <v>1653</v>
      </c>
      <c r="D1474" s="47" t="s">
        <v>3746</v>
      </c>
      <c r="K1474" s="111" t="s">
        <v>3087</v>
      </c>
      <c r="L1474" s="111" t="s">
        <v>228</v>
      </c>
      <c r="M1474" s="47">
        <v>0</v>
      </c>
      <c r="N1474" s="111" t="s">
        <v>151</v>
      </c>
      <c r="O1474" s="47">
        <v>5</v>
      </c>
    </row>
    <row r="1475" spans="2:15" ht="12.75" customHeight="1">
      <c r="B1475" s="47" t="s">
        <v>1654</v>
      </c>
      <c r="C1475" s="47" t="s">
        <v>2081</v>
      </c>
      <c r="D1475" s="47" t="s">
        <v>3747</v>
      </c>
      <c r="K1475" s="111" t="s">
        <v>1221</v>
      </c>
      <c r="L1475" s="111" t="s">
        <v>228</v>
      </c>
      <c r="M1475" s="47">
        <v>0</v>
      </c>
      <c r="N1475" s="111" t="s">
        <v>151</v>
      </c>
      <c r="O1475" s="47">
        <v>5</v>
      </c>
    </row>
    <row r="1476" spans="2:15" ht="12.75" customHeight="1">
      <c r="B1476" s="47" t="s">
        <v>3748</v>
      </c>
      <c r="C1476" s="47" t="s">
        <v>1955</v>
      </c>
      <c r="D1476" s="47" t="s">
        <v>1275</v>
      </c>
      <c r="K1476" s="111" t="s">
        <v>1224</v>
      </c>
      <c r="L1476" s="111" t="s">
        <v>228</v>
      </c>
      <c r="M1476" s="47">
        <v>0</v>
      </c>
      <c r="N1476" s="111" t="s">
        <v>151</v>
      </c>
      <c r="O1476" s="47">
        <v>5</v>
      </c>
    </row>
    <row r="1477" spans="2:15" ht="12.75" customHeight="1">
      <c r="B1477" s="47" t="s">
        <v>1656</v>
      </c>
      <c r="C1477" s="47" t="s">
        <v>318</v>
      </c>
      <c r="D1477" s="47" t="s">
        <v>3749</v>
      </c>
      <c r="K1477" s="111" t="s">
        <v>1226</v>
      </c>
      <c r="L1477" s="111" t="s">
        <v>228</v>
      </c>
      <c r="M1477" s="47">
        <v>0</v>
      </c>
      <c r="N1477" s="111" t="s">
        <v>151</v>
      </c>
      <c r="O1477" s="47">
        <v>5</v>
      </c>
    </row>
    <row r="1478" spans="2:15" ht="12.75" customHeight="1">
      <c r="B1478" s="47" t="s">
        <v>3750</v>
      </c>
      <c r="C1478" s="47" t="s">
        <v>318</v>
      </c>
      <c r="D1478" s="47" t="s">
        <v>3751</v>
      </c>
      <c r="K1478" s="111" t="s">
        <v>1230</v>
      </c>
      <c r="L1478" s="111" t="s">
        <v>228</v>
      </c>
      <c r="M1478" s="47">
        <v>0</v>
      </c>
      <c r="N1478" s="111" t="s">
        <v>151</v>
      </c>
      <c r="O1478" s="47">
        <v>3</v>
      </c>
    </row>
    <row r="1479" spans="2:15" ht="12.75" customHeight="1">
      <c r="B1479" s="47" t="s">
        <v>3752</v>
      </c>
      <c r="C1479" s="47" t="s">
        <v>3185</v>
      </c>
      <c r="D1479" s="47" t="s">
        <v>3753</v>
      </c>
      <c r="K1479" s="111" t="s">
        <v>1232</v>
      </c>
      <c r="L1479" s="111" t="s">
        <v>228</v>
      </c>
      <c r="M1479" s="47">
        <v>0</v>
      </c>
      <c r="N1479" s="111" t="s">
        <v>151</v>
      </c>
      <c r="O1479" s="47">
        <v>3</v>
      </c>
    </row>
    <row r="1480" spans="2:15" ht="12.75" customHeight="1">
      <c r="B1480" s="47" t="s">
        <v>3754</v>
      </c>
      <c r="C1480" s="47" t="s">
        <v>3755</v>
      </c>
      <c r="D1480" s="47" t="s">
        <v>3756</v>
      </c>
      <c r="K1480" s="111" t="s">
        <v>1233</v>
      </c>
      <c r="L1480" s="111" t="s">
        <v>228</v>
      </c>
      <c r="M1480" s="47">
        <v>0</v>
      </c>
      <c r="N1480" s="111" t="s">
        <v>151</v>
      </c>
      <c r="O1480" s="47">
        <v>5</v>
      </c>
    </row>
    <row r="1481" spans="2:15" ht="12.75" customHeight="1">
      <c r="B1481" s="47" t="s">
        <v>3757</v>
      </c>
      <c r="C1481" s="47" t="s">
        <v>318</v>
      </c>
      <c r="D1481" s="47" t="s">
        <v>3758</v>
      </c>
      <c r="K1481" s="111" t="s">
        <v>1235</v>
      </c>
      <c r="L1481" s="111" t="s">
        <v>387</v>
      </c>
      <c r="M1481" s="47">
        <v>0</v>
      </c>
      <c r="N1481" s="111" t="s">
        <v>152</v>
      </c>
      <c r="O1481" s="47">
        <v>5</v>
      </c>
    </row>
    <row r="1482" spans="2:15" ht="12.75" customHeight="1">
      <c r="B1482" s="47" t="s">
        <v>1657</v>
      </c>
      <c r="C1482" s="47" t="s">
        <v>2081</v>
      </c>
      <c r="D1482" s="47" t="s">
        <v>3759</v>
      </c>
      <c r="K1482" s="111" t="s">
        <v>1235</v>
      </c>
      <c r="L1482" s="111" t="s">
        <v>1517</v>
      </c>
      <c r="M1482" s="47">
        <v>0</v>
      </c>
      <c r="N1482" s="111" t="s">
        <v>152</v>
      </c>
      <c r="O1482" s="47">
        <v>4</v>
      </c>
    </row>
    <row r="1483" spans="2:15" ht="12.75" customHeight="1">
      <c r="B1483" s="47" t="s">
        <v>1658</v>
      </c>
      <c r="C1483" s="47" t="s">
        <v>2219</v>
      </c>
      <c r="D1483" s="47" t="s">
        <v>3760</v>
      </c>
      <c r="K1483" s="111" t="s">
        <v>1235</v>
      </c>
      <c r="L1483" s="111" t="s">
        <v>298</v>
      </c>
      <c r="M1483" s="47">
        <v>1</v>
      </c>
      <c r="N1483" s="111" t="s">
        <v>151</v>
      </c>
      <c r="O1483" s="47">
        <v>5</v>
      </c>
    </row>
    <row r="1484" spans="2:15" ht="12.75" customHeight="1">
      <c r="B1484" s="47" t="s">
        <v>3761</v>
      </c>
      <c r="C1484" s="47" t="s">
        <v>3762</v>
      </c>
      <c r="D1484" s="47" t="s">
        <v>3763</v>
      </c>
      <c r="K1484" s="111" t="s">
        <v>1235</v>
      </c>
      <c r="L1484" s="111" t="s">
        <v>3764</v>
      </c>
      <c r="M1484" s="47">
        <v>0</v>
      </c>
      <c r="N1484" s="111" t="s">
        <v>1655</v>
      </c>
      <c r="O1484" s="47">
        <v>5</v>
      </c>
    </row>
    <row r="1485" spans="2:15" ht="12.75" customHeight="1">
      <c r="B1485" s="47" t="s">
        <v>1659</v>
      </c>
      <c r="C1485" s="47" t="s">
        <v>1650</v>
      </c>
      <c r="D1485" s="47" t="s">
        <v>3765</v>
      </c>
      <c r="K1485" s="111" t="s">
        <v>3091</v>
      </c>
      <c r="L1485" s="111" t="s">
        <v>228</v>
      </c>
      <c r="M1485" s="47">
        <v>0</v>
      </c>
      <c r="N1485" s="111" t="s">
        <v>151</v>
      </c>
      <c r="O1485" s="47">
        <v>5</v>
      </c>
    </row>
    <row r="1486" spans="2:15" ht="12.75" customHeight="1">
      <c r="B1486" s="47" t="s">
        <v>1660</v>
      </c>
      <c r="C1486" s="47" t="s">
        <v>1223</v>
      </c>
      <c r="D1486" s="47" t="s">
        <v>3766</v>
      </c>
      <c r="K1486" s="111" t="s">
        <v>3093</v>
      </c>
      <c r="L1486" s="111" t="s">
        <v>835</v>
      </c>
      <c r="M1486" s="47">
        <v>0</v>
      </c>
      <c r="N1486" s="111" t="s">
        <v>151</v>
      </c>
      <c r="O1486" s="47">
        <v>5</v>
      </c>
    </row>
    <row r="1487" spans="2:15" ht="12.75" customHeight="1">
      <c r="B1487" s="47" t="s">
        <v>1661</v>
      </c>
      <c r="C1487" s="47" t="s">
        <v>1650</v>
      </c>
      <c r="D1487" s="47" t="s">
        <v>3767</v>
      </c>
      <c r="K1487" s="111" t="s">
        <v>3095</v>
      </c>
      <c r="L1487" s="111" t="s">
        <v>228</v>
      </c>
      <c r="M1487" s="47">
        <v>0</v>
      </c>
      <c r="N1487" s="111" t="s">
        <v>151</v>
      </c>
      <c r="O1487" s="47">
        <v>5</v>
      </c>
    </row>
    <row r="1488" spans="2:15" ht="12.75" customHeight="1">
      <c r="B1488" s="47" t="s">
        <v>3768</v>
      </c>
      <c r="C1488" s="47" t="s">
        <v>3769</v>
      </c>
      <c r="D1488" s="47" t="s">
        <v>3770</v>
      </c>
      <c r="K1488" s="111" t="s">
        <v>3097</v>
      </c>
      <c r="L1488" s="111" t="s">
        <v>1129</v>
      </c>
      <c r="M1488" s="47">
        <v>0</v>
      </c>
      <c r="N1488" s="111" t="s">
        <v>152</v>
      </c>
      <c r="O1488" s="47">
        <v>5</v>
      </c>
    </row>
    <row r="1489" spans="2:15" ht="12.75" customHeight="1">
      <c r="B1489" s="47" t="s">
        <v>3771</v>
      </c>
      <c r="C1489" s="47" t="s">
        <v>3769</v>
      </c>
      <c r="D1489" s="47" t="s">
        <v>3772</v>
      </c>
      <c r="K1489" s="111" t="s">
        <v>1237</v>
      </c>
      <c r="L1489" s="111" t="s">
        <v>307</v>
      </c>
      <c r="M1489" s="47">
        <v>0</v>
      </c>
      <c r="N1489" s="111" t="s">
        <v>152</v>
      </c>
      <c r="O1489" s="47">
        <v>5</v>
      </c>
    </row>
    <row r="1490" spans="2:15" ht="12.75" customHeight="1">
      <c r="B1490" s="47" t="s">
        <v>3773</v>
      </c>
      <c r="C1490" s="47" t="s">
        <v>3774</v>
      </c>
      <c r="D1490" s="47" t="s">
        <v>3775</v>
      </c>
      <c r="K1490" s="111" t="s">
        <v>1238</v>
      </c>
      <c r="L1490" s="111" t="s">
        <v>1691</v>
      </c>
      <c r="M1490" s="47">
        <v>0</v>
      </c>
      <c r="N1490" s="111" t="s">
        <v>1655</v>
      </c>
      <c r="O1490" s="47">
        <v>5</v>
      </c>
    </row>
    <row r="1491" spans="2:15" ht="12.75" customHeight="1">
      <c r="B1491" s="47" t="s">
        <v>1662</v>
      </c>
      <c r="C1491" s="47" t="s">
        <v>826</v>
      </c>
      <c r="D1491" s="47" t="s">
        <v>3776</v>
      </c>
      <c r="K1491" s="111" t="s">
        <v>1238</v>
      </c>
      <c r="L1491" s="111" t="s">
        <v>1129</v>
      </c>
      <c r="M1491" s="47">
        <v>0</v>
      </c>
      <c r="N1491" s="111" t="s">
        <v>152</v>
      </c>
      <c r="O1491" s="47">
        <v>5</v>
      </c>
    </row>
    <row r="1492" spans="2:15" ht="12.75" customHeight="1">
      <c r="B1492" s="47" t="s">
        <v>1663</v>
      </c>
      <c r="C1492" s="47" t="s">
        <v>1650</v>
      </c>
      <c r="D1492" s="47" t="s">
        <v>3777</v>
      </c>
      <c r="K1492" s="111" t="s">
        <v>3100</v>
      </c>
      <c r="L1492" s="111" t="s">
        <v>228</v>
      </c>
      <c r="M1492" s="47">
        <v>0</v>
      </c>
      <c r="N1492" s="111" t="s">
        <v>152</v>
      </c>
      <c r="O1492" s="47">
        <v>5</v>
      </c>
    </row>
    <row r="1493" spans="2:15" ht="12.75" customHeight="1">
      <c r="B1493" s="47" t="s">
        <v>1664</v>
      </c>
      <c r="C1493" s="47" t="s">
        <v>1650</v>
      </c>
      <c r="D1493" s="47" t="s">
        <v>3778</v>
      </c>
      <c r="K1493" s="111" t="s">
        <v>3101</v>
      </c>
      <c r="L1493" s="111" t="s">
        <v>228</v>
      </c>
      <c r="M1493" s="47">
        <v>0</v>
      </c>
      <c r="N1493" s="111" t="s">
        <v>1655</v>
      </c>
      <c r="O1493" s="47">
        <v>5</v>
      </c>
    </row>
    <row r="1494" spans="2:15" ht="12.75" customHeight="1">
      <c r="B1494" s="47" t="s">
        <v>1665</v>
      </c>
      <c r="C1494" s="47" t="s">
        <v>1666</v>
      </c>
      <c r="D1494" s="47" t="s">
        <v>3779</v>
      </c>
      <c r="K1494" s="111" t="s">
        <v>3104</v>
      </c>
      <c r="L1494" s="111" t="s">
        <v>835</v>
      </c>
      <c r="M1494" s="47">
        <v>0</v>
      </c>
      <c r="N1494" s="111" t="s">
        <v>151</v>
      </c>
      <c r="O1494" s="47">
        <v>5</v>
      </c>
    </row>
    <row r="1495" spans="2:15" ht="12.75" customHeight="1">
      <c r="B1495" s="47" t="s">
        <v>3780</v>
      </c>
      <c r="C1495" s="47" t="s">
        <v>2219</v>
      </c>
      <c r="D1495" s="47" t="s">
        <v>3781</v>
      </c>
      <c r="K1495" s="111" t="s">
        <v>3106</v>
      </c>
      <c r="L1495" s="111" t="s">
        <v>307</v>
      </c>
      <c r="M1495" s="47">
        <v>0</v>
      </c>
      <c r="N1495" s="111" t="s">
        <v>152</v>
      </c>
      <c r="O1495" s="47">
        <v>5</v>
      </c>
    </row>
    <row r="1496" spans="2:15" ht="12.75" customHeight="1">
      <c r="B1496" s="47" t="s">
        <v>3782</v>
      </c>
      <c r="C1496" s="47" t="s">
        <v>1650</v>
      </c>
      <c r="D1496" s="47" t="s">
        <v>3783</v>
      </c>
      <c r="K1496" s="111" t="s">
        <v>3107</v>
      </c>
      <c r="L1496" s="111" t="s">
        <v>228</v>
      </c>
      <c r="M1496" s="47">
        <v>0</v>
      </c>
      <c r="N1496" s="111" t="s">
        <v>152</v>
      </c>
      <c r="O1496" s="47">
        <v>5</v>
      </c>
    </row>
    <row r="1497" spans="2:15" ht="12.75" customHeight="1">
      <c r="B1497" s="47" t="s">
        <v>3784</v>
      </c>
      <c r="C1497" s="47" t="s">
        <v>3785</v>
      </c>
      <c r="D1497" s="47" t="s">
        <v>3786</v>
      </c>
      <c r="K1497" s="111" t="s">
        <v>1241</v>
      </c>
      <c r="L1497" s="111" t="s">
        <v>307</v>
      </c>
      <c r="M1497" s="47">
        <v>0</v>
      </c>
      <c r="N1497" s="111" t="s">
        <v>152</v>
      </c>
      <c r="O1497" s="47">
        <v>5</v>
      </c>
    </row>
    <row r="1498" spans="2:15" ht="12.75" customHeight="1">
      <c r="B1498" s="47" t="s">
        <v>3787</v>
      </c>
      <c r="C1498" s="47" t="s">
        <v>360</v>
      </c>
      <c r="D1498" s="47" t="s">
        <v>3788</v>
      </c>
      <c r="K1498" s="111" t="s">
        <v>1241</v>
      </c>
      <c r="L1498" s="111" t="s">
        <v>3789</v>
      </c>
      <c r="M1498" s="47">
        <v>0</v>
      </c>
      <c r="N1498" s="111" t="s">
        <v>1655</v>
      </c>
      <c r="O1498" s="47">
        <v>5</v>
      </c>
    </row>
    <row r="1499" spans="2:15" ht="12.75" customHeight="1">
      <c r="B1499" s="47" t="s">
        <v>1667</v>
      </c>
      <c r="C1499" s="47" t="s">
        <v>1889</v>
      </c>
      <c r="D1499" s="47" t="s">
        <v>1952</v>
      </c>
      <c r="K1499" s="111" t="s">
        <v>1243</v>
      </c>
      <c r="L1499" s="111" t="s">
        <v>304</v>
      </c>
      <c r="M1499" s="47">
        <v>0</v>
      </c>
      <c r="N1499" s="111" t="s">
        <v>152</v>
      </c>
      <c r="O1499" s="47">
        <v>4</v>
      </c>
    </row>
    <row r="1500" spans="2:15" ht="12.75" customHeight="1">
      <c r="B1500" s="47" t="s">
        <v>3790</v>
      </c>
      <c r="C1500" s="47" t="s">
        <v>3743</v>
      </c>
      <c r="D1500" s="47" t="s">
        <v>3791</v>
      </c>
      <c r="K1500" s="111" t="s">
        <v>1243</v>
      </c>
      <c r="L1500" s="111" t="s">
        <v>307</v>
      </c>
      <c r="M1500" s="47">
        <v>0</v>
      </c>
      <c r="N1500" s="111" t="s">
        <v>152</v>
      </c>
      <c r="O1500" s="47">
        <v>5</v>
      </c>
    </row>
    <row r="1501" spans="2:15" ht="12.75" customHeight="1">
      <c r="B1501" s="47" t="s">
        <v>1668</v>
      </c>
      <c r="C1501" s="47" t="s">
        <v>1223</v>
      </c>
      <c r="D1501" s="47" t="s">
        <v>3586</v>
      </c>
      <c r="K1501" s="111" t="s">
        <v>3110</v>
      </c>
      <c r="L1501" s="111" t="s">
        <v>307</v>
      </c>
      <c r="M1501" s="47">
        <v>0</v>
      </c>
      <c r="N1501" s="111" t="s">
        <v>152</v>
      </c>
      <c r="O1501" s="47">
        <v>5</v>
      </c>
    </row>
    <row r="1502" spans="2:15" ht="12.75" customHeight="1">
      <c r="B1502" s="47" t="s">
        <v>3792</v>
      </c>
      <c r="C1502" s="47" t="s">
        <v>3793</v>
      </c>
      <c r="D1502" s="47" t="s">
        <v>3794</v>
      </c>
      <c r="K1502" s="111" t="s">
        <v>3112</v>
      </c>
      <c r="L1502" s="111" t="s">
        <v>307</v>
      </c>
      <c r="M1502" s="47">
        <v>0</v>
      </c>
      <c r="N1502" s="111" t="s">
        <v>152</v>
      </c>
      <c r="O1502" s="47">
        <v>5</v>
      </c>
    </row>
    <row r="1503" spans="2:15" ht="12.75" customHeight="1">
      <c r="B1503" s="47" t="s">
        <v>3795</v>
      </c>
      <c r="C1503" s="47" t="s">
        <v>2081</v>
      </c>
      <c r="D1503" s="47" t="s">
        <v>3796</v>
      </c>
      <c r="K1503" s="111" t="s">
        <v>1244</v>
      </c>
      <c r="L1503" s="111" t="s">
        <v>304</v>
      </c>
      <c r="M1503" s="47">
        <v>0</v>
      </c>
      <c r="N1503" s="111" t="s">
        <v>152</v>
      </c>
      <c r="O1503" s="47">
        <v>4</v>
      </c>
    </row>
    <row r="1504" spans="2:15" ht="12.75" customHeight="1">
      <c r="B1504" s="47" t="s">
        <v>3797</v>
      </c>
      <c r="C1504" s="47" t="s">
        <v>3185</v>
      </c>
      <c r="D1504" s="47" t="s">
        <v>3798</v>
      </c>
      <c r="K1504" s="111" t="s">
        <v>1244</v>
      </c>
      <c r="L1504" s="111" t="s">
        <v>1799</v>
      </c>
      <c r="M1504" s="47">
        <v>0</v>
      </c>
      <c r="N1504" s="111" t="s">
        <v>1655</v>
      </c>
      <c r="O1504" s="47">
        <v>5</v>
      </c>
    </row>
    <row r="1505" spans="2:15" ht="12.75" customHeight="1">
      <c r="B1505" s="47" t="s">
        <v>1669</v>
      </c>
      <c r="C1505" s="47" t="s">
        <v>3185</v>
      </c>
      <c r="D1505" s="47" t="s">
        <v>680</v>
      </c>
      <c r="K1505" s="111" t="s">
        <v>1244</v>
      </c>
      <c r="L1505" s="111" t="s">
        <v>307</v>
      </c>
      <c r="M1505" s="47">
        <v>0</v>
      </c>
      <c r="N1505" s="111" t="s">
        <v>152</v>
      </c>
      <c r="O1505" s="47">
        <v>5</v>
      </c>
    </row>
    <row r="1506" spans="2:15" ht="12.75" customHeight="1">
      <c r="B1506" s="47" t="s">
        <v>1671</v>
      </c>
      <c r="C1506" s="47" t="s">
        <v>318</v>
      </c>
      <c r="D1506" s="47" t="s">
        <v>499</v>
      </c>
      <c r="K1506" s="111" t="s">
        <v>1244</v>
      </c>
      <c r="L1506" s="111" t="s">
        <v>1691</v>
      </c>
      <c r="M1506" s="47">
        <v>0</v>
      </c>
      <c r="N1506" s="111" t="s">
        <v>1655</v>
      </c>
      <c r="O1506" s="47">
        <v>5</v>
      </c>
    </row>
    <row r="1507" spans="2:15" ht="12.75" customHeight="1">
      <c r="B1507" s="47" t="s">
        <v>3799</v>
      </c>
      <c r="C1507" s="47" t="s">
        <v>3800</v>
      </c>
      <c r="D1507" s="47" t="s">
        <v>3800</v>
      </c>
      <c r="K1507" s="111" t="s">
        <v>1244</v>
      </c>
      <c r="L1507" s="111" t="s">
        <v>1533</v>
      </c>
      <c r="M1507" s="47">
        <v>0</v>
      </c>
      <c r="N1507" s="111" t="s">
        <v>1655</v>
      </c>
      <c r="O1507" s="47">
        <v>5</v>
      </c>
    </row>
    <row r="1508" spans="2:15" ht="12.75" customHeight="1">
      <c r="B1508" s="47" t="s">
        <v>1672</v>
      </c>
      <c r="C1508" s="47" t="s">
        <v>1673</v>
      </c>
      <c r="D1508" s="47" t="s">
        <v>3801</v>
      </c>
      <c r="K1508" s="111" t="s">
        <v>1244</v>
      </c>
      <c r="L1508" s="111" t="s">
        <v>3802</v>
      </c>
      <c r="M1508" s="47">
        <v>0</v>
      </c>
      <c r="N1508" s="111" t="s">
        <v>1655</v>
      </c>
      <c r="O1508" s="47">
        <v>5</v>
      </c>
    </row>
    <row r="1509" spans="2:15" ht="12.75" customHeight="1">
      <c r="B1509" s="47" t="s">
        <v>1674</v>
      </c>
      <c r="C1509" s="47" t="s">
        <v>1673</v>
      </c>
      <c r="D1509" s="47" t="s">
        <v>3803</v>
      </c>
      <c r="K1509" s="111" t="s">
        <v>1245</v>
      </c>
      <c r="L1509" s="111" t="s">
        <v>1533</v>
      </c>
      <c r="M1509" s="47">
        <v>0</v>
      </c>
      <c r="N1509" s="111" t="s">
        <v>152</v>
      </c>
      <c r="O1509" s="47">
        <v>5</v>
      </c>
    </row>
    <row r="1510" spans="2:15" ht="12.75" customHeight="1">
      <c r="B1510" s="47" t="s">
        <v>1675</v>
      </c>
      <c r="C1510" s="47" t="s">
        <v>3804</v>
      </c>
      <c r="D1510" s="47" t="s">
        <v>3805</v>
      </c>
      <c r="K1510" s="111" t="s">
        <v>3115</v>
      </c>
      <c r="L1510" s="111" t="s">
        <v>3806</v>
      </c>
      <c r="M1510" s="47">
        <v>1</v>
      </c>
      <c r="N1510" s="111" t="s">
        <v>151</v>
      </c>
      <c r="O1510" s="47">
        <v>5</v>
      </c>
    </row>
    <row r="1511" spans="2:15" ht="12.75" customHeight="1">
      <c r="B1511" s="47" t="s">
        <v>1676</v>
      </c>
      <c r="C1511" s="47" t="s">
        <v>1677</v>
      </c>
      <c r="D1511" s="47" t="s">
        <v>3807</v>
      </c>
      <c r="K1511" s="111" t="s">
        <v>3115</v>
      </c>
      <c r="L1511" s="111" t="s">
        <v>3808</v>
      </c>
      <c r="M1511" s="47">
        <v>1</v>
      </c>
      <c r="N1511" s="111" t="s">
        <v>151</v>
      </c>
      <c r="O1511" s="47">
        <v>5</v>
      </c>
    </row>
    <row r="1512" spans="2:15" ht="12.75" customHeight="1">
      <c r="B1512" s="47" t="s">
        <v>3809</v>
      </c>
      <c r="C1512" s="47" t="s">
        <v>3804</v>
      </c>
      <c r="D1512" s="47" t="s">
        <v>3810</v>
      </c>
      <c r="K1512" s="111" t="s">
        <v>3118</v>
      </c>
      <c r="L1512" s="111" t="s">
        <v>228</v>
      </c>
      <c r="M1512" s="47">
        <v>0</v>
      </c>
      <c r="N1512" s="111" t="s">
        <v>152</v>
      </c>
      <c r="O1512" s="47">
        <v>5</v>
      </c>
    </row>
    <row r="1513" spans="2:15" ht="12.75" customHeight="1">
      <c r="B1513" s="47" t="s">
        <v>1679</v>
      </c>
      <c r="C1513" s="47" t="s">
        <v>3185</v>
      </c>
      <c r="D1513" s="47" t="s">
        <v>2322</v>
      </c>
      <c r="K1513" s="111" t="s">
        <v>3122</v>
      </c>
      <c r="L1513" s="111" t="s">
        <v>228</v>
      </c>
      <c r="M1513" s="47">
        <v>0</v>
      </c>
      <c r="N1513" s="111" t="s">
        <v>152</v>
      </c>
      <c r="O1513" s="47">
        <v>5</v>
      </c>
    </row>
    <row r="1514" spans="2:15" ht="12.75" customHeight="1">
      <c r="B1514" s="47" t="s">
        <v>3811</v>
      </c>
      <c r="C1514" s="47" t="s">
        <v>1955</v>
      </c>
      <c r="D1514" s="47" t="s">
        <v>3812</v>
      </c>
      <c r="K1514" s="111" t="s">
        <v>3125</v>
      </c>
      <c r="L1514" s="111" t="s">
        <v>228</v>
      </c>
      <c r="M1514" s="47">
        <v>0</v>
      </c>
      <c r="N1514" s="111" t="s">
        <v>1655</v>
      </c>
      <c r="O1514" s="47">
        <v>5</v>
      </c>
    </row>
    <row r="1515" spans="2:15" ht="12.75" customHeight="1">
      <c r="B1515" s="47" t="s">
        <v>1680</v>
      </c>
      <c r="C1515" s="47" t="s">
        <v>1673</v>
      </c>
      <c r="D1515" s="47" t="s">
        <v>3813</v>
      </c>
      <c r="K1515" s="111" t="s">
        <v>3128</v>
      </c>
      <c r="L1515" s="111" t="s">
        <v>228</v>
      </c>
      <c r="M1515" s="47">
        <v>0</v>
      </c>
      <c r="N1515" s="111" t="s">
        <v>1655</v>
      </c>
      <c r="O1515" s="47">
        <v>5</v>
      </c>
    </row>
    <row r="1516" spans="2:15" ht="12.75" customHeight="1">
      <c r="B1516" s="47" t="s">
        <v>1681</v>
      </c>
      <c r="C1516" s="47" t="s">
        <v>3185</v>
      </c>
      <c r="D1516" s="47" t="s">
        <v>3814</v>
      </c>
      <c r="K1516" s="111" t="s">
        <v>1247</v>
      </c>
      <c r="L1516" s="111" t="s">
        <v>228</v>
      </c>
      <c r="M1516" s="47">
        <v>0</v>
      </c>
      <c r="N1516" s="111" t="s">
        <v>151</v>
      </c>
      <c r="O1516" s="47">
        <v>5</v>
      </c>
    </row>
    <row r="1517" spans="2:15" ht="12.75" customHeight="1">
      <c r="B1517" s="47" t="s">
        <v>1682</v>
      </c>
      <c r="C1517" s="47" t="s">
        <v>826</v>
      </c>
      <c r="D1517" s="47" t="s">
        <v>3776</v>
      </c>
      <c r="K1517" s="111" t="s">
        <v>1249</v>
      </c>
      <c r="L1517" s="111" t="s">
        <v>1538</v>
      </c>
      <c r="M1517" s="47">
        <v>1</v>
      </c>
      <c r="N1517" s="111" t="s">
        <v>151</v>
      </c>
      <c r="O1517" s="47">
        <v>4</v>
      </c>
    </row>
    <row r="1518" spans="2:15" ht="12.75" customHeight="1">
      <c r="B1518" s="47" t="s">
        <v>3815</v>
      </c>
      <c r="C1518" s="47" t="s">
        <v>3816</v>
      </c>
      <c r="D1518" s="47" t="s">
        <v>3817</v>
      </c>
      <c r="K1518" s="111" t="s">
        <v>1249</v>
      </c>
      <c r="L1518" s="111" t="s">
        <v>3818</v>
      </c>
      <c r="M1518" s="47">
        <v>1</v>
      </c>
      <c r="N1518" s="111" t="s">
        <v>151</v>
      </c>
      <c r="O1518" s="47">
        <v>4</v>
      </c>
    </row>
    <row r="1519" spans="2:15" ht="12.75" customHeight="1">
      <c r="B1519" s="47" t="s">
        <v>1683</v>
      </c>
      <c r="C1519" s="47" t="s">
        <v>1673</v>
      </c>
      <c r="D1519" s="47" t="s">
        <v>3805</v>
      </c>
      <c r="K1519" s="111" t="s">
        <v>1249</v>
      </c>
      <c r="L1519" s="111" t="s">
        <v>1541</v>
      </c>
      <c r="M1519" s="47">
        <v>1</v>
      </c>
      <c r="N1519" s="111" t="s">
        <v>151</v>
      </c>
      <c r="O1519" s="47">
        <v>4</v>
      </c>
    </row>
    <row r="1520" spans="2:15" ht="12.75" customHeight="1">
      <c r="B1520" s="47" t="s">
        <v>1684</v>
      </c>
      <c r="C1520" s="47" t="s">
        <v>1685</v>
      </c>
      <c r="D1520" s="47" t="s">
        <v>3819</v>
      </c>
      <c r="K1520" s="111" t="s">
        <v>1249</v>
      </c>
      <c r="L1520" s="111" t="s">
        <v>1544</v>
      </c>
      <c r="M1520" s="47">
        <v>1</v>
      </c>
      <c r="N1520" s="111" t="s">
        <v>151</v>
      </c>
      <c r="O1520" s="47">
        <v>4</v>
      </c>
    </row>
    <row r="1521" spans="2:15" ht="12.75" customHeight="1">
      <c r="B1521" s="47" t="s">
        <v>1686</v>
      </c>
      <c r="C1521" s="47" t="s">
        <v>3220</v>
      </c>
      <c r="D1521" s="47" t="s">
        <v>3820</v>
      </c>
      <c r="K1521" s="111" t="s">
        <v>3130</v>
      </c>
      <c r="L1521" s="111" t="s">
        <v>228</v>
      </c>
      <c r="M1521" s="47">
        <v>0</v>
      </c>
      <c r="N1521" s="111" t="s">
        <v>152</v>
      </c>
      <c r="O1521" s="47">
        <v>5</v>
      </c>
    </row>
    <row r="1522" spans="2:15" ht="12.75" customHeight="1">
      <c r="B1522" s="47" t="s">
        <v>1687</v>
      </c>
      <c r="C1522" s="47" t="s">
        <v>1688</v>
      </c>
      <c r="D1522" s="47" t="s">
        <v>3821</v>
      </c>
      <c r="K1522" s="111" t="s">
        <v>3133</v>
      </c>
      <c r="L1522" s="111" t="s">
        <v>228</v>
      </c>
      <c r="M1522" s="47">
        <v>0</v>
      </c>
      <c r="N1522" s="111" t="s">
        <v>152</v>
      </c>
      <c r="O1522" s="47">
        <v>5</v>
      </c>
    </row>
    <row r="1523" spans="2:15" ht="12.75" customHeight="1">
      <c r="B1523" s="47" t="s">
        <v>3822</v>
      </c>
      <c r="C1523" s="47" t="s">
        <v>3823</v>
      </c>
      <c r="D1523" s="47" t="s">
        <v>3824</v>
      </c>
      <c r="K1523" s="111" t="s">
        <v>3136</v>
      </c>
      <c r="L1523" s="111" t="s">
        <v>228</v>
      </c>
      <c r="M1523" s="47">
        <v>0</v>
      </c>
      <c r="N1523" s="111" t="s">
        <v>1655</v>
      </c>
      <c r="O1523" s="47">
        <v>5</v>
      </c>
    </row>
    <row r="1524" spans="2:15" ht="12.75" customHeight="1">
      <c r="B1524" s="47" t="s">
        <v>3825</v>
      </c>
      <c r="C1524" s="47" t="s">
        <v>3826</v>
      </c>
      <c r="D1524" s="47" t="s">
        <v>3827</v>
      </c>
      <c r="K1524" s="111" t="s">
        <v>1251</v>
      </c>
      <c r="L1524" s="111" t="s">
        <v>307</v>
      </c>
      <c r="M1524" s="47">
        <v>0</v>
      </c>
      <c r="N1524" s="111" t="s">
        <v>1655</v>
      </c>
      <c r="O1524" s="47">
        <v>5</v>
      </c>
    </row>
    <row r="1525" spans="2:15" ht="12.75" customHeight="1">
      <c r="B1525" s="47" t="s">
        <v>3828</v>
      </c>
      <c r="C1525" s="47" t="s">
        <v>1673</v>
      </c>
      <c r="D1525" s="47" t="s">
        <v>3829</v>
      </c>
      <c r="K1525" s="111" t="s">
        <v>1251</v>
      </c>
      <c r="L1525" s="111" t="s">
        <v>1547</v>
      </c>
      <c r="M1525" s="47">
        <v>1</v>
      </c>
      <c r="N1525" s="111" t="s">
        <v>151</v>
      </c>
      <c r="O1525" s="47">
        <v>4</v>
      </c>
    </row>
    <row r="1526" spans="2:15" ht="12.75" customHeight="1">
      <c r="B1526" s="47" t="s">
        <v>3830</v>
      </c>
      <c r="C1526" s="47" t="s">
        <v>1688</v>
      </c>
      <c r="D1526" s="47" t="s">
        <v>3831</v>
      </c>
      <c r="K1526" s="111" t="s">
        <v>1253</v>
      </c>
      <c r="L1526" s="111" t="s">
        <v>228</v>
      </c>
      <c r="M1526" s="47">
        <v>0</v>
      </c>
      <c r="N1526" s="111" t="s">
        <v>151</v>
      </c>
      <c r="O1526" s="47">
        <v>4</v>
      </c>
    </row>
    <row r="1527" spans="2:15" ht="12.75" customHeight="1">
      <c r="B1527" s="47" t="s">
        <v>3832</v>
      </c>
      <c r="C1527" s="47" t="s">
        <v>3833</v>
      </c>
      <c r="D1527" s="47" t="s">
        <v>3788</v>
      </c>
      <c r="K1527" s="111" t="s">
        <v>3139</v>
      </c>
      <c r="L1527" s="111" t="s">
        <v>228</v>
      </c>
      <c r="M1527" s="47">
        <v>0</v>
      </c>
      <c r="N1527" s="111" t="s">
        <v>151</v>
      </c>
      <c r="O1527" s="47">
        <v>4</v>
      </c>
    </row>
    <row r="1528" spans="2:15" ht="12.75" customHeight="1">
      <c r="B1528" s="47" t="s">
        <v>3834</v>
      </c>
      <c r="C1528" s="47" t="s">
        <v>3835</v>
      </c>
      <c r="D1528" s="47" t="s">
        <v>3836</v>
      </c>
      <c r="K1528" s="111" t="s">
        <v>3141</v>
      </c>
      <c r="L1528" s="111" t="s">
        <v>228</v>
      </c>
      <c r="M1528" s="47">
        <v>0</v>
      </c>
      <c r="N1528" s="111" t="s">
        <v>151</v>
      </c>
      <c r="O1528" s="47">
        <v>4</v>
      </c>
    </row>
    <row r="1529" spans="2:15" ht="12.75" customHeight="1">
      <c r="B1529" s="47" t="s">
        <v>3837</v>
      </c>
      <c r="C1529" s="47" t="s">
        <v>3838</v>
      </c>
      <c r="D1529" s="47" t="s">
        <v>3813</v>
      </c>
      <c r="K1529" s="111" t="s">
        <v>3141</v>
      </c>
      <c r="L1529" s="111" t="s">
        <v>228</v>
      </c>
      <c r="M1529" s="47">
        <v>0</v>
      </c>
      <c r="N1529" s="111" t="s">
        <v>151</v>
      </c>
      <c r="O1529" s="47">
        <v>5</v>
      </c>
    </row>
    <row r="1530" spans="2:15" ht="12.75" customHeight="1">
      <c r="B1530" s="47" t="s">
        <v>3839</v>
      </c>
      <c r="C1530" s="47" t="s">
        <v>1673</v>
      </c>
      <c r="D1530" s="47" t="s">
        <v>3840</v>
      </c>
      <c r="K1530" s="111" t="s">
        <v>3143</v>
      </c>
      <c r="L1530" s="111" t="s">
        <v>228</v>
      </c>
      <c r="M1530" s="47">
        <v>0</v>
      </c>
      <c r="N1530" s="111" t="s">
        <v>151</v>
      </c>
      <c r="O1530" s="47">
        <v>4</v>
      </c>
    </row>
    <row r="1531" spans="2:15" ht="12.75" customHeight="1">
      <c r="B1531" s="47" t="s">
        <v>3841</v>
      </c>
      <c r="C1531" s="47" t="s">
        <v>3842</v>
      </c>
      <c r="D1531" s="47" t="s">
        <v>3842</v>
      </c>
      <c r="K1531" s="111" t="s">
        <v>3143</v>
      </c>
      <c r="L1531" s="111" t="s">
        <v>228</v>
      </c>
      <c r="M1531" s="47">
        <v>0</v>
      </c>
      <c r="N1531" s="111" t="s">
        <v>151</v>
      </c>
      <c r="O1531" s="47">
        <v>4</v>
      </c>
    </row>
    <row r="1532" spans="2:15" ht="12.75" customHeight="1">
      <c r="B1532" s="47" t="s">
        <v>3843</v>
      </c>
      <c r="C1532" s="47" t="s">
        <v>3844</v>
      </c>
      <c r="D1532" s="47" t="s">
        <v>3845</v>
      </c>
      <c r="K1532" s="111" t="s">
        <v>1255</v>
      </c>
      <c r="L1532" s="111" t="s">
        <v>228</v>
      </c>
      <c r="M1532" s="47">
        <v>0</v>
      </c>
      <c r="N1532" s="111" t="s">
        <v>151</v>
      </c>
      <c r="O1532" s="47">
        <v>5</v>
      </c>
    </row>
    <row r="1533" spans="2:15" ht="12.75" customHeight="1">
      <c r="B1533" s="47" t="s">
        <v>3846</v>
      </c>
      <c r="C1533" s="47" t="s">
        <v>3847</v>
      </c>
      <c r="D1533" s="47" t="s">
        <v>3848</v>
      </c>
      <c r="K1533" s="111" t="s">
        <v>1255</v>
      </c>
      <c r="L1533" s="111" t="s">
        <v>228</v>
      </c>
      <c r="M1533" s="47">
        <v>0</v>
      </c>
      <c r="N1533" s="111" t="s">
        <v>151</v>
      </c>
      <c r="O1533" s="47">
        <v>5</v>
      </c>
    </row>
    <row r="1534" spans="2:15" ht="12.75" customHeight="1">
      <c r="B1534" s="47" t="s">
        <v>3849</v>
      </c>
      <c r="C1534" s="47" t="s">
        <v>3847</v>
      </c>
      <c r="D1534" s="47" t="s">
        <v>3850</v>
      </c>
      <c r="K1534" s="111" t="s">
        <v>1257</v>
      </c>
      <c r="L1534" s="111" t="s">
        <v>3851</v>
      </c>
      <c r="M1534" s="47">
        <v>0</v>
      </c>
      <c r="N1534" s="111" t="s">
        <v>1655</v>
      </c>
      <c r="O1534" s="47">
        <v>5</v>
      </c>
    </row>
    <row r="1535" spans="2:15" ht="12.75" customHeight="1">
      <c r="B1535" s="47" t="s">
        <v>1689</v>
      </c>
      <c r="C1535" s="47" t="s">
        <v>353</v>
      </c>
      <c r="D1535" s="47" t="s">
        <v>3852</v>
      </c>
      <c r="K1535" s="111" t="s">
        <v>1257</v>
      </c>
      <c r="L1535" s="111" t="s">
        <v>1570</v>
      </c>
      <c r="M1535" s="47">
        <v>1</v>
      </c>
      <c r="N1535" s="111" t="s">
        <v>151</v>
      </c>
      <c r="O1535" s="47">
        <v>4</v>
      </c>
    </row>
    <row r="1536" spans="2:15" ht="12.75" customHeight="1">
      <c r="B1536" s="47" t="s">
        <v>3853</v>
      </c>
      <c r="C1536" s="47" t="s">
        <v>3854</v>
      </c>
      <c r="D1536" s="47" t="s">
        <v>3855</v>
      </c>
      <c r="K1536" s="111" t="s">
        <v>1257</v>
      </c>
      <c r="L1536" s="111" t="s">
        <v>470</v>
      </c>
      <c r="M1536" s="47">
        <v>0</v>
      </c>
      <c r="N1536" s="111" t="s">
        <v>1655</v>
      </c>
      <c r="O1536" s="47">
        <v>5</v>
      </c>
    </row>
    <row r="1537" spans="2:15" ht="12.75" customHeight="1">
      <c r="B1537" s="47" t="s">
        <v>3856</v>
      </c>
      <c r="C1537" s="47" t="s">
        <v>2110</v>
      </c>
      <c r="D1537" s="47" t="s">
        <v>3857</v>
      </c>
      <c r="K1537" s="111" t="s">
        <v>1257</v>
      </c>
      <c r="L1537" s="111" t="s">
        <v>669</v>
      </c>
      <c r="M1537" s="47">
        <v>0</v>
      </c>
      <c r="N1537" s="111" t="s">
        <v>1655</v>
      </c>
      <c r="O1537" s="47">
        <v>5</v>
      </c>
    </row>
    <row r="1538" spans="2:15" ht="12.75" customHeight="1">
      <c r="B1538" s="47" t="s">
        <v>3858</v>
      </c>
      <c r="C1538" s="47" t="s">
        <v>2081</v>
      </c>
      <c r="D1538" s="47" t="s">
        <v>3859</v>
      </c>
      <c r="K1538" s="111" t="s">
        <v>1257</v>
      </c>
      <c r="L1538" s="111" t="s">
        <v>1559</v>
      </c>
      <c r="M1538" s="47">
        <v>1</v>
      </c>
      <c r="N1538" s="111" t="s">
        <v>151</v>
      </c>
      <c r="O1538" s="47">
        <v>4</v>
      </c>
    </row>
    <row r="1539" spans="2:15" ht="12.75" customHeight="1">
      <c r="B1539" s="47" t="s">
        <v>3860</v>
      </c>
      <c r="C1539" s="47" t="s">
        <v>2081</v>
      </c>
      <c r="D1539" s="47" t="s">
        <v>3861</v>
      </c>
      <c r="K1539" s="111" t="s">
        <v>1257</v>
      </c>
      <c r="L1539" s="111" t="s">
        <v>1556</v>
      </c>
      <c r="M1539" s="47">
        <v>1</v>
      </c>
      <c r="N1539" s="111" t="s">
        <v>151</v>
      </c>
      <c r="O1539" s="47">
        <v>4</v>
      </c>
    </row>
    <row r="1540" spans="2:15" ht="12.75" customHeight="1">
      <c r="B1540" s="47" t="s">
        <v>1690</v>
      </c>
      <c r="C1540" s="47" t="s">
        <v>3854</v>
      </c>
      <c r="D1540" s="47" t="s">
        <v>3862</v>
      </c>
      <c r="K1540" s="111" t="s">
        <v>1257</v>
      </c>
      <c r="L1540" s="111" t="s">
        <v>1567</v>
      </c>
      <c r="M1540" s="47">
        <v>1</v>
      </c>
      <c r="N1540" s="111" t="s">
        <v>151</v>
      </c>
      <c r="O1540" s="47">
        <v>4</v>
      </c>
    </row>
    <row r="1541" spans="2:15" ht="12.75" customHeight="1">
      <c r="B1541" s="47" t="s">
        <v>3863</v>
      </c>
      <c r="C1541" s="47" t="s">
        <v>1963</v>
      </c>
      <c r="D1541" s="47" t="s">
        <v>3864</v>
      </c>
      <c r="K1541" s="111" t="s">
        <v>1257</v>
      </c>
      <c r="L1541" s="111" t="s">
        <v>1561</v>
      </c>
      <c r="M1541" s="47">
        <v>1</v>
      </c>
      <c r="N1541" s="111" t="s">
        <v>151</v>
      </c>
      <c r="O1541" s="47">
        <v>4</v>
      </c>
    </row>
    <row r="1542" spans="2:15" ht="12.75" customHeight="1">
      <c r="B1542" s="47" t="s">
        <v>3865</v>
      </c>
      <c r="C1542" s="47" t="s">
        <v>3854</v>
      </c>
      <c r="D1542" s="47" t="s">
        <v>3866</v>
      </c>
      <c r="K1542" s="111" t="s">
        <v>1257</v>
      </c>
      <c r="L1542" s="111" t="s">
        <v>1564</v>
      </c>
      <c r="M1542" s="47">
        <v>1</v>
      </c>
      <c r="N1542" s="111" t="s">
        <v>151</v>
      </c>
      <c r="O1542" s="47">
        <v>4</v>
      </c>
    </row>
    <row r="1543" spans="2:15" ht="12.75" customHeight="1">
      <c r="B1543" s="47" t="s">
        <v>1692</v>
      </c>
      <c r="C1543" s="47" t="s">
        <v>3854</v>
      </c>
      <c r="D1543" s="47" t="s">
        <v>3867</v>
      </c>
      <c r="K1543" s="111" t="s">
        <v>1257</v>
      </c>
      <c r="L1543" s="111" t="s">
        <v>586</v>
      </c>
      <c r="M1543" s="47">
        <v>1</v>
      </c>
      <c r="N1543" s="111" t="s">
        <v>151</v>
      </c>
      <c r="O1543" s="47">
        <v>4</v>
      </c>
    </row>
    <row r="1544" spans="2:15" ht="12.75" customHeight="1">
      <c r="B1544" s="47" t="s">
        <v>3868</v>
      </c>
      <c r="C1544" s="47" t="s">
        <v>3869</v>
      </c>
      <c r="D1544" s="47" t="s">
        <v>3870</v>
      </c>
      <c r="K1544" s="111" t="s">
        <v>3145</v>
      </c>
      <c r="L1544" s="111" t="s">
        <v>228</v>
      </c>
      <c r="M1544" s="47">
        <v>0</v>
      </c>
      <c r="N1544" s="111" t="s">
        <v>1655</v>
      </c>
      <c r="O1544" s="47">
        <v>5</v>
      </c>
    </row>
    <row r="1545" spans="2:15" ht="12.75" customHeight="1">
      <c r="B1545" s="47" t="s">
        <v>3871</v>
      </c>
      <c r="C1545" s="47" t="s">
        <v>3872</v>
      </c>
      <c r="D1545" s="47" t="s">
        <v>3873</v>
      </c>
      <c r="K1545" s="111" t="s">
        <v>1259</v>
      </c>
      <c r="L1545" s="111" t="s">
        <v>470</v>
      </c>
      <c r="M1545" s="47">
        <v>1</v>
      </c>
      <c r="N1545" s="111" t="s">
        <v>151</v>
      </c>
      <c r="O1545" s="47">
        <v>5</v>
      </c>
    </row>
    <row r="1546" spans="2:15" ht="12.75" customHeight="1">
      <c r="B1546" s="47" t="s">
        <v>1693</v>
      </c>
      <c r="C1546" s="47" t="s">
        <v>3874</v>
      </c>
      <c r="D1546" s="47" t="s">
        <v>3875</v>
      </c>
      <c r="K1546" s="111" t="s">
        <v>1259</v>
      </c>
      <c r="L1546" s="111" t="s">
        <v>319</v>
      </c>
      <c r="M1546" s="47">
        <v>1</v>
      </c>
      <c r="N1546" s="111" t="s">
        <v>151</v>
      </c>
      <c r="O1546" s="47">
        <v>4</v>
      </c>
    </row>
    <row r="1547" spans="2:15" ht="12.75" customHeight="1">
      <c r="B1547" s="47" t="s">
        <v>3876</v>
      </c>
      <c r="C1547" s="47" t="s">
        <v>3877</v>
      </c>
      <c r="D1547" s="47" t="s">
        <v>3878</v>
      </c>
      <c r="K1547" s="111" t="s">
        <v>1259</v>
      </c>
      <c r="L1547" s="111" t="s">
        <v>1575</v>
      </c>
      <c r="M1547" s="47">
        <v>1</v>
      </c>
      <c r="N1547" s="111" t="s">
        <v>151</v>
      </c>
      <c r="O1547" s="47">
        <v>4</v>
      </c>
    </row>
    <row r="1548" spans="2:15" ht="12.75" customHeight="1">
      <c r="B1548" s="47" t="s">
        <v>3879</v>
      </c>
      <c r="C1548" s="47" t="s">
        <v>3880</v>
      </c>
      <c r="D1548" s="47" t="s">
        <v>3881</v>
      </c>
      <c r="K1548" s="111" t="s">
        <v>1259</v>
      </c>
      <c r="L1548" s="111" t="s">
        <v>1447</v>
      </c>
      <c r="M1548" s="47">
        <v>1</v>
      </c>
      <c r="N1548" s="111" t="s">
        <v>151</v>
      </c>
      <c r="O1548" s="47">
        <v>4</v>
      </c>
    </row>
    <row r="1549" spans="2:15" ht="12.75" customHeight="1">
      <c r="B1549" s="47" t="s">
        <v>3882</v>
      </c>
      <c r="C1549" s="47" t="s">
        <v>3883</v>
      </c>
      <c r="D1549" s="47" t="s">
        <v>3884</v>
      </c>
      <c r="K1549" s="111" t="s">
        <v>1259</v>
      </c>
      <c r="L1549" s="111" t="s">
        <v>3885</v>
      </c>
      <c r="M1549" s="47">
        <v>0</v>
      </c>
      <c r="N1549" s="111" t="s">
        <v>1655</v>
      </c>
      <c r="O1549" s="47">
        <v>5</v>
      </c>
    </row>
    <row r="1550" spans="2:15" ht="12.75" customHeight="1">
      <c r="B1550" s="47" t="s">
        <v>1695</v>
      </c>
      <c r="C1550" s="47" t="s">
        <v>1696</v>
      </c>
      <c r="D1550" s="47" t="s">
        <v>3886</v>
      </c>
      <c r="K1550" s="111" t="s">
        <v>1259</v>
      </c>
      <c r="L1550" s="111" t="s">
        <v>3887</v>
      </c>
      <c r="M1550" s="47">
        <v>1</v>
      </c>
      <c r="N1550" s="111" t="s">
        <v>151</v>
      </c>
      <c r="O1550" s="47">
        <v>4</v>
      </c>
    </row>
    <row r="1551" spans="2:15" ht="12.75" customHeight="1">
      <c r="B1551" s="47" t="s">
        <v>1697</v>
      </c>
      <c r="C1551" s="47" t="s">
        <v>1880</v>
      </c>
      <c r="D1551" s="47" t="s">
        <v>3888</v>
      </c>
      <c r="K1551" s="111" t="s">
        <v>1261</v>
      </c>
      <c r="L1551" s="111" t="s">
        <v>228</v>
      </c>
      <c r="M1551" s="47">
        <v>0</v>
      </c>
      <c r="N1551" s="111" t="s">
        <v>151</v>
      </c>
      <c r="O1551" s="47">
        <v>4</v>
      </c>
    </row>
    <row r="1552" spans="2:15" ht="12.75" customHeight="1">
      <c r="B1552" s="47" t="s">
        <v>3889</v>
      </c>
      <c r="C1552" s="47" t="s">
        <v>3874</v>
      </c>
      <c r="D1552" s="47" t="s">
        <v>3890</v>
      </c>
      <c r="K1552" s="111" t="s">
        <v>3147</v>
      </c>
      <c r="L1552" s="111" t="s">
        <v>228</v>
      </c>
      <c r="M1552" s="47">
        <v>0</v>
      </c>
      <c r="N1552" s="111" t="s">
        <v>151</v>
      </c>
      <c r="O1552" s="47">
        <v>4</v>
      </c>
    </row>
    <row r="1553" spans="2:15" ht="12.75" customHeight="1">
      <c r="B1553" s="47" t="s">
        <v>3891</v>
      </c>
      <c r="C1553" s="47" t="s">
        <v>3892</v>
      </c>
      <c r="D1553" s="47" t="s">
        <v>3893</v>
      </c>
      <c r="K1553" s="111" t="s">
        <v>3147</v>
      </c>
      <c r="L1553" s="111" t="s">
        <v>228</v>
      </c>
      <c r="M1553" s="47">
        <v>0</v>
      </c>
      <c r="N1553" s="111" t="s">
        <v>151</v>
      </c>
      <c r="O1553" s="47">
        <v>5</v>
      </c>
    </row>
    <row r="1554" spans="2:15" ht="12.75" customHeight="1">
      <c r="B1554" s="47" t="s">
        <v>3894</v>
      </c>
      <c r="C1554" s="47" t="s">
        <v>3874</v>
      </c>
      <c r="D1554" s="47" t="s">
        <v>3895</v>
      </c>
      <c r="K1554" s="111" t="s">
        <v>1263</v>
      </c>
      <c r="L1554" s="111" t="s">
        <v>228</v>
      </c>
      <c r="M1554" s="47">
        <v>0</v>
      </c>
      <c r="N1554" s="111" t="s">
        <v>151</v>
      </c>
      <c r="O1554" s="47">
        <v>5</v>
      </c>
    </row>
    <row r="1555" spans="2:15" ht="12.75" customHeight="1">
      <c r="B1555" s="47" t="s">
        <v>3896</v>
      </c>
      <c r="C1555" s="47" t="s">
        <v>3897</v>
      </c>
      <c r="D1555" s="47" t="s">
        <v>3898</v>
      </c>
      <c r="K1555" s="111" t="s">
        <v>3149</v>
      </c>
      <c r="L1555" s="111" t="s">
        <v>228</v>
      </c>
      <c r="M1555" s="47">
        <v>0</v>
      </c>
      <c r="N1555" s="111" t="s">
        <v>151</v>
      </c>
      <c r="O1555" s="47">
        <v>5</v>
      </c>
    </row>
    <row r="1556" spans="2:15" ht="12.75" customHeight="1">
      <c r="B1556" s="47" t="s">
        <v>3899</v>
      </c>
      <c r="C1556" s="47" t="s">
        <v>3900</v>
      </c>
      <c r="D1556" s="47" t="s">
        <v>3901</v>
      </c>
      <c r="K1556" s="111" t="s">
        <v>3151</v>
      </c>
      <c r="L1556" s="111" t="s">
        <v>228</v>
      </c>
      <c r="M1556" s="47">
        <v>0</v>
      </c>
      <c r="N1556" s="111" t="s">
        <v>152</v>
      </c>
      <c r="O1556" s="47">
        <v>5</v>
      </c>
    </row>
    <row r="1557" spans="2:15" ht="12.75" customHeight="1">
      <c r="B1557" s="47" t="s">
        <v>3902</v>
      </c>
      <c r="C1557" s="47" t="s">
        <v>3874</v>
      </c>
      <c r="D1557" s="47" t="s">
        <v>3903</v>
      </c>
      <c r="K1557" s="111" t="s">
        <v>3153</v>
      </c>
      <c r="L1557" s="111" t="s">
        <v>228</v>
      </c>
      <c r="M1557" s="47">
        <v>0</v>
      </c>
      <c r="N1557" s="111" t="s">
        <v>152</v>
      </c>
      <c r="O1557" s="47">
        <v>5</v>
      </c>
    </row>
    <row r="1558" spans="2:15" ht="12.75" customHeight="1">
      <c r="B1558" s="47" t="s">
        <v>1698</v>
      </c>
      <c r="C1558" s="47" t="s">
        <v>3854</v>
      </c>
      <c r="D1558" s="47" t="s">
        <v>3866</v>
      </c>
      <c r="K1558" s="111" t="s">
        <v>3155</v>
      </c>
      <c r="L1558" s="111" t="s">
        <v>3904</v>
      </c>
      <c r="M1558" s="47">
        <v>0</v>
      </c>
      <c r="N1558" s="111" t="s">
        <v>1655</v>
      </c>
      <c r="O1558" s="47">
        <v>5</v>
      </c>
    </row>
    <row r="1559" spans="2:15" ht="12.75" customHeight="1">
      <c r="B1559" s="47" t="s">
        <v>3905</v>
      </c>
      <c r="C1559" s="47" t="s">
        <v>3854</v>
      </c>
      <c r="D1559" s="47" t="s">
        <v>3906</v>
      </c>
      <c r="K1559" s="111" t="s">
        <v>3156</v>
      </c>
      <c r="L1559" s="111" t="s">
        <v>228</v>
      </c>
      <c r="M1559" s="47">
        <v>0</v>
      </c>
      <c r="N1559" s="111" t="s">
        <v>151</v>
      </c>
      <c r="O1559" s="47">
        <v>5</v>
      </c>
    </row>
    <row r="1560" spans="2:15" ht="12.75" customHeight="1">
      <c r="B1560" s="47" t="s">
        <v>1699</v>
      </c>
      <c r="C1560" s="47" t="s">
        <v>3854</v>
      </c>
      <c r="D1560" s="47" t="s">
        <v>3907</v>
      </c>
      <c r="K1560" s="111" t="s">
        <v>1265</v>
      </c>
      <c r="L1560" s="111" t="s">
        <v>861</v>
      </c>
      <c r="M1560" s="47">
        <v>0</v>
      </c>
      <c r="N1560" s="111" t="s">
        <v>151</v>
      </c>
      <c r="O1560" s="47">
        <v>4</v>
      </c>
    </row>
    <row r="1561" spans="2:15" ht="12.75" customHeight="1">
      <c r="B1561" s="47" t="s">
        <v>3908</v>
      </c>
      <c r="C1561" s="47" t="s">
        <v>3874</v>
      </c>
      <c r="D1561" s="47" t="s">
        <v>3909</v>
      </c>
      <c r="K1561" s="111" t="s">
        <v>1265</v>
      </c>
      <c r="L1561" s="111" t="s">
        <v>1588</v>
      </c>
      <c r="M1561" s="47">
        <v>1</v>
      </c>
      <c r="N1561" s="111" t="s">
        <v>151</v>
      </c>
      <c r="O1561" s="47">
        <v>5</v>
      </c>
    </row>
    <row r="1562" spans="2:15" ht="12.75" customHeight="1">
      <c r="B1562" s="47" t="s">
        <v>3910</v>
      </c>
      <c r="C1562" s="47" t="s">
        <v>3854</v>
      </c>
      <c r="D1562" s="47" t="s">
        <v>3911</v>
      </c>
      <c r="K1562" s="111" t="s">
        <v>1265</v>
      </c>
      <c r="L1562" s="111" t="s">
        <v>375</v>
      </c>
      <c r="M1562" s="47">
        <v>0</v>
      </c>
      <c r="N1562" s="111" t="s">
        <v>151</v>
      </c>
      <c r="O1562" s="47">
        <v>4</v>
      </c>
    </row>
    <row r="1563" spans="2:15" ht="12.75" customHeight="1">
      <c r="B1563" s="47" t="s">
        <v>3912</v>
      </c>
      <c r="C1563" s="47" t="s">
        <v>3913</v>
      </c>
      <c r="D1563" s="47" t="s">
        <v>3914</v>
      </c>
      <c r="K1563" s="111" t="s">
        <v>1265</v>
      </c>
      <c r="L1563" s="111" t="s">
        <v>418</v>
      </c>
      <c r="M1563" s="47">
        <v>0</v>
      </c>
      <c r="N1563" s="111" t="s">
        <v>151</v>
      </c>
      <c r="O1563" s="47">
        <v>4</v>
      </c>
    </row>
    <row r="1564" spans="2:15" ht="12.75" customHeight="1">
      <c r="B1564" s="47" t="s">
        <v>3915</v>
      </c>
      <c r="C1564" s="47" t="s">
        <v>3916</v>
      </c>
      <c r="D1564" s="47" t="s">
        <v>3917</v>
      </c>
      <c r="K1564" s="111" t="s">
        <v>1265</v>
      </c>
      <c r="L1564" s="111" t="s">
        <v>345</v>
      </c>
      <c r="M1564" s="47">
        <v>1</v>
      </c>
      <c r="N1564" s="111" t="s">
        <v>151</v>
      </c>
      <c r="O1564" s="47">
        <v>5</v>
      </c>
    </row>
    <row r="1565" spans="2:15" ht="12.75" customHeight="1">
      <c r="B1565" s="47" t="s">
        <v>1701</v>
      </c>
      <c r="C1565" s="47" t="s">
        <v>979</v>
      </c>
      <c r="D1565" s="47" t="s">
        <v>3918</v>
      </c>
      <c r="K1565" s="111" t="s">
        <v>1265</v>
      </c>
      <c r="L1565" s="111" t="s">
        <v>615</v>
      </c>
      <c r="M1565" s="47">
        <v>0</v>
      </c>
      <c r="N1565" s="111" t="s">
        <v>151</v>
      </c>
      <c r="O1565" s="47">
        <v>4</v>
      </c>
    </row>
    <row r="1566" spans="2:15" ht="12.75" customHeight="1">
      <c r="B1566" s="47" t="s">
        <v>3919</v>
      </c>
      <c r="C1566" s="47" t="s">
        <v>3677</v>
      </c>
      <c r="D1566" s="47" t="s">
        <v>3920</v>
      </c>
      <c r="K1566" s="111" t="s">
        <v>3159</v>
      </c>
      <c r="L1566" s="111" t="s">
        <v>161</v>
      </c>
      <c r="M1566" s="47">
        <v>0</v>
      </c>
      <c r="N1566" s="111" t="s">
        <v>151</v>
      </c>
      <c r="O1566" s="47">
        <v>4</v>
      </c>
    </row>
    <row r="1567" spans="2:15" ht="12.75" customHeight="1">
      <c r="B1567" s="47" t="s">
        <v>3921</v>
      </c>
      <c r="C1567" s="47" t="s">
        <v>3922</v>
      </c>
      <c r="D1567" s="47" t="s">
        <v>3923</v>
      </c>
      <c r="K1567" s="111" t="s">
        <v>3161</v>
      </c>
      <c r="L1567" s="111" t="s">
        <v>228</v>
      </c>
      <c r="M1567" s="47">
        <v>0</v>
      </c>
      <c r="N1567" s="111" t="s">
        <v>152</v>
      </c>
      <c r="O1567" s="47">
        <v>5</v>
      </c>
    </row>
    <row r="1568" spans="2:15" ht="12.75" customHeight="1">
      <c r="B1568" s="47" t="s">
        <v>3924</v>
      </c>
      <c r="C1568" s="47" t="s">
        <v>360</v>
      </c>
      <c r="D1568" s="47" t="s">
        <v>3925</v>
      </c>
      <c r="K1568" s="111" t="s">
        <v>3162</v>
      </c>
      <c r="L1568" s="111" t="s">
        <v>1777</v>
      </c>
      <c r="M1568" s="47">
        <v>0</v>
      </c>
      <c r="N1568" s="111" t="s">
        <v>151</v>
      </c>
      <c r="O1568" s="47">
        <v>4</v>
      </c>
    </row>
    <row r="1569" spans="2:15" ht="12.75" customHeight="1">
      <c r="B1569" s="47" t="s">
        <v>3926</v>
      </c>
      <c r="C1569" s="47" t="s">
        <v>3927</v>
      </c>
      <c r="D1569" s="47" t="s">
        <v>3928</v>
      </c>
      <c r="K1569" s="111" t="s">
        <v>3164</v>
      </c>
      <c r="L1569" s="111" t="s">
        <v>228</v>
      </c>
      <c r="M1569" s="47">
        <v>0</v>
      </c>
      <c r="N1569" s="111" t="s">
        <v>1655</v>
      </c>
      <c r="O1569" s="47">
        <v>5</v>
      </c>
    </row>
    <row r="1570" spans="2:15" ht="12.75" customHeight="1">
      <c r="B1570" s="47" t="s">
        <v>3929</v>
      </c>
      <c r="C1570" s="47" t="s">
        <v>3677</v>
      </c>
      <c r="D1570" s="47" t="s">
        <v>3930</v>
      </c>
      <c r="K1570" s="111" t="s">
        <v>3166</v>
      </c>
      <c r="L1570" s="111" t="s">
        <v>228</v>
      </c>
      <c r="M1570" s="47">
        <v>0</v>
      </c>
      <c r="N1570" s="111" t="s">
        <v>1655</v>
      </c>
      <c r="O1570" s="47">
        <v>5</v>
      </c>
    </row>
    <row r="1571" spans="2:15" ht="12.75" customHeight="1">
      <c r="B1571" s="47" t="s">
        <v>3931</v>
      </c>
      <c r="C1571" s="47" t="s">
        <v>3932</v>
      </c>
      <c r="D1571" s="47" t="s">
        <v>3933</v>
      </c>
      <c r="K1571" s="111" t="s">
        <v>3169</v>
      </c>
      <c r="L1571" s="111" t="s">
        <v>228</v>
      </c>
      <c r="M1571" s="47">
        <v>0</v>
      </c>
      <c r="N1571" s="111" t="s">
        <v>1655</v>
      </c>
      <c r="O1571" s="47">
        <v>5</v>
      </c>
    </row>
    <row r="1572" spans="2:15" ht="12.75" customHeight="1">
      <c r="B1572" s="47" t="s">
        <v>1703</v>
      </c>
      <c r="C1572" s="47" t="s">
        <v>3934</v>
      </c>
      <c r="D1572" s="47" t="s">
        <v>3935</v>
      </c>
      <c r="K1572" s="111" t="s">
        <v>3171</v>
      </c>
      <c r="L1572" s="111" t="s">
        <v>343</v>
      </c>
      <c r="M1572" s="47">
        <v>0</v>
      </c>
      <c r="N1572" s="111" t="s">
        <v>1655</v>
      </c>
      <c r="O1572" s="47">
        <v>5</v>
      </c>
    </row>
    <row r="1573" spans="2:15" ht="12.75" customHeight="1">
      <c r="B1573" s="47" t="s">
        <v>1704</v>
      </c>
      <c r="C1573" s="47" t="s">
        <v>3874</v>
      </c>
      <c r="D1573" s="47" t="s">
        <v>3936</v>
      </c>
      <c r="K1573" s="111" t="s">
        <v>1268</v>
      </c>
      <c r="L1573" s="111" t="s">
        <v>319</v>
      </c>
      <c r="M1573" s="47">
        <v>1</v>
      </c>
      <c r="N1573" s="111" t="s">
        <v>151</v>
      </c>
      <c r="O1573" s="47">
        <v>5</v>
      </c>
    </row>
    <row r="1574" spans="2:15" ht="12.75" customHeight="1">
      <c r="B1574" s="47" t="s">
        <v>1705</v>
      </c>
      <c r="C1574" s="47" t="s">
        <v>3937</v>
      </c>
      <c r="D1574" s="47" t="s">
        <v>3938</v>
      </c>
      <c r="K1574" s="111" t="s">
        <v>1268</v>
      </c>
      <c r="L1574" s="111" t="s">
        <v>779</v>
      </c>
      <c r="M1574" s="47">
        <v>1</v>
      </c>
      <c r="N1574" s="111" t="s">
        <v>151</v>
      </c>
      <c r="O1574" s="47">
        <v>5</v>
      </c>
    </row>
    <row r="1575" spans="2:15" ht="12.75" customHeight="1">
      <c r="B1575" s="47" t="s">
        <v>1706</v>
      </c>
      <c r="C1575" s="47" t="s">
        <v>3937</v>
      </c>
      <c r="D1575" s="47" t="s">
        <v>3939</v>
      </c>
      <c r="K1575" s="111" t="s">
        <v>1268</v>
      </c>
      <c r="L1575" s="111" t="s">
        <v>1024</v>
      </c>
      <c r="M1575" s="47">
        <v>1</v>
      </c>
      <c r="N1575" s="111" t="s">
        <v>151</v>
      </c>
      <c r="O1575" s="47">
        <v>4</v>
      </c>
    </row>
    <row r="1576" spans="2:15" ht="12.75" customHeight="1">
      <c r="B1576" s="47" t="s">
        <v>3940</v>
      </c>
      <c r="C1576" s="47" t="s">
        <v>3874</v>
      </c>
      <c r="D1576" s="47" t="s">
        <v>3941</v>
      </c>
      <c r="K1576" s="111" t="s">
        <v>3174</v>
      </c>
      <c r="L1576" s="111" t="s">
        <v>228</v>
      </c>
      <c r="M1576" s="47">
        <v>0</v>
      </c>
      <c r="N1576" s="111" t="s">
        <v>1655</v>
      </c>
      <c r="O1576" s="47">
        <v>5</v>
      </c>
    </row>
    <row r="1577" spans="2:15" ht="12.75" customHeight="1">
      <c r="B1577" s="47" t="s">
        <v>1707</v>
      </c>
      <c r="C1577" s="47" t="s">
        <v>2081</v>
      </c>
      <c r="D1577" s="47" t="s">
        <v>3942</v>
      </c>
      <c r="K1577" s="111" t="s">
        <v>3176</v>
      </c>
      <c r="L1577" s="111" t="s">
        <v>228</v>
      </c>
      <c r="M1577" s="47">
        <v>0</v>
      </c>
      <c r="N1577" s="111" t="s">
        <v>1655</v>
      </c>
      <c r="O1577" s="47">
        <v>5</v>
      </c>
    </row>
    <row r="1578" spans="2:15" ht="12.75" customHeight="1">
      <c r="B1578" s="47" t="s">
        <v>1708</v>
      </c>
      <c r="C1578" s="47" t="s">
        <v>1709</v>
      </c>
      <c r="D1578" s="47" t="s">
        <v>3942</v>
      </c>
      <c r="K1578" s="111" t="s">
        <v>3178</v>
      </c>
      <c r="L1578" s="111" t="s">
        <v>3943</v>
      </c>
      <c r="M1578" s="47">
        <v>0</v>
      </c>
      <c r="N1578" s="111" t="s">
        <v>151</v>
      </c>
      <c r="O1578" s="47">
        <v>4</v>
      </c>
    </row>
    <row r="1579" spans="2:15" ht="12.75" customHeight="1">
      <c r="B1579" s="47" t="s">
        <v>3944</v>
      </c>
      <c r="C1579" s="47" t="s">
        <v>3945</v>
      </c>
      <c r="D1579" s="47" t="s">
        <v>3946</v>
      </c>
      <c r="K1579" s="111" t="s">
        <v>3180</v>
      </c>
      <c r="L1579" s="111" t="s">
        <v>228</v>
      </c>
      <c r="M1579" s="47">
        <v>0</v>
      </c>
      <c r="N1579" s="111" t="s">
        <v>1655</v>
      </c>
      <c r="O1579" s="47">
        <v>5</v>
      </c>
    </row>
    <row r="1580" spans="2:15" ht="12.75" customHeight="1">
      <c r="B1580" s="47" t="s">
        <v>3947</v>
      </c>
      <c r="C1580" s="47" t="s">
        <v>3945</v>
      </c>
      <c r="D1580" s="47" t="s">
        <v>3948</v>
      </c>
      <c r="K1580" s="111" t="s">
        <v>3182</v>
      </c>
      <c r="L1580" s="111" t="s">
        <v>228</v>
      </c>
      <c r="M1580" s="47">
        <v>0</v>
      </c>
      <c r="N1580" s="111" t="s">
        <v>1655</v>
      </c>
      <c r="O1580" s="47">
        <v>5</v>
      </c>
    </row>
    <row r="1581" spans="2:15" ht="12.75" customHeight="1">
      <c r="B1581" s="47" t="s">
        <v>1710</v>
      </c>
      <c r="C1581" s="47" t="s">
        <v>2081</v>
      </c>
      <c r="D1581" s="47" t="s">
        <v>3949</v>
      </c>
      <c r="K1581" s="111" t="s">
        <v>3184</v>
      </c>
      <c r="L1581" s="111" t="s">
        <v>228</v>
      </c>
      <c r="M1581" s="47">
        <v>0</v>
      </c>
      <c r="N1581" s="111" t="s">
        <v>1655</v>
      </c>
      <c r="O1581" s="47">
        <v>5</v>
      </c>
    </row>
    <row r="1582" spans="2:15" ht="12.75" customHeight="1">
      <c r="B1582" s="47" t="s">
        <v>3950</v>
      </c>
      <c r="C1582" s="47" t="s">
        <v>2081</v>
      </c>
      <c r="D1582" s="47" t="s">
        <v>3951</v>
      </c>
      <c r="K1582" s="111" t="s">
        <v>1270</v>
      </c>
      <c r="L1582" s="111" t="s">
        <v>228</v>
      </c>
      <c r="M1582" s="47">
        <v>0</v>
      </c>
      <c r="N1582" s="111" t="s">
        <v>151</v>
      </c>
      <c r="O1582" s="47">
        <v>4</v>
      </c>
    </row>
    <row r="1583" spans="2:15" ht="12.75" customHeight="1">
      <c r="B1583" s="47" t="s">
        <v>1711</v>
      </c>
      <c r="C1583" s="47" t="s">
        <v>3952</v>
      </c>
      <c r="D1583" s="47" t="s">
        <v>3953</v>
      </c>
      <c r="K1583" s="111" t="s">
        <v>1270</v>
      </c>
      <c r="L1583" s="111" t="s">
        <v>228</v>
      </c>
      <c r="M1583" s="47">
        <v>0</v>
      </c>
      <c r="N1583" s="111" t="s">
        <v>151</v>
      </c>
      <c r="O1583" s="47">
        <v>5</v>
      </c>
    </row>
    <row r="1584" spans="2:15" ht="12.75" customHeight="1">
      <c r="B1584" s="47" t="s">
        <v>1712</v>
      </c>
      <c r="C1584" s="47" t="s">
        <v>3952</v>
      </c>
      <c r="D1584" s="47" t="s">
        <v>3954</v>
      </c>
      <c r="K1584" s="111" t="s">
        <v>1272</v>
      </c>
      <c r="L1584" s="111" t="s">
        <v>228</v>
      </c>
      <c r="M1584" s="47">
        <v>0</v>
      </c>
      <c r="N1584" s="111" t="s">
        <v>151</v>
      </c>
      <c r="O1584" s="47">
        <v>3</v>
      </c>
    </row>
    <row r="1585" spans="2:15" ht="12.75" customHeight="1">
      <c r="B1585" s="47" t="s">
        <v>3955</v>
      </c>
      <c r="C1585" s="47" t="s">
        <v>3956</v>
      </c>
      <c r="D1585" s="47" t="s">
        <v>2167</v>
      </c>
      <c r="K1585" s="111" t="s">
        <v>3187</v>
      </c>
      <c r="L1585" s="111" t="s">
        <v>228</v>
      </c>
      <c r="M1585" s="47">
        <v>0</v>
      </c>
      <c r="N1585" s="111" t="s">
        <v>151</v>
      </c>
      <c r="O1585" s="47">
        <v>4</v>
      </c>
    </row>
    <row r="1586" spans="2:15" ht="12.75" customHeight="1">
      <c r="B1586" s="47" t="s">
        <v>3957</v>
      </c>
      <c r="C1586" s="47" t="s">
        <v>3952</v>
      </c>
      <c r="D1586" s="47" t="s">
        <v>3958</v>
      </c>
      <c r="K1586" s="111" t="s">
        <v>3189</v>
      </c>
      <c r="L1586" s="111" t="s">
        <v>228</v>
      </c>
      <c r="M1586" s="47">
        <v>0</v>
      </c>
      <c r="N1586" s="111" t="s">
        <v>151</v>
      </c>
      <c r="O1586" s="47">
        <v>4</v>
      </c>
    </row>
    <row r="1587" spans="2:15" ht="12.75" customHeight="1">
      <c r="B1587" s="47" t="s">
        <v>3959</v>
      </c>
      <c r="C1587" s="47" t="s">
        <v>3956</v>
      </c>
      <c r="D1587" s="47" t="s">
        <v>2167</v>
      </c>
      <c r="K1587" s="111" t="s">
        <v>3189</v>
      </c>
      <c r="L1587" s="111" t="s">
        <v>228</v>
      </c>
      <c r="M1587" s="47">
        <v>0</v>
      </c>
      <c r="N1587" s="111" t="s">
        <v>151</v>
      </c>
      <c r="O1587" s="47">
        <v>5</v>
      </c>
    </row>
    <row r="1588" spans="2:15" ht="12.75" customHeight="1">
      <c r="B1588" s="47" t="s">
        <v>3960</v>
      </c>
      <c r="C1588" s="47" t="s">
        <v>3952</v>
      </c>
      <c r="D1588" s="47" t="s">
        <v>3961</v>
      </c>
      <c r="K1588" s="111" t="s">
        <v>1274</v>
      </c>
      <c r="L1588" s="111" t="s">
        <v>228</v>
      </c>
      <c r="M1588" s="47">
        <v>0</v>
      </c>
      <c r="N1588" s="111" t="s">
        <v>151</v>
      </c>
      <c r="O1588" s="47">
        <v>3</v>
      </c>
    </row>
    <row r="1589" spans="2:15" ht="12.75" customHeight="1">
      <c r="B1589" s="47" t="s">
        <v>1713</v>
      </c>
      <c r="C1589" s="47" t="s">
        <v>3952</v>
      </c>
      <c r="D1589" s="47" t="s">
        <v>3962</v>
      </c>
      <c r="K1589" s="111" t="s">
        <v>1276</v>
      </c>
      <c r="L1589" s="111" t="s">
        <v>228</v>
      </c>
      <c r="M1589" s="47">
        <v>0</v>
      </c>
      <c r="N1589" s="111" t="s">
        <v>151</v>
      </c>
      <c r="O1589" s="47">
        <v>5</v>
      </c>
    </row>
    <row r="1590" spans="2:15" ht="12.75" customHeight="1">
      <c r="B1590" s="47" t="s">
        <v>3963</v>
      </c>
      <c r="C1590" s="47" t="s">
        <v>3952</v>
      </c>
      <c r="D1590" s="47" t="s">
        <v>3964</v>
      </c>
      <c r="K1590" s="111" t="s">
        <v>1279</v>
      </c>
      <c r="L1590" s="111" t="s">
        <v>228</v>
      </c>
      <c r="M1590" s="47">
        <v>0</v>
      </c>
      <c r="N1590" s="111" t="s">
        <v>151</v>
      </c>
      <c r="O1590" s="47">
        <v>5</v>
      </c>
    </row>
    <row r="1591" spans="2:15" ht="12.75" customHeight="1">
      <c r="B1591" s="47" t="s">
        <v>3965</v>
      </c>
      <c r="C1591" s="47" t="s">
        <v>3952</v>
      </c>
      <c r="D1591" s="47" t="s">
        <v>3966</v>
      </c>
      <c r="K1591" s="111" t="s">
        <v>1282</v>
      </c>
      <c r="L1591" s="111" t="s">
        <v>228</v>
      </c>
      <c r="M1591" s="47">
        <v>0</v>
      </c>
      <c r="N1591" s="111" t="s">
        <v>151</v>
      </c>
      <c r="O1591" s="47">
        <v>5</v>
      </c>
    </row>
    <row r="1592" spans="2:15" ht="12.75" customHeight="1">
      <c r="B1592" s="47" t="s">
        <v>3967</v>
      </c>
      <c r="C1592" s="47" t="s">
        <v>3968</v>
      </c>
      <c r="D1592" s="47" t="s">
        <v>3969</v>
      </c>
      <c r="K1592" s="111" t="s">
        <v>1282</v>
      </c>
      <c r="L1592" s="111" t="s">
        <v>228</v>
      </c>
      <c r="M1592" s="47">
        <v>0</v>
      </c>
      <c r="N1592" s="111" t="s">
        <v>151</v>
      </c>
      <c r="O1592" s="47">
        <v>5</v>
      </c>
    </row>
    <row r="1593" spans="2:15" ht="12.75" customHeight="1">
      <c r="B1593" s="47" t="s">
        <v>3970</v>
      </c>
      <c r="C1593" s="47" t="s">
        <v>3956</v>
      </c>
      <c r="D1593" s="47" t="s">
        <v>3971</v>
      </c>
      <c r="K1593" s="111" t="s">
        <v>3191</v>
      </c>
      <c r="L1593" s="111" t="s">
        <v>228</v>
      </c>
      <c r="M1593" s="47">
        <v>0</v>
      </c>
      <c r="N1593" s="111" t="s">
        <v>151</v>
      </c>
      <c r="O1593" s="47">
        <v>5</v>
      </c>
    </row>
    <row r="1594" spans="2:15" ht="12.75" customHeight="1">
      <c r="B1594" s="47" t="s">
        <v>3972</v>
      </c>
      <c r="C1594" s="47" t="s">
        <v>3973</v>
      </c>
      <c r="D1594" s="47" t="s">
        <v>2914</v>
      </c>
      <c r="K1594" s="111" t="s">
        <v>1284</v>
      </c>
      <c r="L1594" s="111" t="s">
        <v>228</v>
      </c>
      <c r="M1594" s="47">
        <v>0</v>
      </c>
      <c r="N1594" s="111" t="s">
        <v>151</v>
      </c>
      <c r="O1594" s="47">
        <v>3</v>
      </c>
    </row>
    <row r="1595" spans="2:15" ht="12.75" customHeight="1">
      <c r="B1595" s="47" t="s">
        <v>3974</v>
      </c>
      <c r="C1595" s="47" t="s">
        <v>3968</v>
      </c>
      <c r="D1595" s="47" t="s">
        <v>3975</v>
      </c>
      <c r="K1595" s="111" t="s">
        <v>1284</v>
      </c>
      <c r="L1595" s="111" t="s">
        <v>228</v>
      </c>
      <c r="M1595" s="47">
        <v>0</v>
      </c>
      <c r="N1595" s="111" t="s">
        <v>151</v>
      </c>
      <c r="O1595" s="47">
        <v>5</v>
      </c>
    </row>
    <row r="1596" spans="2:15" ht="12.75" customHeight="1">
      <c r="B1596" s="47" t="s">
        <v>3976</v>
      </c>
      <c r="C1596" s="47" t="s">
        <v>3977</v>
      </c>
      <c r="D1596" s="47" t="s">
        <v>3978</v>
      </c>
      <c r="K1596" s="111" t="s">
        <v>3192</v>
      </c>
      <c r="L1596" s="111" t="s">
        <v>228</v>
      </c>
      <c r="M1596" s="47">
        <v>0</v>
      </c>
      <c r="N1596" s="111" t="s">
        <v>151</v>
      </c>
      <c r="O1596" s="47">
        <v>3</v>
      </c>
    </row>
    <row r="1597" spans="2:15" ht="12.75" customHeight="1">
      <c r="B1597" s="47" t="s">
        <v>3979</v>
      </c>
      <c r="C1597" s="47" t="s">
        <v>3968</v>
      </c>
      <c r="D1597" s="47" t="s">
        <v>3980</v>
      </c>
      <c r="K1597" s="111" t="s">
        <v>3192</v>
      </c>
      <c r="L1597" s="111" t="s">
        <v>228</v>
      </c>
      <c r="M1597" s="47">
        <v>0</v>
      </c>
      <c r="N1597" s="111" t="s">
        <v>151</v>
      </c>
      <c r="O1597" s="47">
        <v>5</v>
      </c>
    </row>
    <row r="1598" spans="2:15" ht="12.75" customHeight="1">
      <c r="B1598" s="47" t="s">
        <v>3981</v>
      </c>
      <c r="C1598" s="47" t="s">
        <v>3968</v>
      </c>
      <c r="D1598" s="47" t="s">
        <v>3982</v>
      </c>
      <c r="K1598" s="111" t="s">
        <v>3194</v>
      </c>
      <c r="L1598" s="111" t="s">
        <v>228</v>
      </c>
      <c r="M1598" s="47">
        <v>0</v>
      </c>
      <c r="N1598" s="111" t="s">
        <v>151</v>
      </c>
      <c r="O1598" s="47">
        <v>4</v>
      </c>
    </row>
    <row r="1599" spans="2:15" ht="12.75" customHeight="1">
      <c r="B1599" s="47" t="s">
        <v>1714</v>
      </c>
      <c r="C1599" s="47" t="s">
        <v>3983</v>
      </c>
      <c r="D1599" s="47" t="s">
        <v>3984</v>
      </c>
      <c r="K1599" s="111" t="s">
        <v>3196</v>
      </c>
      <c r="L1599" s="111" t="s">
        <v>228</v>
      </c>
      <c r="M1599" s="47">
        <v>0</v>
      </c>
      <c r="N1599" s="111" t="s">
        <v>151</v>
      </c>
      <c r="O1599" s="47">
        <v>4</v>
      </c>
    </row>
    <row r="1600" spans="2:15" ht="12.75" customHeight="1">
      <c r="B1600" s="47" t="s">
        <v>3985</v>
      </c>
      <c r="C1600" s="47" t="s">
        <v>2081</v>
      </c>
      <c r="D1600" s="47" t="s">
        <v>3986</v>
      </c>
      <c r="K1600" s="111" t="s">
        <v>3199</v>
      </c>
      <c r="L1600" s="111" t="s">
        <v>357</v>
      </c>
      <c r="M1600" s="47">
        <v>0</v>
      </c>
      <c r="N1600" s="111" t="s">
        <v>152</v>
      </c>
      <c r="O1600" s="47">
        <v>5</v>
      </c>
    </row>
    <row r="1601" spans="2:15" ht="12.75" customHeight="1">
      <c r="B1601" s="47" t="s">
        <v>1715</v>
      </c>
      <c r="C1601" s="47" t="s">
        <v>3987</v>
      </c>
      <c r="D1601" s="47" t="s">
        <v>3988</v>
      </c>
      <c r="K1601" s="111" t="s">
        <v>3201</v>
      </c>
      <c r="L1601" s="111" t="s">
        <v>310</v>
      </c>
      <c r="M1601" s="47">
        <v>1</v>
      </c>
      <c r="N1601" s="111" t="s">
        <v>151</v>
      </c>
      <c r="O1601" s="47">
        <v>4</v>
      </c>
    </row>
    <row r="1602" spans="2:15" ht="12.75" customHeight="1">
      <c r="B1602" s="47" t="s">
        <v>3989</v>
      </c>
      <c r="C1602" s="47" t="s">
        <v>3990</v>
      </c>
      <c r="D1602" s="47" t="s">
        <v>3991</v>
      </c>
      <c r="K1602" s="111" t="s">
        <v>3201</v>
      </c>
      <c r="L1602" s="111" t="s">
        <v>779</v>
      </c>
      <c r="M1602" s="47">
        <v>1</v>
      </c>
      <c r="N1602" s="111" t="s">
        <v>151</v>
      </c>
      <c r="O1602" s="47">
        <v>4</v>
      </c>
    </row>
    <row r="1603" spans="2:15" ht="12.75" customHeight="1">
      <c r="B1603" s="47" t="s">
        <v>1716</v>
      </c>
      <c r="C1603" s="47" t="s">
        <v>3952</v>
      </c>
      <c r="D1603" s="47" t="s">
        <v>3992</v>
      </c>
      <c r="K1603" s="111" t="s">
        <v>1287</v>
      </c>
      <c r="L1603" s="111" t="s">
        <v>733</v>
      </c>
      <c r="M1603" s="47">
        <v>0</v>
      </c>
      <c r="N1603" s="111" t="s">
        <v>152</v>
      </c>
      <c r="O1603" s="47">
        <v>4</v>
      </c>
    </row>
    <row r="1604" spans="2:15" ht="12.75" customHeight="1">
      <c r="B1604" s="47" t="s">
        <v>1717</v>
      </c>
      <c r="C1604" s="47" t="s">
        <v>3983</v>
      </c>
      <c r="D1604" s="47" t="s">
        <v>2167</v>
      </c>
      <c r="K1604" s="111" t="s">
        <v>1287</v>
      </c>
      <c r="L1604" s="111" t="s">
        <v>3993</v>
      </c>
      <c r="M1604" s="47">
        <v>0</v>
      </c>
      <c r="N1604" s="111" t="s">
        <v>1655</v>
      </c>
      <c r="O1604" s="47">
        <v>5</v>
      </c>
    </row>
    <row r="1605" spans="2:15" ht="12.75" customHeight="1">
      <c r="B1605" s="47" t="s">
        <v>1718</v>
      </c>
      <c r="C1605" s="47" t="s">
        <v>3952</v>
      </c>
      <c r="D1605" s="47" t="s">
        <v>3994</v>
      </c>
      <c r="K1605" s="111" t="s">
        <v>3204</v>
      </c>
      <c r="L1605" s="111" t="s">
        <v>228</v>
      </c>
      <c r="M1605" s="47">
        <v>0</v>
      </c>
      <c r="N1605" s="111" t="s">
        <v>152</v>
      </c>
      <c r="O1605" s="47">
        <v>5</v>
      </c>
    </row>
    <row r="1606" spans="2:15" ht="12.75" customHeight="1">
      <c r="B1606" s="47" t="s">
        <v>1719</v>
      </c>
      <c r="C1606" s="47" t="s">
        <v>2081</v>
      </c>
      <c r="D1606" s="47" t="s">
        <v>3995</v>
      </c>
      <c r="K1606" s="111" t="s">
        <v>3206</v>
      </c>
      <c r="L1606" s="111" t="s">
        <v>3552</v>
      </c>
      <c r="M1606" s="47">
        <v>0</v>
      </c>
      <c r="N1606" s="111" t="s">
        <v>152</v>
      </c>
      <c r="O1606" s="47">
        <v>4</v>
      </c>
    </row>
    <row r="1607" spans="2:15" ht="12.75" customHeight="1">
      <c r="B1607" s="47" t="s">
        <v>1720</v>
      </c>
      <c r="C1607" s="47" t="s">
        <v>3952</v>
      </c>
      <c r="D1607" s="47" t="s">
        <v>3996</v>
      </c>
      <c r="K1607" s="111" t="s">
        <v>3209</v>
      </c>
      <c r="L1607" s="111" t="s">
        <v>228</v>
      </c>
      <c r="M1607" s="47">
        <v>0</v>
      </c>
      <c r="N1607" s="111" t="s">
        <v>151</v>
      </c>
      <c r="O1607" s="47">
        <v>4</v>
      </c>
    </row>
    <row r="1608" spans="2:15" ht="12.75" customHeight="1">
      <c r="B1608" s="47" t="s">
        <v>1721</v>
      </c>
      <c r="C1608" s="47" t="s">
        <v>2081</v>
      </c>
      <c r="D1608" s="47" t="s">
        <v>389</v>
      </c>
      <c r="K1608" s="111" t="s">
        <v>1290</v>
      </c>
      <c r="L1608" s="111" t="s">
        <v>228</v>
      </c>
      <c r="M1608" s="47">
        <v>0</v>
      </c>
      <c r="N1608" s="111" t="s">
        <v>151</v>
      </c>
      <c r="O1608" s="47">
        <v>4</v>
      </c>
    </row>
    <row r="1609" spans="2:15" ht="12.75" customHeight="1">
      <c r="B1609" s="47" t="s">
        <v>1722</v>
      </c>
      <c r="C1609" s="47" t="s">
        <v>3952</v>
      </c>
      <c r="D1609" s="47" t="s">
        <v>3997</v>
      </c>
      <c r="K1609" s="111" t="s">
        <v>3212</v>
      </c>
      <c r="L1609" s="111" t="s">
        <v>228</v>
      </c>
      <c r="M1609" s="47">
        <v>0</v>
      </c>
      <c r="N1609" s="111" t="s">
        <v>151</v>
      </c>
      <c r="O1609" s="47">
        <v>4</v>
      </c>
    </row>
    <row r="1610" spans="2:15" ht="12.75" customHeight="1">
      <c r="B1610" s="47" t="s">
        <v>1723</v>
      </c>
      <c r="C1610" s="47" t="s">
        <v>3952</v>
      </c>
      <c r="D1610" s="47" t="s">
        <v>3998</v>
      </c>
      <c r="K1610" s="111" t="s">
        <v>3214</v>
      </c>
      <c r="L1610" s="111" t="s">
        <v>228</v>
      </c>
      <c r="M1610" s="47">
        <v>0</v>
      </c>
      <c r="N1610" s="111" t="s">
        <v>151</v>
      </c>
      <c r="O1610" s="47">
        <v>4</v>
      </c>
    </row>
    <row r="1611" spans="2:15" ht="12.75" customHeight="1">
      <c r="B1611" s="47" t="s">
        <v>1725</v>
      </c>
      <c r="C1611" s="47" t="s">
        <v>3952</v>
      </c>
      <c r="D1611" s="47" t="s">
        <v>3992</v>
      </c>
      <c r="K1611" s="111" t="s">
        <v>1292</v>
      </c>
      <c r="L1611" s="111" t="s">
        <v>669</v>
      </c>
      <c r="M1611" s="47">
        <v>1</v>
      </c>
      <c r="N1611" s="111" t="s">
        <v>152</v>
      </c>
      <c r="O1611" s="47">
        <v>5</v>
      </c>
    </row>
    <row r="1612" spans="2:15" ht="12.75" customHeight="1">
      <c r="B1612" s="47" t="s">
        <v>3999</v>
      </c>
      <c r="C1612" s="47" t="s">
        <v>3952</v>
      </c>
      <c r="D1612" s="47" t="s">
        <v>4000</v>
      </c>
      <c r="K1612" s="111" t="s">
        <v>1292</v>
      </c>
      <c r="L1612" s="111" t="s">
        <v>1617</v>
      </c>
      <c r="M1612" s="47">
        <v>1</v>
      </c>
      <c r="N1612" s="111" t="s">
        <v>151</v>
      </c>
      <c r="O1612" s="47">
        <v>5</v>
      </c>
    </row>
    <row r="1613" spans="2:15" ht="12.75" customHeight="1">
      <c r="B1613" s="47" t="s">
        <v>4001</v>
      </c>
      <c r="C1613" s="47" t="s">
        <v>2081</v>
      </c>
      <c r="D1613" s="47" t="s">
        <v>4002</v>
      </c>
      <c r="K1613" s="111" t="s">
        <v>1292</v>
      </c>
      <c r="L1613" s="111" t="s">
        <v>1619</v>
      </c>
      <c r="M1613" s="47">
        <v>0</v>
      </c>
      <c r="N1613" s="111" t="s">
        <v>151</v>
      </c>
      <c r="O1613" s="47">
        <v>4</v>
      </c>
    </row>
    <row r="1614" spans="2:15" ht="12.75" customHeight="1">
      <c r="B1614" s="47" t="s">
        <v>4003</v>
      </c>
      <c r="C1614" s="47" t="s">
        <v>3952</v>
      </c>
      <c r="D1614" s="47" t="s">
        <v>4004</v>
      </c>
      <c r="K1614" s="111" t="s">
        <v>1292</v>
      </c>
      <c r="L1614" s="111" t="s">
        <v>1622</v>
      </c>
      <c r="M1614" s="47">
        <v>0</v>
      </c>
      <c r="N1614" s="111" t="s">
        <v>151</v>
      </c>
      <c r="O1614" s="47">
        <v>4</v>
      </c>
    </row>
    <row r="1615" spans="2:15" ht="12.75" customHeight="1">
      <c r="B1615" s="47" t="s">
        <v>4005</v>
      </c>
      <c r="C1615" s="47" t="s">
        <v>2081</v>
      </c>
      <c r="D1615" s="47" t="s">
        <v>389</v>
      </c>
      <c r="K1615" s="111" t="s">
        <v>1292</v>
      </c>
      <c r="L1615" s="111" t="s">
        <v>1624</v>
      </c>
      <c r="M1615" s="47">
        <v>0</v>
      </c>
      <c r="N1615" s="111" t="s">
        <v>151</v>
      </c>
      <c r="O1615" s="47">
        <v>4</v>
      </c>
    </row>
    <row r="1616" spans="2:15" ht="12.75" customHeight="1">
      <c r="B1616" s="47" t="s">
        <v>1727</v>
      </c>
      <c r="C1616" s="47" t="s">
        <v>2219</v>
      </c>
      <c r="D1616" s="47" t="s">
        <v>4006</v>
      </c>
      <c r="K1616" s="111" t="s">
        <v>1292</v>
      </c>
      <c r="L1616" s="111" t="s">
        <v>4007</v>
      </c>
      <c r="M1616" s="47">
        <v>0</v>
      </c>
      <c r="N1616" s="111" t="s">
        <v>151</v>
      </c>
      <c r="O1616" s="47">
        <v>4</v>
      </c>
    </row>
    <row r="1617" spans="2:15" ht="12.75" customHeight="1">
      <c r="B1617" s="47" t="s">
        <v>1728</v>
      </c>
      <c r="C1617" s="47" t="s">
        <v>1739</v>
      </c>
      <c r="D1617" s="47" t="s">
        <v>1729</v>
      </c>
      <c r="K1617" s="111" t="s">
        <v>1292</v>
      </c>
      <c r="L1617" s="111" t="s">
        <v>1733</v>
      </c>
      <c r="M1617" s="47">
        <v>0</v>
      </c>
      <c r="N1617" s="111" t="s">
        <v>151</v>
      </c>
      <c r="O1617" s="47">
        <v>4</v>
      </c>
    </row>
    <row r="1618" spans="2:15" ht="12.75" customHeight="1">
      <c r="B1618" s="47" t="s">
        <v>1730</v>
      </c>
      <c r="C1618" s="47" t="s">
        <v>2219</v>
      </c>
      <c r="D1618" s="47" t="s">
        <v>4008</v>
      </c>
      <c r="K1618" s="111" t="s">
        <v>1292</v>
      </c>
      <c r="L1618" s="111" t="s">
        <v>1561</v>
      </c>
      <c r="M1618" s="47">
        <v>1</v>
      </c>
      <c r="N1618" s="111" t="s">
        <v>151</v>
      </c>
      <c r="O1618" s="47">
        <v>5</v>
      </c>
    </row>
    <row r="1619" spans="2:15" ht="12.75" customHeight="1">
      <c r="B1619" s="47" t="s">
        <v>1732</v>
      </c>
      <c r="C1619" s="47" t="s">
        <v>4009</v>
      </c>
      <c r="D1619" s="47" t="s">
        <v>2261</v>
      </c>
      <c r="K1619" s="111" t="s">
        <v>3215</v>
      </c>
      <c r="L1619" s="111" t="s">
        <v>4010</v>
      </c>
      <c r="M1619" s="47">
        <v>0</v>
      </c>
      <c r="N1619" s="111" t="s">
        <v>151</v>
      </c>
      <c r="O1619" s="47">
        <v>5</v>
      </c>
    </row>
    <row r="1620" spans="2:15" ht="12.75" customHeight="1">
      <c r="B1620" s="47" t="s">
        <v>1734</v>
      </c>
      <c r="C1620" s="47" t="s">
        <v>2219</v>
      </c>
      <c r="D1620" s="47" t="s">
        <v>4011</v>
      </c>
      <c r="K1620" s="111" t="s">
        <v>3215</v>
      </c>
      <c r="L1620" s="111" t="s">
        <v>375</v>
      </c>
      <c r="M1620" s="47">
        <v>0</v>
      </c>
      <c r="N1620" s="111" t="s">
        <v>152</v>
      </c>
      <c r="O1620" s="47">
        <v>5</v>
      </c>
    </row>
    <row r="1621" spans="2:15" ht="12.75" customHeight="1">
      <c r="B1621" s="47" t="s">
        <v>1736</v>
      </c>
      <c r="C1621" s="47" t="s">
        <v>4012</v>
      </c>
      <c r="D1621" s="47" t="s">
        <v>4013</v>
      </c>
      <c r="K1621" s="111" t="s">
        <v>3215</v>
      </c>
      <c r="L1621" s="111" t="s">
        <v>4014</v>
      </c>
      <c r="M1621" s="47">
        <v>0</v>
      </c>
      <c r="N1621" s="111" t="s">
        <v>152</v>
      </c>
      <c r="O1621" s="47">
        <v>4</v>
      </c>
    </row>
    <row r="1622" spans="2:15" ht="12.75" customHeight="1">
      <c r="B1622" s="47" t="s">
        <v>4015</v>
      </c>
      <c r="C1622" s="47" t="s">
        <v>4016</v>
      </c>
      <c r="D1622" s="47" t="s">
        <v>3388</v>
      </c>
      <c r="K1622" s="111" t="s">
        <v>1294</v>
      </c>
      <c r="L1622" s="111" t="s">
        <v>228</v>
      </c>
      <c r="M1622" s="47">
        <v>0</v>
      </c>
      <c r="N1622" s="111" t="s">
        <v>151</v>
      </c>
      <c r="O1622" s="47">
        <v>2</v>
      </c>
    </row>
    <row r="1623" spans="2:15" ht="12.75" customHeight="1">
      <c r="B1623" s="47" t="s">
        <v>4017</v>
      </c>
      <c r="C1623" s="47" t="s">
        <v>4016</v>
      </c>
      <c r="D1623" s="47" t="s">
        <v>503</v>
      </c>
      <c r="K1623" s="111" t="s">
        <v>1296</v>
      </c>
      <c r="L1623" s="111" t="s">
        <v>228</v>
      </c>
      <c r="M1623" s="47">
        <v>0</v>
      </c>
      <c r="N1623" s="111" t="s">
        <v>151</v>
      </c>
      <c r="O1623" s="47">
        <v>2</v>
      </c>
    </row>
    <row r="1624" spans="2:15" ht="12.75" customHeight="1">
      <c r="B1624" s="47" t="s">
        <v>1738</v>
      </c>
      <c r="C1624" s="47" t="s">
        <v>1739</v>
      </c>
      <c r="D1624" s="47" t="s">
        <v>2932</v>
      </c>
      <c r="K1624" s="111" t="s">
        <v>3218</v>
      </c>
      <c r="L1624" s="111" t="s">
        <v>228</v>
      </c>
      <c r="M1624" s="47">
        <v>0</v>
      </c>
      <c r="N1624" s="111" t="s">
        <v>151</v>
      </c>
      <c r="O1624" s="47">
        <v>4</v>
      </c>
    </row>
    <row r="1625" spans="2:15" ht="12.75" customHeight="1">
      <c r="B1625" s="47" t="s">
        <v>1740</v>
      </c>
      <c r="C1625" s="47" t="s">
        <v>1739</v>
      </c>
      <c r="D1625" s="47" t="s">
        <v>1741</v>
      </c>
      <c r="K1625" s="111" t="s">
        <v>1299</v>
      </c>
      <c r="L1625" s="111" t="s">
        <v>228</v>
      </c>
      <c r="M1625" s="47">
        <v>0</v>
      </c>
      <c r="N1625" s="111" t="s">
        <v>151</v>
      </c>
      <c r="O1625" s="47">
        <v>4</v>
      </c>
    </row>
    <row r="1626" spans="2:15" ht="12.75" customHeight="1">
      <c r="B1626" s="47" t="s">
        <v>4018</v>
      </c>
      <c r="C1626" s="47" t="s">
        <v>3256</v>
      </c>
      <c r="D1626" s="47" t="s">
        <v>4019</v>
      </c>
      <c r="K1626" s="111" t="s">
        <v>1299</v>
      </c>
      <c r="L1626" s="111" t="s">
        <v>228</v>
      </c>
      <c r="M1626" s="47">
        <v>0</v>
      </c>
      <c r="N1626" s="111" t="s">
        <v>151</v>
      </c>
      <c r="O1626" s="47">
        <v>5</v>
      </c>
    </row>
    <row r="1627" spans="2:15" ht="12.75" customHeight="1">
      <c r="B1627" s="47" t="s">
        <v>1743</v>
      </c>
      <c r="C1627" s="47" t="s">
        <v>2219</v>
      </c>
      <c r="D1627" s="47" t="s">
        <v>4020</v>
      </c>
      <c r="K1627" s="111" t="s">
        <v>1301</v>
      </c>
      <c r="L1627" s="111" t="s">
        <v>228</v>
      </c>
      <c r="M1627" s="47">
        <v>0</v>
      </c>
      <c r="N1627" s="111" t="s">
        <v>151</v>
      </c>
      <c r="O1627" s="47">
        <v>5</v>
      </c>
    </row>
    <row r="1628" spans="2:15" ht="12.75" customHeight="1">
      <c r="B1628" s="47" t="s">
        <v>1745</v>
      </c>
      <c r="C1628" s="47" t="s">
        <v>2219</v>
      </c>
      <c r="D1628" s="47" t="s">
        <v>4021</v>
      </c>
      <c r="K1628" s="111" t="s">
        <v>1301</v>
      </c>
      <c r="L1628" s="111" t="s">
        <v>228</v>
      </c>
      <c r="M1628" s="47">
        <v>0</v>
      </c>
      <c r="N1628" s="111" t="s">
        <v>151</v>
      </c>
      <c r="O1628" s="47">
        <v>5</v>
      </c>
    </row>
    <row r="1629" spans="2:15" ht="12.75" customHeight="1">
      <c r="B1629" s="47" t="s">
        <v>1747</v>
      </c>
      <c r="C1629" s="47" t="s">
        <v>4022</v>
      </c>
      <c r="D1629" s="47" t="s">
        <v>4023</v>
      </c>
      <c r="K1629" s="111" t="s">
        <v>1303</v>
      </c>
      <c r="L1629" s="111" t="s">
        <v>228</v>
      </c>
      <c r="M1629" s="47">
        <v>0</v>
      </c>
      <c r="N1629" s="111" t="s">
        <v>151</v>
      </c>
      <c r="O1629" s="47">
        <v>5</v>
      </c>
    </row>
    <row r="1630" spans="2:15" ht="12.75" customHeight="1">
      <c r="B1630" s="47" t="s">
        <v>1748</v>
      </c>
      <c r="C1630" s="47" t="s">
        <v>4012</v>
      </c>
      <c r="D1630" s="47" t="s">
        <v>4024</v>
      </c>
      <c r="K1630" s="111" t="s">
        <v>3222</v>
      </c>
      <c r="L1630" s="111" t="s">
        <v>228</v>
      </c>
      <c r="M1630" s="47">
        <v>0</v>
      </c>
      <c r="N1630" s="111" t="s">
        <v>151</v>
      </c>
      <c r="O1630" s="47">
        <v>5</v>
      </c>
    </row>
    <row r="1631" spans="2:15" ht="12.75" customHeight="1">
      <c r="B1631" s="47" t="s">
        <v>1750</v>
      </c>
      <c r="C1631" s="47" t="s">
        <v>2219</v>
      </c>
      <c r="D1631" s="47" t="s">
        <v>4025</v>
      </c>
      <c r="K1631" s="111" t="s">
        <v>3225</v>
      </c>
      <c r="L1631" s="111" t="s">
        <v>228</v>
      </c>
      <c r="M1631" s="47">
        <v>0</v>
      </c>
      <c r="N1631" s="111" t="s">
        <v>151</v>
      </c>
      <c r="O1631" s="47">
        <v>4</v>
      </c>
    </row>
    <row r="1632" spans="2:15" ht="12.75" customHeight="1">
      <c r="B1632" s="47" t="s">
        <v>1751</v>
      </c>
      <c r="C1632" s="47" t="s">
        <v>2219</v>
      </c>
      <c r="D1632" s="47" t="s">
        <v>4026</v>
      </c>
      <c r="K1632" s="111" t="s">
        <v>3225</v>
      </c>
      <c r="L1632" s="111" t="s">
        <v>228</v>
      </c>
      <c r="M1632" s="47">
        <v>0</v>
      </c>
      <c r="N1632" s="111" t="s">
        <v>151</v>
      </c>
      <c r="O1632" s="47">
        <v>5</v>
      </c>
    </row>
    <row r="1633" spans="2:15" ht="12.75" customHeight="1">
      <c r="B1633" s="47" t="s">
        <v>1752</v>
      </c>
      <c r="C1633" s="47" t="s">
        <v>1739</v>
      </c>
      <c r="D1633" s="47" t="s">
        <v>4027</v>
      </c>
      <c r="K1633" s="111" t="s">
        <v>1305</v>
      </c>
      <c r="L1633" s="111" t="s">
        <v>228</v>
      </c>
      <c r="M1633" s="47">
        <v>0</v>
      </c>
      <c r="N1633" s="111" t="s">
        <v>151</v>
      </c>
      <c r="O1633" s="47">
        <v>4</v>
      </c>
    </row>
    <row r="1634" spans="2:15" ht="12.75" customHeight="1">
      <c r="B1634" s="47" t="s">
        <v>4028</v>
      </c>
      <c r="C1634" s="47" t="s">
        <v>2219</v>
      </c>
      <c r="D1634" s="47" t="s">
        <v>4008</v>
      </c>
      <c r="K1634" s="111" t="s">
        <v>1305</v>
      </c>
      <c r="L1634" s="111" t="s">
        <v>228</v>
      </c>
      <c r="M1634" s="47">
        <v>0</v>
      </c>
      <c r="N1634" s="111" t="s">
        <v>151</v>
      </c>
      <c r="O1634" s="47">
        <v>5</v>
      </c>
    </row>
    <row r="1635" spans="2:15" ht="12.75" customHeight="1">
      <c r="B1635" s="47" t="s">
        <v>4029</v>
      </c>
      <c r="C1635" s="47" t="s">
        <v>4030</v>
      </c>
      <c r="D1635" s="47" t="s">
        <v>4031</v>
      </c>
      <c r="K1635" s="111" t="s">
        <v>3227</v>
      </c>
      <c r="L1635" s="111" t="s">
        <v>228</v>
      </c>
      <c r="M1635" s="47">
        <v>0</v>
      </c>
      <c r="N1635" s="111" t="s">
        <v>151</v>
      </c>
      <c r="O1635" s="47">
        <v>4</v>
      </c>
    </row>
    <row r="1636" spans="2:15" ht="12.75" customHeight="1">
      <c r="B1636" s="47" t="s">
        <v>1753</v>
      </c>
      <c r="C1636" s="47" t="s">
        <v>1650</v>
      </c>
      <c r="D1636" s="47" t="s">
        <v>4032</v>
      </c>
      <c r="K1636" s="111" t="s">
        <v>3229</v>
      </c>
      <c r="L1636" s="111" t="s">
        <v>228</v>
      </c>
      <c r="M1636" s="47">
        <v>0</v>
      </c>
      <c r="N1636" s="111" t="s">
        <v>151</v>
      </c>
      <c r="O1636" s="47">
        <v>4</v>
      </c>
    </row>
    <row r="1637" spans="2:15" ht="12.75" customHeight="1">
      <c r="B1637" s="47" t="s">
        <v>4033</v>
      </c>
      <c r="C1637" s="47" t="s">
        <v>4034</v>
      </c>
      <c r="D1637" s="47" t="s">
        <v>4035</v>
      </c>
      <c r="K1637" s="111" t="s">
        <v>3230</v>
      </c>
      <c r="L1637" s="111" t="s">
        <v>228</v>
      </c>
      <c r="M1637" s="47">
        <v>0</v>
      </c>
      <c r="N1637" s="111" t="s">
        <v>151</v>
      </c>
      <c r="O1637" s="47">
        <v>4</v>
      </c>
    </row>
    <row r="1638" spans="2:15" ht="12.75" customHeight="1">
      <c r="B1638" s="47" t="s">
        <v>4036</v>
      </c>
      <c r="C1638" s="47" t="s">
        <v>4037</v>
      </c>
      <c r="D1638" s="47" t="s">
        <v>4038</v>
      </c>
      <c r="K1638" s="111" t="s">
        <v>3232</v>
      </c>
      <c r="L1638" s="111" t="s">
        <v>228</v>
      </c>
      <c r="M1638" s="47">
        <v>0</v>
      </c>
      <c r="N1638" s="111" t="s">
        <v>151</v>
      </c>
      <c r="O1638" s="47">
        <v>4</v>
      </c>
    </row>
    <row r="1639" spans="2:15" ht="12.75" customHeight="1">
      <c r="B1639" s="47" t="s">
        <v>4039</v>
      </c>
      <c r="C1639" s="47" t="s">
        <v>4040</v>
      </c>
      <c r="D1639" s="47" t="s">
        <v>4041</v>
      </c>
      <c r="K1639" s="111" t="s">
        <v>3234</v>
      </c>
      <c r="L1639" s="111" t="s">
        <v>228</v>
      </c>
      <c r="M1639" s="47">
        <v>0</v>
      </c>
      <c r="N1639" s="111" t="s">
        <v>151</v>
      </c>
      <c r="O1639" s="47">
        <v>4</v>
      </c>
    </row>
    <row r="1640" spans="2:15" ht="12.75" customHeight="1">
      <c r="B1640" s="47" t="s">
        <v>4042</v>
      </c>
      <c r="C1640" s="47" t="s">
        <v>4043</v>
      </c>
      <c r="D1640" s="47" t="s">
        <v>4044</v>
      </c>
      <c r="K1640" s="111" t="s">
        <v>3235</v>
      </c>
      <c r="L1640" s="111" t="s">
        <v>228</v>
      </c>
      <c r="M1640" s="47">
        <v>0</v>
      </c>
      <c r="N1640" s="111" t="s">
        <v>151</v>
      </c>
      <c r="O1640" s="47">
        <v>4</v>
      </c>
    </row>
    <row r="1641" spans="2:15" ht="12.75" customHeight="1">
      <c r="B1641" s="47" t="s">
        <v>4045</v>
      </c>
      <c r="C1641" s="47" t="s">
        <v>3769</v>
      </c>
      <c r="D1641" s="47" t="s">
        <v>467</v>
      </c>
      <c r="K1641" s="111" t="s">
        <v>3236</v>
      </c>
      <c r="L1641" s="111" t="s">
        <v>228</v>
      </c>
      <c r="M1641" s="47">
        <v>0</v>
      </c>
      <c r="N1641" s="111" t="s">
        <v>151</v>
      </c>
      <c r="O1641" s="47">
        <v>4</v>
      </c>
    </row>
    <row r="1642" spans="2:15" ht="12.75" customHeight="1">
      <c r="B1642" s="47" t="s">
        <v>4046</v>
      </c>
      <c r="C1642" s="47" t="s">
        <v>4040</v>
      </c>
      <c r="D1642" s="47" t="s">
        <v>4047</v>
      </c>
      <c r="K1642" s="111" t="s">
        <v>3238</v>
      </c>
      <c r="L1642" s="111" t="s">
        <v>228</v>
      </c>
      <c r="M1642" s="47">
        <v>0</v>
      </c>
      <c r="N1642" s="111" t="s">
        <v>151</v>
      </c>
      <c r="O1642" s="47">
        <v>4</v>
      </c>
    </row>
    <row r="1643" spans="2:15" ht="12.75" customHeight="1">
      <c r="B1643" s="47" t="s">
        <v>4048</v>
      </c>
      <c r="C1643" s="47" t="s">
        <v>2316</v>
      </c>
      <c r="D1643" s="47" t="s">
        <v>3043</v>
      </c>
      <c r="K1643" s="111" t="s">
        <v>3239</v>
      </c>
      <c r="L1643" s="111" t="s">
        <v>228</v>
      </c>
      <c r="M1643" s="47">
        <v>0</v>
      </c>
      <c r="N1643" s="111" t="s">
        <v>151</v>
      </c>
      <c r="O1643" s="47">
        <v>3</v>
      </c>
    </row>
    <row r="1644" spans="2:15" ht="12.75" customHeight="1">
      <c r="B1644" s="47" t="s">
        <v>4049</v>
      </c>
      <c r="C1644" s="47" t="s">
        <v>3769</v>
      </c>
      <c r="D1644" s="47" t="s">
        <v>4050</v>
      </c>
      <c r="K1644" s="111" t="s">
        <v>3239</v>
      </c>
      <c r="L1644" s="111" t="s">
        <v>228</v>
      </c>
      <c r="M1644" s="47">
        <v>0</v>
      </c>
      <c r="N1644" s="111" t="s">
        <v>151</v>
      </c>
      <c r="O1644" s="47">
        <v>5</v>
      </c>
    </row>
    <row r="1645" spans="2:15" ht="12.75" customHeight="1">
      <c r="B1645" s="47" t="s">
        <v>1754</v>
      </c>
      <c r="C1645" s="47" t="s">
        <v>1650</v>
      </c>
      <c r="D1645" s="47" t="s">
        <v>4051</v>
      </c>
      <c r="K1645" s="111" t="s">
        <v>3242</v>
      </c>
      <c r="L1645" s="111" t="s">
        <v>228</v>
      </c>
      <c r="M1645" s="47">
        <v>0</v>
      </c>
      <c r="N1645" s="111" t="s">
        <v>151</v>
      </c>
      <c r="O1645" s="47">
        <v>4</v>
      </c>
    </row>
    <row r="1646" spans="2:15" ht="12.75" customHeight="1">
      <c r="B1646" s="47" t="s">
        <v>4052</v>
      </c>
      <c r="C1646" s="47" t="s">
        <v>2339</v>
      </c>
      <c r="D1646" s="47" t="s">
        <v>4053</v>
      </c>
      <c r="K1646" s="111" t="s">
        <v>1307</v>
      </c>
      <c r="L1646" s="111" t="s">
        <v>228</v>
      </c>
      <c r="M1646" s="47">
        <v>0</v>
      </c>
      <c r="N1646" s="111" t="s">
        <v>151</v>
      </c>
      <c r="O1646" s="47">
        <v>4</v>
      </c>
    </row>
    <row r="1647" spans="2:15" ht="12.75" customHeight="1">
      <c r="B1647" s="47" t="s">
        <v>4054</v>
      </c>
      <c r="C1647" s="47" t="s">
        <v>2339</v>
      </c>
      <c r="D1647" s="47" t="s">
        <v>4055</v>
      </c>
      <c r="K1647" s="111" t="s">
        <v>1309</v>
      </c>
      <c r="L1647" s="111" t="s">
        <v>228</v>
      </c>
      <c r="M1647" s="47">
        <v>0</v>
      </c>
      <c r="N1647" s="111" t="s">
        <v>151</v>
      </c>
      <c r="O1647" s="47">
        <v>4</v>
      </c>
    </row>
    <row r="1648" spans="2:15" ht="12.75" customHeight="1">
      <c r="B1648" s="47" t="s">
        <v>4056</v>
      </c>
      <c r="C1648" s="47" t="s">
        <v>2339</v>
      </c>
      <c r="D1648" s="47" t="s">
        <v>4057</v>
      </c>
      <c r="K1648" s="111" t="s">
        <v>1310</v>
      </c>
      <c r="L1648" s="111" t="s">
        <v>228</v>
      </c>
      <c r="M1648" s="47">
        <v>0</v>
      </c>
      <c r="N1648" s="111" t="s">
        <v>151</v>
      </c>
      <c r="O1648" s="47">
        <v>5</v>
      </c>
    </row>
    <row r="1649" spans="2:15" ht="12.75" customHeight="1">
      <c r="B1649" s="47" t="s">
        <v>4058</v>
      </c>
      <c r="C1649" s="47" t="s">
        <v>1921</v>
      </c>
      <c r="D1649" s="47" t="s">
        <v>4059</v>
      </c>
      <c r="K1649" s="111" t="s">
        <v>1312</v>
      </c>
      <c r="L1649" s="111" t="s">
        <v>228</v>
      </c>
      <c r="M1649" s="47">
        <v>0</v>
      </c>
      <c r="N1649" s="111" t="s">
        <v>151</v>
      </c>
      <c r="O1649" s="47">
        <v>5</v>
      </c>
    </row>
    <row r="1650" spans="2:15" ht="12.75" customHeight="1">
      <c r="B1650" s="47" t="s">
        <v>4060</v>
      </c>
      <c r="C1650" s="47" t="s">
        <v>4061</v>
      </c>
      <c r="D1650" s="47" t="s">
        <v>4062</v>
      </c>
      <c r="K1650" s="111" t="s">
        <v>1313</v>
      </c>
      <c r="L1650" s="111" t="s">
        <v>228</v>
      </c>
      <c r="M1650" s="47">
        <v>0</v>
      </c>
      <c r="N1650" s="111" t="s">
        <v>151</v>
      </c>
      <c r="O1650" s="47">
        <v>5</v>
      </c>
    </row>
    <row r="1651" spans="2:15" ht="12.75" customHeight="1">
      <c r="B1651" s="47" t="s">
        <v>4063</v>
      </c>
      <c r="C1651" s="47" t="s">
        <v>4040</v>
      </c>
      <c r="D1651" s="47" t="s">
        <v>4064</v>
      </c>
      <c r="K1651" s="111" t="s">
        <v>3245</v>
      </c>
      <c r="L1651" s="111" t="s">
        <v>228</v>
      </c>
      <c r="M1651" s="47">
        <v>0</v>
      </c>
      <c r="N1651" s="111" t="s">
        <v>151</v>
      </c>
      <c r="O1651" s="47">
        <v>3</v>
      </c>
    </row>
    <row r="1652" spans="2:15" ht="12.75" customHeight="1">
      <c r="B1652" s="47" t="s">
        <v>4065</v>
      </c>
      <c r="C1652" s="47" t="s">
        <v>1650</v>
      </c>
      <c r="D1652" s="47" t="s">
        <v>4066</v>
      </c>
      <c r="K1652" s="111" t="s">
        <v>1315</v>
      </c>
      <c r="L1652" s="111" t="s">
        <v>228</v>
      </c>
      <c r="M1652" s="47">
        <v>0</v>
      </c>
      <c r="N1652" s="111" t="s">
        <v>151</v>
      </c>
      <c r="O1652" s="47">
        <v>3</v>
      </c>
    </row>
    <row r="1653" spans="2:15" ht="12.75" customHeight="1">
      <c r="B1653" s="47" t="s">
        <v>1755</v>
      </c>
      <c r="C1653" s="47" t="s">
        <v>4067</v>
      </c>
      <c r="D1653" s="47" t="s">
        <v>4068</v>
      </c>
      <c r="K1653" s="111" t="s">
        <v>1315</v>
      </c>
      <c r="L1653" s="111" t="s">
        <v>228</v>
      </c>
      <c r="M1653" s="47">
        <v>0</v>
      </c>
      <c r="N1653" s="111" t="s">
        <v>151</v>
      </c>
      <c r="O1653" s="47">
        <v>5</v>
      </c>
    </row>
    <row r="1654" spans="2:15" ht="12.75" customHeight="1">
      <c r="B1654" s="47" t="s">
        <v>1756</v>
      </c>
      <c r="C1654" s="47" t="s">
        <v>1650</v>
      </c>
      <c r="D1654" s="47" t="s">
        <v>1757</v>
      </c>
      <c r="K1654" s="111" t="s">
        <v>1316</v>
      </c>
      <c r="L1654" s="111" t="s">
        <v>228</v>
      </c>
      <c r="M1654" s="47">
        <v>0</v>
      </c>
      <c r="N1654" s="111" t="s">
        <v>151</v>
      </c>
      <c r="O1654" s="47">
        <v>5</v>
      </c>
    </row>
    <row r="1655" spans="2:15" ht="12.75" customHeight="1">
      <c r="B1655" s="47" t="s">
        <v>1758</v>
      </c>
      <c r="C1655" s="47" t="s">
        <v>1759</v>
      </c>
      <c r="D1655" s="47" t="s">
        <v>4069</v>
      </c>
      <c r="K1655" s="111" t="s">
        <v>1316</v>
      </c>
      <c r="L1655" s="111" t="s">
        <v>228</v>
      </c>
      <c r="M1655" s="47">
        <v>0</v>
      </c>
      <c r="N1655" s="111" t="s">
        <v>151</v>
      </c>
      <c r="O1655" s="47">
        <v>5</v>
      </c>
    </row>
    <row r="1656" spans="2:15" ht="12.75" customHeight="1">
      <c r="B1656" s="47" t="s">
        <v>1760</v>
      </c>
      <c r="C1656" s="47" t="s">
        <v>4070</v>
      </c>
      <c r="D1656" s="47" t="s">
        <v>4071</v>
      </c>
      <c r="K1656" s="111" t="s">
        <v>3247</v>
      </c>
      <c r="L1656" s="111" t="s">
        <v>228</v>
      </c>
      <c r="M1656" s="47">
        <v>0</v>
      </c>
      <c r="N1656" s="111" t="s">
        <v>151</v>
      </c>
      <c r="O1656" s="47">
        <v>4</v>
      </c>
    </row>
    <row r="1657" spans="2:15" ht="12.75" customHeight="1">
      <c r="B1657" s="47" t="s">
        <v>1761</v>
      </c>
      <c r="C1657" s="47" t="s">
        <v>4072</v>
      </c>
      <c r="D1657" s="47" t="s">
        <v>1304</v>
      </c>
      <c r="K1657" s="111" t="s">
        <v>3249</v>
      </c>
      <c r="L1657" s="111" t="s">
        <v>228</v>
      </c>
      <c r="M1657" s="47">
        <v>0</v>
      </c>
      <c r="N1657" s="111" t="s">
        <v>151</v>
      </c>
      <c r="O1657" s="47">
        <v>4</v>
      </c>
    </row>
    <row r="1658" spans="2:15" ht="12.75" customHeight="1">
      <c r="B1658" s="47" t="s">
        <v>4073</v>
      </c>
      <c r="C1658" s="47" t="s">
        <v>1650</v>
      </c>
      <c r="D1658" s="47" t="s">
        <v>3075</v>
      </c>
      <c r="K1658" s="111" t="s">
        <v>3250</v>
      </c>
      <c r="L1658" s="111" t="s">
        <v>228</v>
      </c>
      <c r="M1658" s="47">
        <v>0</v>
      </c>
      <c r="N1658" s="111" t="s">
        <v>151</v>
      </c>
      <c r="O1658" s="47">
        <v>4</v>
      </c>
    </row>
    <row r="1659" spans="2:15" ht="12.75" customHeight="1">
      <c r="B1659" s="47" t="s">
        <v>1762</v>
      </c>
      <c r="C1659" s="47" t="s">
        <v>4070</v>
      </c>
      <c r="D1659" s="47" t="s">
        <v>4074</v>
      </c>
      <c r="K1659" s="111" t="s">
        <v>3251</v>
      </c>
      <c r="L1659" s="111" t="s">
        <v>228</v>
      </c>
      <c r="M1659" s="47">
        <v>0</v>
      </c>
      <c r="N1659" s="111" t="s">
        <v>151</v>
      </c>
      <c r="O1659" s="47">
        <v>4</v>
      </c>
    </row>
    <row r="1660" spans="2:15" ht="12.75" customHeight="1">
      <c r="B1660" s="47" t="s">
        <v>1763</v>
      </c>
      <c r="C1660" s="47" t="s">
        <v>1921</v>
      </c>
      <c r="D1660" s="47" t="s">
        <v>4075</v>
      </c>
      <c r="K1660" s="111" t="s">
        <v>3252</v>
      </c>
      <c r="L1660" s="111" t="s">
        <v>228</v>
      </c>
      <c r="M1660" s="47">
        <v>0</v>
      </c>
      <c r="N1660" s="111" t="s">
        <v>151</v>
      </c>
      <c r="O1660" s="47">
        <v>4</v>
      </c>
    </row>
    <row r="1661" spans="2:15" ht="12.75" customHeight="1">
      <c r="B1661" s="47" t="s">
        <v>1764</v>
      </c>
      <c r="C1661" s="47" t="s">
        <v>4070</v>
      </c>
      <c r="D1661" s="47" t="s">
        <v>4076</v>
      </c>
      <c r="K1661" s="111" t="s">
        <v>3253</v>
      </c>
      <c r="L1661" s="111" t="s">
        <v>228</v>
      </c>
      <c r="M1661" s="47">
        <v>0</v>
      </c>
      <c r="N1661" s="111" t="s">
        <v>151</v>
      </c>
      <c r="O1661" s="47">
        <v>4</v>
      </c>
    </row>
    <row r="1662" spans="2:15" ht="12.75" customHeight="1">
      <c r="B1662" s="47" t="s">
        <v>1765</v>
      </c>
      <c r="C1662" s="47" t="s">
        <v>4070</v>
      </c>
      <c r="D1662" s="47" t="s">
        <v>1766</v>
      </c>
      <c r="K1662" s="111" t="s">
        <v>1318</v>
      </c>
      <c r="L1662" s="111" t="s">
        <v>228</v>
      </c>
      <c r="M1662" s="47">
        <v>0</v>
      </c>
      <c r="N1662" s="111" t="s">
        <v>151</v>
      </c>
      <c r="O1662" s="47">
        <v>4</v>
      </c>
    </row>
    <row r="1663" spans="2:15" ht="12.75" customHeight="1">
      <c r="B1663" s="47" t="s">
        <v>1767</v>
      </c>
      <c r="C1663" s="47" t="s">
        <v>2316</v>
      </c>
      <c r="D1663" s="47" t="s">
        <v>4077</v>
      </c>
      <c r="K1663" s="111" t="s">
        <v>1320</v>
      </c>
      <c r="L1663" s="111" t="s">
        <v>228</v>
      </c>
      <c r="M1663" s="47">
        <v>0</v>
      </c>
      <c r="N1663" s="111" t="s">
        <v>151</v>
      </c>
      <c r="O1663" s="47">
        <v>5</v>
      </c>
    </row>
    <row r="1664" spans="2:15" ht="12.75" customHeight="1">
      <c r="B1664" s="47" t="s">
        <v>1768</v>
      </c>
      <c r="C1664" s="47" t="s">
        <v>1650</v>
      </c>
      <c r="D1664" s="47" t="s">
        <v>1769</v>
      </c>
      <c r="K1664" s="111" t="s">
        <v>1320</v>
      </c>
      <c r="L1664" s="111" t="s">
        <v>228</v>
      </c>
      <c r="M1664" s="47">
        <v>0</v>
      </c>
      <c r="N1664" s="111" t="s">
        <v>151</v>
      </c>
      <c r="O1664" s="47">
        <v>5</v>
      </c>
    </row>
    <row r="1665" spans="2:15" ht="12.75" customHeight="1">
      <c r="B1665" s="47" t="s">
        <v>1770</v>
      </c>
      <c r="C1665" s="47" t="s">
        <v>4078</v>
      </c>
      <c r="D1665" s="47" t="s">
        <v>4079</v>
      </c>
      <c r="K1665" s="111" t="s">
        <v>1322</v>
      </c>
      <c r="L1665" s="111" t="s">
        <v>228</v>
      </c>
      <c r="M1665" s="47">
        <v>0</v>
      </c>
      <c r="N1665" s="111" t="s">
        <v>151</v>
      </c>
      <c r="O1665" s="47">
        <v>5</v>
      </c>
    </row>
    <row r="1666" spans="2:15" ht="12.75" customHeight="1">
      <c r="B1666" s="47" t="s">
        <v>4080</v>
      </c>
      <c r="C1666" s="47" t="s">
        <v>1650</v>
      </c>
      <c r="D1666" s="47" t="s">
        <v>4081</v>
      </c>
      <c r="K1666" s="111" t="s">
        <v>3257</v>
      </c>
      <c r="L1666" s="111" t="s">
        <v>228</v>
      </c>
      <c r="M1666" s="47">
        <v>0</v>
      </c>
      <c r="N1666" s="111" t="s">
        <v>151</v>
      </c>
      <c r="O1666" s="47">
        <v>5</v>
      </c>
    </row>
    <row r="1667" spans="2:15" ht="12.75" customHeight="1">
      <c r="B1667" s="47" t="s">
        <v>1771</v>
      </c>
      <c r="C1667" s="47" t="s">
        <v>4072</v>
      </c>
      <c r="D1667" s="47" t="s">
        <v>4082</v>
      </c>
      <c r="K1667" s="111" t="s">
        <v>1325</v>
      </c>
      <c r="L1667" s="111" t="s">
        <v>228</v>
      </c>
      <c r="M1667" s="47">
        <v>0</v>
      </c>
      <c r="N1667" s="111" t="s">
        <v>151</v>
      </c>
      <c r="O1667" s="47">
        <v>5</v>
      </c>
    </row>
    <row r="1668" spans="2:15" ht="12.75" customHeight="1">
      <c r="B1668" s="47" t="s">
        <v>1772</v>
      </c>
      <c r="C1668" s="47" t="s">
        <v>4072</v>
      </c>
      <c r="D1668" s="47" t="s">
        <v>4083</v>
      </c>
      <c r="K1668" s="111" t="s">
        <v>1327</v>
      </c>
      <c r="L1668" s="111" t="s">
        <v>228</v>
      </c>
      <c r="M1668" s="47">
        <v>0</v>
      </c>
      <c r="N1668" s="111" t="s">
        <v>151</v>
      </c>
      <c r="O1668" s="47">
        <v>3</v>
      </c>
    </row>
    <row r="1669" spans="2:15" ht="12.75" customHeight="1">
      <c r="B1669" s="47" t="s">
        <v>4084</v>
      </c>
      <c r="C1669" s="47" t="s">
        <v>4085</v>
      </c>
      <c r="D1669" s="47" t="s">
        <v>4086</v>
      </c>
      <c r="K1669" s="111" t="s">
        <v>1327</v>
      </c>
      <c r="L1669" s="111" t="s">
        <v>228</v>
      </c>
      <c r="M1669" s="47">
        <v>0</v>
      </c>
      <c r="N1669" s="111" t="s">
        <v>151</v>
      </c>
      <c r="O1669" s="47">
        <v>5</v>
      </c>
    </row>
    <row r="1670" spans="2:15" ht="12.75" customHeight="1">
      <c r="B1670" s="47" t="s">
        <v>4087</v>
      </c>
      <c r="C1670" s="47" t="s">
        <v>1650</v>
      </c>
      <c r="D1670" s="47" t="s">
        <v>556</v>
      </c>
      <c r="K1670" s="111" t="s">
        <v>1329</v>
      </c>
      <c r="L1670" s="111" t="s">
        <v>228</v>
      </c>
      <c r="M1670" s="47">
        <v>0</v>
      </c>
      <c r="N1670" s="111" t="s">
        <v>151</v>
      </c>
      <c r="O1670" s="47">
        <v>5</v>
      </c>
    </row>
    <row r="1671" spans="2:15" ht="12.75" customHeight="1">
      <c r="B1671" s="47" t="s">
        <v>4088</v>
      </c>
      <c r="C1671" s="47" t="s">
        <v>4072</v>
      </c>
      <c r="D1671" s="47" t="s">
        <v>4089</v>
      </c>
      <c r="K1671" s="111" t="s">
        <v>1331</v>
      </c>
      <c r="L1671" s="111" t="s">
        <v>228</v>
      </c>
      <c r="M1671" s="47">
        <v>0</v>
      </c>
      <c r="N1671" s="111" t="s">
        <v>151</v>
      </c>
      <c r="O1671" s="47">
        <v>3</v>
      </c>
    </row>
    <row r="1672" spans="2:15" ht="12.75" customHeight="1">
      <c r="K1672" s="111" t="s">
        <v>1331</v>
      </c>
      <c r="L1672" s="111" t="s">
        <v>228</v>
      </c>
      <c r="M1672" s="47">
        <v>0</v>
      </c>
      <c r="N1672" s="111" t="s">
        <v>151</v>
      </c>
      <c r="O1672" s="47">
        <v>5</v>
      </c>
    </row>
    <row r="1673" spans="2:15" ht="12.75" customHeight="1">
      <c r="K1673" s="111" t="s">
        <v>1333</v>
      </c>
      <c r="L1673" s="111" t="s">
        <v>228</v>
      </c>
      <c r="M1673" s="47">
        <v>0</v>
      </c>
      <c r="N1673" s="111" t="s">
        <v>151</v>
      </c>
      <c r="O1673" s="47">
        <v>5</v>
      </c>
    </row>
    <row r="1674" spans="2:15" ht="12.75" customHeight="1">
      <c r="K1674" s="111" t="s">
        <v>3262</v>
      </c>
      <c r="L1674" s="111" t="s">
        <v>228</v>
      </c>
      <c r="M1674" s="47">
        <v>0</v>
      </c>
      <c r="N1674" s="111" t="s">
        <v>151</v>
      </c>
      <c r="O1674" s="47">
        <v>5</v>
      </c>
    </row>
    <row r="1675" spans="2:15" ht="12.75" customHeight="1">
      <c r="K1675" s="111" t="s">
        <v>3262</v>
      </c>
      <c r="L1675" s="111" t="s">
        <v>228</v>
      </c>
      <c r="M1675" s="47">
        <v>0</v>
      </c>
      <c r="N1675" s="111" t="s">
        <v>151</v>
      </c>
      <c r="O1675" s="47">
        <v>5</v>
      </c>
    </row>
    <row r="1676" spans="2:15" ht="12.75" customHeight="1">
      <c r="K1676" s="111" t="s">
        <v>3264</v>
      </c>
      <c r="L1676" s="111" t="s">
        <v>228</v>
      </c>
      <c r="M1676" s="47">
        <v>0</v>
      </c>
      <c r="N1676" s="111" t="s">
        <v>152</v>
      </c>
      <c r="O1676" s="47">
        <v>4</v>
      </c>
    </row>
    <row r="1677" spans="2:15" ht="12.75" customHeight="1">
      <c r="K1677" s="111" t="s">
        <v>1334</v>
      </c>
      <c r="L1677" s="111" t="s">
        <v>480</v>
      </c>
      <c r="M1677" s="47">
        <v>1</v>
      </c>
      <c r="N1677" s="111" t="s">
        <v>151</v>
      </c>
      <c r="O1677" s="47">
        <v>4</v>
      </c>
    </row>
    <row r="1678" spans="2:15" ht="12.75" customHeight="1">
      <c r="K1678" s="111" t="s">
        <v>3266</v>
      </c>
      <c r="L1678" s="111" t="s">
        <v>228</v>
      </c>
      <c r="M1678" s="47">
        <v>0</v>
      </c>
      <c r="N1678" s="111" t="s">
        <v>151</v>
      </c>
      <c r="O1678" s="47">
        <v>4</v>
      </c>
    </row>
    <row r="1679" spans="2:15" ht="12.75" customHeight="1">
      <c r="K1679" s="111" t="s">
        <v>3268</v>
      </c>
      <c r="L1679" s="111" t="s">
        <v>228</v>
      </c>
      <c r="M1679" s="47">
        <v>0</v>
      </c>
      <c r="N1679" s="111" t="s">
        <v>151</v>
      </c>
      <c r="O1679" s="47">
        <v>3</v>
      </c>
    </row>
    <row r="1680" spans="2:15" ht="12.75" customHeight="1">
      <c r="K1680" s="111" t="s">
        <v>3268</v>
      </c>
      <c r="L1680" s="111" t="s">
        <v>228</v>
      </c>
      <c r="M1680" s="47">
        <v>0</v>
      </c>
      <c r="N1680" s="111" t="s">
        <v>151</v>
      </c>
      <c r="O1680" s="47">
        <v>5</v>
      </c>
    </row>
    <row r="1681" spans="11:15" ht="12.75" customHeight="1">
      <c r="K1681" s="111" t="s">
        <v>3270</v>
      </c>
      <c r="L1681" s="111" t="s">
        <v>228</v>
      </c>
      <c r="M1681" s="47">
        <v>0</v>
      </c>
      <c r="N1681" s="111" t="s">
        <v>151</v>
      </c>
      <c r="O1681" s="47">
        <v>3</v>
      </c>
    </row>
    <row r="1682" spans="11:15" ht="12.75" customHeight="1">
      <c r="K1682" s="111" t="s">
        <v>3270</v>
      </c>
      <c r="L1682" s="111" t="s">
        <v>228</v>
      </c>
      <c r="M1682" s="47">
        <v>0</v>
      </c>
      <c r="N1682" s="111" t="s">
        <v>151</v>
      </c>
      <c r="O1682" s="47">
        <v>5</v>
      </c>
    </row>
    <row r="1683" spans="11:15" ht="12.75" customHeight="1">
      <c r="K1683" s="111" t="s">
        <v>1336</v>
      </c>
      <c r="L1683" s="111" t="s">
        <v>228</v>
      </c>
      <c r="M1683" s="47">
        <v>0</v>
      </c>
      <c r="N1683" s="111" t="s">
        <v>151</v>
      </c>
      <c r="O1683" s="47">
        <v>5</v>
      </c>
    </row>
    <row r="1684" spans="11:15" ht="12.75" customHeight="1">
      <c r="K1684" s="111" t="s">
        <v>1336</v>
      </c>
      <c r="L1684" s="111" t="s">
        <v>228</v>
      </c>
      <c r="M1684" s="47">
        <v>0</v>
      </c>
      <c r="N1684" s="111" t="s">
        <v>151</v>
      </c>
      <c r="O1684" s="47">
        <v>5</v>
      </c>
    </row>
    <row r="1685" spans="11:15" ht="12.75" customHeight="1">
      <c r="K1685" s="111" t="s">
        <v>1338</v>
      </c>
      <c r="L1685" s="111" t="s">
        <v>228</v>
      </c>
      <c r="M1685" s="47">
        <v>0</v>
      </c>
      <c r="N1685" s="111" t="s">
        <v>151</v>
      </c>
      <c r="O1685" s="47">
        <v>3</v>
      </c>
    </row>
    <row r="1686" spans="11:15" ht="12.75" customHeight="1">
      <c r="K1686" s="111" t="s">
        <v>1338</v>
      </c>
      <c r="L1686" s="111" t="s">
        <v>228</v>
      </c>
      <c r="M1686" s="47">
        <v>0</v>
      </c>
      <c r="N1686" s="111" t="s">
        <v>151</v>
      </c>
      <c r="O1686" s="47">
        <v>5</v>
      </c>
    </row>
    <row r="1687" spans="11:15" ht="12.75" customHeight="1">
      <c r="K1687" s="111" t="s">
        <v>3272</v>
      </c>
      <c r="L1687" s="111" t="s">
        <v>228</v>
      </c>
      <c r="M1687" s="47">
        <v>0</v>
      </c>
      <c r="N1687" s="111" t="s">
        <v>151</v>
      </c>
      <c r="O1687" s="47">
        <v>3</v>
      </c>
    </row>
    <row r="1688" spans="11:15" ht="12.75" customHeight="1">
      <c r="K1688" s="111" t="s">
        <v>3272</v>
      </c>
      <c r="L1688" s="111" t="s">
        <v>228</v>
      </c>
      <c r="M1688" s="47">
        <v>0</v>
      </c>
      <c r="N1688" s="111" t="s">
        <v>151</v>
      </c>
      <c r="O1688" s="47">
        <v>5</v>
      </c>
    </row>
    <row r="1689" spans="11:15" ht="12.75" customHeight="1">
      <c r="K1689" s="111" t="s">
        <v>3274</v>
      </c>
      <c r="L1689" s="111" t="s">
        <v>228</v>
      </c>
      <c r="M1689" s="47">
        <v>0</v>
      </c>
      <c r="N1689" s="111" t="s">
        <v>151</v>
      </c>
      <c r="O1689" s="47">
        <v>3</v>
      </c>
    </row>
    <row r="1690" spans="11:15" ht="12.75" customHeight="1">
      <c r="K1690" s="111" t="s">
        <v>3276</v>
      </c>
      <c r="L1690" s="111" t="s">
        <v>228</v>
      </c>
      <c r="M1690" s="47">
        <v>0</v>
      </c>
      <c r="N1690" s="111" t="s">
        <v>151</v>
      </c>
      <c r="O1690" s="47">
        <v>4</v>
      </c>
    </row>
    <row r="1691" spans="11:15" ht="12.75" customHeight="1">
      <c r="K1691" s="111" t="s">
        <v>3277</v>
      </c>
      <c r="L1691" s="111" t="s">
        <v>228</v>
      </c>
      <c r="M1691" s="47">
        <v>0</v>
      </c>
      <c r="N1691" s="111" t="s">
        <v>151</v>
      </c>
      <c r="O1691" s="47">
        <v>4</v>
      </c>
    </row>
    <row r="1692" spans="11:15" ht="12.75" customHeight="1">
      <c r="K1692" s="111" t="s">
        <v>3277</v>
      </c>
      <c r="L1692" s="111" t="s">
        <v>228</v>
      </c>
      <c r="M1692" s="47">
        <v>0</v>
      </c>
      <c r="N1692" s="111" t="s">
        <v>151</v>
      </c>
      <c r="O1692" s="47">
        <v>5</v>
      </c>
    </row>
    <row r="1693" spans="11:15" ht="12.75" customHeight="1">
      <c r="K1693" s="111" t="s">
        <v>3280</v>
      </c>
      <c r="L1693" s="111" t="s">
        <v>228</v>
      </c>
      <c r="M1693" s="47">
        <v>0</v>
      </c>
      <c r="N1693" s="111" t="s">
        <v>151</v>
      </c>
      <c r="O1693" s="47">
        <v>5</v>
      </c>
    </row>
    <row r="1694" spans="11:15" ht="12.75" customHeight="1">
      <c r="K1694" s="111" t="s">
        <v>3282</v>
      </c>
      <c r="L1694" s="111" t="s">
        <v>228</v>
      </c>
      <c r="M1694" s="47">
        <v>0</v>
      </c>
      <c r="N1694" s="111" t="s">
        <v>151</v>
      </c>
      <c r="O1694" s="47">
        <v>5</v>
      </c>
    </row>
    <row r="1695" spans="11:15" ht="12.75" customHeight="1">
      <c r="K1695" s="111" t="s">
        <v>1340</v>
      </c>
      <c r="L1695" s="111" t="s">
        <v>228</v>
      </c>
      <c r="M1695" s="47">
        <v>0</v>
      </c>
      <c r="N1695" s="111" t="s">
        <v>151</v>
      </c>
      <c r="O1695" s="47">
        <v>3</v>
      </c>
    </row>
    <row r="1696" spans="11:15" ht="12.75" customHeight="1">
      <c r="K1696" s="111" t="s">
        <v>1340</v>
      </c>
      <c r="L1696" s="111" t="s">
        <v>228</v>
      </c>
      <c r="M1696" s="47">
        <v>0</v>
      </c>
      <c r="N1696" s="111" t="s">
        <v>151</v>
      </c>
      <c r="O1696" s="47">
        <v>5</v>
      </c>
    </row>
    <row r="1697" spans="11:15" ht="12.75" customHeight="1">
      <c r="K1697" s="111" t="s">
        <v>1342</v>
      </c>
      <c r="L1697" s="111" t="s">
        <v>228</v>
      </c>
      <c r="M1697" s="47">
        <v>0</v>
      </c>
      <c r="N1697" s="111" t="s">
        <v>151</v>
      </c>
      <c r="O1697" s="47">
        <v>3</v>
      </c>
    </row>
    <row r="1698" spans="11:15" ht="12.75" customHeight="1">
      <c r="K1698" s="111" t="s">
        <v>1342</v>
      </c>
      <c r="L1698" s="111" t="s">
        <v>228</v>
      </c>
      <c r="M1698" s="47">
        <v>0</v>
      </c>
      <c r="N1698" s="111" t="s">
        <v>151</v>
      </c>
      <c r="O1698" s="47">
        <v>5</v>
      </c>
    </row>
    <row r="1699" spans="11:15" ht="12.75" customHeight="1">
      <c r="K1699" s="111" t="s">
        <v>3284</v>
      </c>
      <c r="L1699" s="111" t="s">
        <v>228</v>
      </c>
      <c r="M1699" s="47">
        <v>0</v>
      </c>
      <c r="N1699" s="111" t="s">
        <v>151</v>
      </c>
      <c r="O1699" s="47">
        <v>4</v>
      </c>
    </row>
    <row r="1700" spans="11:15" ht="12.75" customHeight="1">
      <c r="K1700" s="111" t="s">
        <v>3284</v>
      </c>
      <c r="L1700" s="111" t="s">
        <v>228</v>
      </c>
      <c r="M1700" s="47">
        <v>0</v>
      </c>
      <c r="N1700" s="111" t="s">
        <v>151</v>
      </c>
      <c r="O1700" s="47">
        <v>5</v>
      </c>
    </row>
    <row r="1701" spans="11:15" ht="12.75" customHeight="1">
      <c r="K1701" s="111" t="s">
        <v>3286</v>
      </c>
      <c r="L1701" s="111" t="s">
        <v>228</v>
      </c>
      <c r="M1701" s="47">
        <v>0</v>
      </c>
      <c r="N1701" s="111" t="s">
        <v>151</v>
      </c>
      <c r="O1701" s="47">
        <v>4</v>
      </c>
    </row>
    <row r="1702" spans="11:15" ht="12.75" customHeight="1">
      <c r="K1702" s="111" t="s">
        <v>3289</v>
      </c>
      <c r="L1702" s="111" t="s">
        <v>228</v>
      </c>
      <c r="M1702" s="47">
        <v>0</v>
      </c>
      <c r="N1702" s="111" t="s">
        <v>151</v>
      </c>
      <c r="O1702" s="47">
        <v>3</v>
      </c>
    </row>
    <row r="1703" spans="11:15" ht="12.75" customHeight="1">
      <c r="K1703" s="111" t="s">
        <v>3291</v>
      </c>
      <c r="L1703" s="111" t="s">
        <v>228</v>
      </c>
      <c r="M1703" s="47">
        <v>0</v>
      </c>
      <c r="N1703" s="111" t="s">
        <v>151</v>
      </c>
      <c r="O1703" s="47">
        <v>4</v>
      </c>
    </row>
    <row r="1704" spans="11:15" ht="12.75" customHeight="1">
      <c r="K1704" s="111" t="s">
        <v>3293</v>
      </c>
      <c r="L1704" s="111" t="s">
        <v>228</v>
      </c>
      <c r="M1704" s="47">
        <v>0</v>
      </c>
      <c r="N1704" s="111" t="s">
        <v>151</v>
      </c>
      <c r="O1704" s="47">
        <v>4</v>
      </c>
    </row>
    <row r="1705" spans="11:15" ht="12.75" customHeight="1">
      <c r="K1705" s="111" t="s">
        <v>1343</v>
      </c>
      <c r="L1705" s="111" t="s">
        <v>228</v>
      </c>
      <c r="M1705" s="47">
        <v>0</v>
      </c>
      <c r="N1705" s="111" t="s">
        <v>151</v>
      </c>
      <c r="O1705" s="47">
        <v>3</v>
      </c>
    </row>
    <row r="1706" spans="11:15" ht="12.75" customHeight="1">
      <c r="K1706" s="111" t="s">
        <v>1346</v>
      </c>
      <c r="L1706" s="111" t="s">
        <v>228</v>
      </c>
      <c r="M1706" s="47">
        <v>0</v>
      </c>
      <c r="N1706" s="111" t="s">
        <v>151</v>
      </c>
      <c r="O1706" s="47">
        <v>4</v>
      </c>
    </row>
    <row r="1707" spans="11:15" ht="12.75" customHeight="1">
      <c r="K1707" s="111" t="s">
        <v>1348</v>
      </c>
      <c r="L1707" s="111" t="s">
        <v>228</v>
      </c>
      <c r="M1707" s="47">
        <v>0</v>
      </c>
      <c r="N1707" s="111" t="s">
        <v>151</v>
      </c>
      <c r="O1707" s="47">
        <v>3</v>
      </c>
    </row>
    <row r="1708" spans="11:15" ht="12.75" customHeight="1">
      <c r="K1708" s="111" t="s">
        <v>1350</v>
      </c>
      <c r="L1708" s="111" t="s">
        <v>228</v>
      </c>
      <c r="M1708" s="47">
        <v>0</v>
      </c>
      <c r="N1708" s="111" t="s">
        <v>151</v>
      </c>
      <c r="O1708" s="47">
        <v>4</v>
      </c>
    </row>
    <row r="1709" spans="11:15" ht="12.75" customHeight="1">
      <c r="K1709" s="111" t="s">
        <v>3295</v>
      </c>
      <c r="L1709" s="111" t="s">
        <v>228</v>
      </c>
      <c r="M1709" s="47">
        <v>0</v>
      </c>
      <c r="N1709" s="111" t="s">
        <v>151</v>
      </c>
      <c r="O1709" s="47">
        <v>5</v>
      </c>
    </row>
    <row r="1710" spans="11:15" ht="12.75" customHeight="1">
      <c r="K1710" s="111" t="s">
        <v>1352</v>
      </c>
      <c r="L1710" s="111" t="s">
        <v>228</v>
      </c>
      <c r="M1710" s="47">
        <v>0</v>
      </c>
      <c r="N1710" s="111" t="s">
        <v>151</v>
      </c>
      <c r="O1710" s="47">
        <v>5</v>
      </c>
    </row>
    <row r="1711" spans="11:15" ht="12.75" customHeight="1">
      <c r="K1711" s="111" t="s">
        <v>1356</v>
      </c>
      <c r="L1711" s="111" t="s">
        <v>228</v>
      </c>
      <c r="M1711" s="47">
        <v>0</v>
      </c>
      <c r="N1711" s="111" t="s">
        <v>151</v>
      </c>
      <c r="O1711" s="47">
        <v>5</v>
      </c>
    </row>
    <row r="1712" spans="11:15" ht="12.75" customHeight="1">
      <c r="K1712" s="111" t="s">
        <v>1358</v>
      </c>
      <c r="L1712" s="111" t="s">
        <v>228</v>
      </c>
      <c r="M1712" s="47">
        <v>0</v>
      </c>
      <c r="N1712" s="111" t="s">
        <v>151</v>
      </c>
      <c r="O1712" s="47">
        <v>5</v>
      </c>
    </row>
    <row r="1713" spans="11:15" ht="12.75" customHeight="1">
      <c r="K1713" s="111" t="s">
        <v>1360</v>
      </c>
      <c r="L1713" s="111" t="s">
        <v>4090</v>
      </c>
      <c r="M1713" s="47">
        <v>0</v>
      </c>
      <c r="N1713" s="111" t="s">
        <v>151</v>
      </c>
      <c r="O1713" s="47">
        <v>5</v>
      </c>
    </row>
    <row r="1714" spans="11:15" ht="12.75" customHeight="1">
      <c r="K1714" s="111" t="s">
        <v>1360</v>
      </c>
      <c r="L1714" s="111" t="s">
        <v>3332</v>
      </c>
      <c r="M1714" s="47">
        <v>0</v>
      </c>
      <c r="N1714" s="111" t="s">
        <v>151</v>
      </c>
      <c r="O1714" s="47">
        <v>5</v>
      </c>
    </row>
    <row r="1715" spans="11:15" ht="12.75" customHeight="1">
      <c r="K1715" s="111" t="s">
        <v>1363</v>
      </c>
      <c r="L1715" s="111" t="s">
        <v>1670</v>
      </c>
      <c r="M1715" s="47">
        <v>1</v>
      </c>
      <c r="N1715" s="111" t="s">
        <v>151</v>
      </c>
      <c r="O1715" s="47">
        <v>5</v>
      </c>
    </row>
    <row r="1716" spans="11:15" ht="12.75" customHeight="1">
      <c r="K1716" s="111" t="s">
        <v>1363</v>
      </c>
      <c r="L1716" s="111" t="s">
        <v>1214</v>
      </c>
      <c r="M1716" s="47">
        <v>1</v>
      </c>
      <c r="N1716" s="111" t="s">
        <v>151</v>
      </c>
      <c r="O1716" s="47">
        <v>5</v>
      </c>
    </row>
    <row r="1717" spans="11:15" ht="12.75" customHeight="1">
      <c r="K1717" s="111" t="s">
        <v>1363</v>
      </c>
      <c r="L1717" s="111" t="s">
        <v>343</v>
      </c>
      <c r="M1717" s="47">
        <v>1</v>
      </c>
      <c r="N1717" s="111" t="s">
        <v>151</v>
      </c>
      <c r="O1717" s="47">
        <v>4</v>
      </c>
    </row>
    <row r="1718" spans="11:15" ht="12.75" customHeight="1">
      <c r="K1718" s="111" t="s">
        <v>1363</v>
      </c>
      <c r="L1718" s="111" t="s">
        <v>1678</v>
      </c>
      <c r="M1718" s="47">
        <v>1</v>
      </c>
      <c r="N1718" s="111" t="s">
        <v>151</v>
      </c>
      <c r="O1718" s="47">
        <v>4</v>
      </c>
    </row>
    <row r="1719" spans="11:15" ht="12.75" customHeight="1">
      <c r="K1719" s="111" t="s">
        <v>1363</v>
      </c>
      <c r="L1719" s="111" t="s">
        <v>1408</v>
      </c>
      <c r="M1719" s="47">
        <v>1</v>
      </c>
      <c r="N1719" s="111" t="s">
        <v>151</v>
      </c>
      <c r="O1719" s="47">
        <v>5</v>
      </c>
    </row>
    <row r="1720" spans="11:15" ht="12.75" customHeight="1">
      <c r="K1720" s="111" t="s">
        <v>3297</v>
      </c>
      <c r="L1720" s="111" t="s">
        <v>228</v>
      </c>
      <c r="M1720" s="47">
        <v>0</v>
      </c>
      <c r="N1720" s="111" t="s">
        <v>151</v>
      </c>
      <c r="O1720" s="47">
        <v>4</v>
      </c>
    </row>
    <row r="1721" spans="11:15" ht="12.75" customHeight="1">
      <c r="K1721" s="111" t="s">
        <v>3299</v>
      </c>
      <c r="L1721" s="111" t="s">
        <v>228</v>
      </c>
      <c r="M1721" s="47">
        <v>0</v>
      </c>
      <c r="N1721" s="111" t="s">
        <v>151</v>
      </c>
      <c r="O1721" s="47">
        <v>4</v>
      </c>
    </row>
    <row r="1722" spans="11:15" ht="12.75" customHeight="1">
      <c r="K1722" s="111" t="s">
        <v>3301</v>
      </c>
      <c r="L1722" s="111" t="s">
        <v>228</v>
      </c>
      <c r="M1722" s="47">
        <v>0</v>
      </c>
      <c r="N1722" s="111" t="s">
        <v>151</v>
      </c>
      <c r="O1722" s="47">
        <v>4</v>
      </c>
    </row>
    <row r="1723" spans="11:15" ht="12.75" customHeight="1">
      <c r="K1723" s="111" t="s">
        <v>3303</v>
      </c>
      <c r="L1723" s="111" t="s">
        <v>228</v>
      </c>
      <c r="M1723" s="47">
        <v>0</v>
      </c>
      <c r="N1723" s="111" t="s">
        <v>151</v>
      </c>
      <c r="O1723" s="47">
        <v>4</v>
      </c>
    </row>
    <row r="1724" spans="11:15" ht="12.75" customHeight="1">
      <c r="K1724" s="111" t="s">
        <v>3304</v>
      </c>
      <c r="L1724" s="111" t="s">
        <v>228</v>
      </c>
      <c r="M1724" s="47">
        <v>0</v>
      </c>
      <c r="N1724" s="111" t="s">
        <v>151</v>
      </c>
      <c r="O1724" s="47">
        <v>4</v>
      </c>
    </row>
    <row r="1725" spans="11:15" ht="12.75" customHeight="1">
      <c r="K1725" s="111" t="s">
        <v>1366</v>
      </c>
      <c r="L1725" s="111" t="s">
        <v>228</v>
      </c>
      <c r="M1725" s="47">
        <v>0</v>
      </c>
      <c r="N1725" s="111" t="s">
        <v>151</v>
      </c>
      <c r="O1725" s="47">
        <v>4</v>
      </c>
    </row>
    <row r="1726" spans="11:15" ht="12.75" customHeight="1">
      <c r="K1726" s="111" t="s">
        <v>1369</v>
      </c>
      <c r="L1726" s="111" t="s">
        <v>228</v>
      </c>
      <c r="M1726" s="47">
        <v>0</v>
      </c>
      <c r="N1726" s="111" t="s">
        <v>151</v>
      </c>
      <c r="O1726" s="47">
        <v>4</v>
      </c>
    </row>
    <row r="1727" spans="11:15" ht="12.75" customHeight="1">
      <c r="K1727" s="111" t="s">
        <v>3306</v>
      </c>
      <c r="L1727" s="111" t="s">
        <v>228</v>
      </c>
      <c r="M1727" s="47">
        <v>0</v>
      </c>
      <c r="N1727" s="111" t="s">
        <v>151</v>
      </c>
      <c r="O1727" s="47">
        <v>5</v>
      </c>
    </row>
    <row r="1728" spans="11:15" ht="12.75" customHeight="1">
      <c r="K1728" s="111" t="s">
        <v>3308</v>
      </c>
      <c r="L1728" s="111" t="s">
        <v>228</v>
      </c>
      <c r="M1728" s="47">
        <v>0</v>
      </c>
      <c r="N1728" s="111" t="s">
        <v>151</v>
      </c>
      <c r="O1728" s="47">
        <v>5</v>
      </c>
    </row>
    <row r="1729" spans="11:15" ht="12.75" customHeight="1">
      <c r="K1729" s="111" t="s">
        <v>3310</v>
      </c>
      <c r="L1729" s="111" t="s">
        <v>228</v>
      </c>
      <c r="M1729" s="47">
        <v>0</v>
      </c>
      <c r="N1729" s="111" t="s">
        <v>151</v>
      </c>
      <c r="O1729" s="47">
        <v>3</v>
      </c>
    </row>
    <row r="1730" spans="11:15" ht="12.75" customHeight="1">
      <c r="K1730" s="111" t="s">
        <v>3310</v>
      </c>
      <c r="L1730" s="111" t="s">
        <v>228</v>
      </c>
      <c r="M1730" s="47">
        <v>0</v>
      </c>
      <c r="N1730" s="111" t="s">
        <v>151</v>
      </c>
      <c r="O1730" s="47">
        <v>5</v>
      </c>
    </row>
    <row r="1731" spans="11:15" ht="12.75" customHeight="1">
      <c r="K1731" s="111" t="s">
        <v>1372</v>
      </c>
      <c r="L1731" s="111" t="s">
        <v>228</v>
      </c>
      <c r="M1731" s="47">
        <v>0</v>
      </c>
      <c r="N1731" s="111" t="s">
        <v>151</v>
      </c>
      <c r="O1731" s="47">
        <v>3</v>
      </c>
    </row>
    <row r="1732" spans="11:15" ht="12.75" customHeight="1">
      <c r="K1732" s="111" t="s">
        <v>1372</v>
      </c>
      <c r="L1732" s="111" t="s">
        <v>228</v>
      </c>
      <c r="M1732" s="47">
        <v>0</v>
      </c>
      <c r="N1732" s="111" t="s">
        <v>151</v>
      </c>
      <c r="O1732" s="47">
        <v>5</v>
      </c>
    </row>
    <row r="1733" spans="11:15" ht="12.75" customHeight="1">
      <c r="K1733" s="111" t="s">
        <v>3312</v>
      </c>
      <c r="L1733" s="111" t="s">
        <v>228</v>
      </c>
      <c r="M1733" s="47">
        <v>0</v>
      </c>
      <c r="N1733" s="111" t="s">
        <v>151</v>
      </c>
      <c r="O1733" s="47">
        <v>4</v>
      </c>
    </row>
    <row r="1734" spans="11:15" ht="12.75" customHeight="1">
      <c r="K1734" s="111" t="s">
        <v>3315</v>
      </c>
      <c r="L1734" s="111" t="s">
        <v>228</v>
      </c>
      <c r="M1734" s="47">
        <v>0</v>
      </c>
      <c r="N1734" s="111" t="s">
        <v>151</v>
      </c>
      <c r="O1734" s="47">
        <v>5</v>
      </c>
    </row>
    <row r="1735" spans="11:15" ht="12.75" customHeight="1">
      <c r="K1735" s="111" t="s">
        <v>3317</v>
      </c>
      <c r="L1735" s="111" t="s">
        <v>228</v>
      </c>
      <c r="M1735" s="47">
        <v>0</v>
      </c>
      <c r="N1735" s="111" t="s">
        <v>151</v>
      </c>
      <c r="O1735" s="47">
        <v>3</v>
      </c>
    </row>
    <row r="1736" spans="11:15" ht="12.75" customHeight="1">
      <c r="K1736" s="111" t="s">
        <v>3317</v>
      </c>
      <c r="L1736" s="111" t="s">
        <v>228</v>
      </c>
      <c r="M1736" s="47">
        <v>0</v>
      </c>
      <c r="N1736" s="111" t="s">
        <v>151</v>
      </c>
      <c r="O1736" s="47">
        <v>5</v>
      </c>
    </row>
    <row r="1737" spans="11:15" ht="12.75" customHeight="1">
      <c r="K1737" s="111" t="s">
        <v>3318</v>
      </c>
      <c r="L1737" s="111" t="s">
        <v>228</v>
      </c>
      <c r="M1737" s="47">
        <v>0</v>
      </c>
      <c r="N1737" s="111" t="s">
        <v>151</v>
      </c>
      <c r="O1737" s="47">
        <v>4</v>
      </c>
    </row>
    <row r="1738" spans="11:15" ht="12.75" customHeight="1">
      <c r="K1738" s="111" t="s">
        <v>3319</v>
      </c>
      <c r="L1738" s="111" t="s">
        <v>228</v>
      </c>
      <c r="M1738" s="47">
        <v>0</v>
      </c>
      <c r="N1738" s="111" t="s">
        <v>151</v>
      </c>
      <c r="O1738" s="47">
        <v>5</v>
      </c>
    </row>
    <row r="1739" spans="11:15" ht="12.75" customHeight="1">
      <c r="K1739" s="111" t="s">
        <v>3320</v>
      </c>
      <c r="L1739" s="111" t="s">
        <v>228</v>
      </c>
      <c r="M1739" s="47">
        <v>0</v>
      </c>
      <c r="N1739" s="111" t="s">
        <v>151</v>
      </c>
      <c r="O1739" s="47">
        <v>4</v>
      </c>
    </row>
    <row r="1740" spans="11:15" ht="12.75" customHeight="1">
      <c r="K1740" s="111" t="s">
        <v>3323</v>
      </c>
      <c r="L1740" s="111" t="s">
        <v>228</v>
      </c>
      <c r="M1740" s="47">
        <v>0</v>
      </c>
      <c r="N1740" s="111" t="s">
        <v>151</v>
      </c>
      <c r="O1740" s="47">
        <v>3</v>
      </c>
    </row>
    <row r="1741" spans="11:15" ht="12.75" customHeight="1">
      <c r="K1741" s="111" t="s">
        <v>3323</v>
      </c>
      <c r="L1741" s="111" t="s">
        <v>228</v>
      </c>
      <c r="M1741" s="47">
        <v>0</v>
      </c>
      <c r="N1741" s="111" t="s">
        <v>151</v>
      </c>
      <c r="O1741" s="47">
        <v>5</v>
      </c>
    </row>
    <row r="1742" spans="11:15" ht="12.75" customHeight="1">
      <c r="K1742" s="111" t="s">
        <v>3325</v>
      </c>
      <c r="L1742" s="111" t="s">
        <v>228</v>
      </c>
      <c r="M1742" s="47">
        <v>0</v>
      </c>
      <c r="N1742" s="111" t="s">
        <v>151</v>
      </c>
      <c r="O1742" s="47">
        <v>3</v>
      </c>
    </row>
    <row r="1743" spans="11:15" ht="12.75" customHeight="1">
      <c r="K1743" s="111" t="s">
        <v>3325</v>
      </c>
      <c r="L1743" s="111" t="s">
        <v>228</v>
      </c>
      <c r="M1743" s="47">
        <v>0</v>
      </c>
      <c r="N1743" s="111" t="s">
        <v>151</v>
      </c>
      <c r="O1743" s="47">
        <v>5</v>
      </c>
    </row>
    <row r="1744" spans="11:15" ht="12.75" customHeight="1">
      <c r="K1744" s="111" t="s">
        <v>1374</v>
      </c>
      <c r="L1744" s="111" t="s">
        <v>228</v>
      </c>
      <c r="M1744" s="47">
        <v>0</v>
      </c>
      <c r="N1744" s="111" t="s">
        <v>151</v>
      </c>
      <c r="O1744" s="47">
        <v>3</v>
      </c>
    </row>
    <row r="1745" spans="11:15" ht="12.75" customHeight="1">
      <c r="K1745" s="111" t="s">
        <v>1374</v>
      </c>
      <c r="L1745" s="111" t="s">
        <v>228</v>
      </c>
      <c r="M1745" s="47">
        <v>0</v>
      </c>
      <c r="N1745" s="111" t="s">
        <v>151</v>
      </c>
      <c r="O1745" s="47">
        <v>5</v>
      </c>
    </row>
    <row r="1746" spans="11:15" ht="12.75" customHeight="1">
      <c r="K1746" s="111" t="s">
        <v>3326</v>
      </c>
      <c r="L1746" s="111" t="s">
        <v>228</v>
      </c>
      <c r="M1746" s="47">
        <v>0</v>
      </c>
      <c r="N1746" s="111" t="s">
        <v>151</v>
      </c>
      <c r="O1746" s="47">
        <v>3</v>
      </c>
    </row>
    <row r="1747" spans="11:15" ht="12.75" customHeight="1">
      <c r="K1747" s="111" t="s">
        <v>3326</v>
      </c>
      <c r="L1747" s="111" t="s">
        <v>228</v>
      </c>
      <c r="M1747" s="47">
        <v>0</v>
      </c>
      <c r="N1747" s="111" t="s">
        <v>151</v>
      </c>
      <c r="O1747" s="47">
        <v>5</v>
      </c>
    </row>
    <row r="1748" spans="11:15" ht="12.75" customHeight="1">
      <c r="K1748" s="111" t="s">
        <v>3328</v>
      </c>
      <c r="L1748" s="111" t="s">
        <v>228</v>
      </c>
      <c r="M1748" s="47">
        <v>0</v>
      </c>
      <c r="N1748" s="111" t="s">
        <v>151</v>
      </c>
      <c r="O1748" s="47">
        <v>3</v>
      </c>
    </row>
    <row r="1749" spans="11:15" ht="12.75" customHeight="1">
      <c r="K1749" s="111" t="s">
        <v>3328</v>
      </c>
      <c r="L1749" s="111" t="s">
        <v>228</v>
      </c>
      <c r="M1749" s="47">
        <v>0</v>
      </c>
      <c r="N1749" s="111" t="s">
        <v>151</v>
      </c>
      <c r="O1749" s="47">
        <v>5</v>
      </c>
    </row>
    <row r="1750" spans="11:15" ht="12.75" customHeight="1">
      <c r="K1750" s="111" t="s">
        <v>1377</v>
      </c>
      <c r="L1750" s="111" t="s">
        <v>228</v>
      </c>
      <c r="M1750" s="47">
        <v>0</v>
      </c>
      <c r="N1750" s="111" t="s">
        <v>151</v>
      </c>
      <c r="O1750" s="47">
        <v>3</v>
      </c>
    </row>
    <row r="1751" spans="11:15" ht="12.75" customHeight="1">
      <c r="K1751" s="111" t="s">
        <v>1377</v>
      </c>
      <c r="L1751" s="111" t="s">
        <v>228</v>
      </c>
      <c r="M1751" s="47">
        <v>0</v>
      </c>
      <c r="N1751" s="111" t="s">
        <v>151</v>
      </c>
      <c r="O1751" s="47">
        <v>5</v>
      </c>
    </row>
    <row r="1752" spans="11:15" ht="12.75" customHeight="1">
      <c r="K1752" s="111" t="s">
        <v>1380</v>
      </c>
      <c r="L1752" s="111" t="s">
        <v>228</v>
      </c>
      <c r="M1752" s="47">
        <v>0</v>
      </c>
      <c r="N1752" s="111" t="s">
        <v>151</v>
      </c>
      <c r="O1752" s="47">
        <v>3</v>
      </c>
    </row>
    <row r="1753" spans="11:15" ht="12.75" customHeight="1">
      <c r="K1753" s="111" t="s">
        <v>1380</v>
      </c>
      <c r="L1753" s="111" t="s">
        <v>228</v>
      </c>
      <c r="M1753" s="47">
        <v>0</v>
      </c>
      <c r="N1753" s="111" t="s">
        <v>151</v>
      </c>
      <c r="O1753" s="47">
        <v>5</v>
      </c>
    </row>
    <row r="1754" spans="11:15" ht="12.75" customHeight="1">
      <c r="K1754" s="111" t="s">
        <v>1382</v>
      </c>
      <c r="L1754" s="111" t="s">
        <v>228</v>
      </c>
      <c r="M1754" s="47">
        <v>0</v>
      </c>
      <c r="N1754" s="111" t="s">
        <v>151</v>
      </c>
      <c r="O1754" s="47">
        <v>5</v>
      </c>
    </row>
    <row r="1755" spans="11:15" ht="12.75" customHeight="1">
      <c r="K1755" s="111" t="s">
        <v>1385</v>
      </c>
      <c r="L1755" s="111" t="s">
        <v>228</v>
      </c>
      <c r="M1755" s="47">
        <v>0</v>
      </c>
      <c r="N1755" s="111" t="s">
        <v>151</v>
      </c>
      <c r="O1755" s="47">
        <v>3</v>
      </c>
    </row>
    <row r="1756" spans="11:15" ht="12.75" customHeight="1">
      <c r="K1756" s="111" t="s">
        <v>1385</v>
      </c>
      <c r="L1756" s="111" t="s">
        <v>228</v>
      </c>
      <c r="M1756" s="47">
        <v>0</v>
      </c>
      <c r="N1756" s="111" t="s">
        <v>151</v>
      </c>
      <c r="O1756" s="47">
        <v>5</v>
      </c>
    </row>
    <row r="1757" spans="11:15" ht="12.75" customHeight="1">
      <c r="K1757" s="111" t="s">
        <v>3334</v>
      </c>
      <c r="L1757" s="111" t="s">
        <v>228</v>
      </c>
      <c r="M1757" s="47">
        <v>0</v>
      </c>
      <c r="N1757" s="111" t="s">
        <v>151</v>
      </c>
      <c r="O1757" s="47">
        <v>5</v>
      </c>
    </row>
    <row r="1758" spans="11:15" ht="12.75" customHeight="1">
      <c r="K1758" s="111" t="s">
        <v>3337</v>
      </c>
      <c r="L1758" s="111" t="s">
        <v>228</v>
      </c>
      <c r="M1758" s="47">
        <v>0</v>
      </c>
      <c r="N1758" s="111" t="s">
        <v>151</v>
      </c>
      <c r="O1758" s="47">
        <v>3</v>
      </c>
    </row>
    <row r="1759" spans="11:15" ht="12.75" customHeight="1">
      <c r="K1759" s="111" t="s">
        <v>3337</v>
      </c>
      <c r="L1759" s="111" t="s">
        <v>228</v>
      </c>
      <c r="M1759" s="47">
        <v>0</v>
      </c>
      <c r="N1759" s="111" t="s">
        <v>151</v>
      </c>
      <c r="O1759" s="47">
        <v>5</v>
      </c>
    </row>
    <row r="1760" spans="11:15" ht="12.75" customHeight="1">
      <c r="K1760" s="111" t="s">
        <v>3340</v>
      </c>
      <c r="L1760" s="111" t="s">
        <v>228</v>
      </c>
      <c r="M1760" s="47">
        <v>0</v>
      </c>
      <c r="N1760" s="111" t="s">
        <v>151</v>
      </c>
      <c r="O1760" s="47">
        <v>5</v>
      </c>
    </row>
    <row r="1761" spans="11:15" ht="12.75" customHeight="1">
      <c r="K1761" s="111" t="s">
        <v>1388</v>
      </c>
      <c r="L1761" s="111" t="s">
        <v>1799</v>
      </c>
      <c r="M1761" s="47">
        <v>0</v>
      </c>
      <c r="N1761" s="111" t="s">
        <v>1655</v>
      </c>
      <c r="O1761" s="47">
        <v>5</v>
      </c>
    </row>
    <row r="1762" spans="11:15" ht="12.75" customHeight="1">
      <c r="K1762" s="111" t="s">
        <v>1388</v>
      </c>
      <c r="L1762" s="111" t="s">
        <v>1691</v>
      </c>
      <c r="M1762" s="47">
        <v>1</v>
      </c>
      <c r="N1762" s="111" t="s">
        <v>151</v>
      </c>
      <c r="O1762" s="47">
        <v>4</v>
      </c>
    </row>
    <row r="1763" spans="11:15" ht="12.75" customHeight="1">
      <c r="K1763" s="111" t="s">
        <v>1388</v>
      </c>
      <c r="L1763" s="111" t="s">
        <v>1533</v>
      </c>
      <c r="M1763" s="47">
        <v>1</v>
      </c>
      <c r="N1763" s="111" t="s">
        <v>151</v>
      </c>
      <c r="O1763" s="47">
        <v>5</v>
      </c>
    </row>
    <row r="1764" spans="11:15" ht="12.75" customHeight="1">
      <c r="K1764" s="111" t="s">
        <v>1388</v>
      </c>
      <c r="L1764" s="111" t="s">
        <v>4091</v>
      </c>
      <c r="M1764" s="47">
        <v>1</v>
      </c>
      <c r="N1764" s="111" t="s">
        <v>151</v>
      </c>
      <c r="O1764" s="47">
        <v>5</v>
      </c>
    </row>
    <row r="1765" spans="11:15" ht="12.75" customHeight="1">
      <c r="K1765" s="111" t="s">
        <v>1388</v>
      </c>
      <c r="L1765" s="111" t="s">
        <v>1694</v>
      </c>
      <c r="M1765" s="47">
        <v>0</v>
      </c>
      <c r="N1765" s="111" t="s">
        <v>152</v>
      </c>
      <c r="O1765" s="47">
        <v>4</v>
      </c>
    </row>
    <row r="1766" spans="11:15" ht="12.75" customHeight="1">
      <c r="K1766" s="111" t="s">
        <v>1388</v>
      </c>
      <c r="L1766" s="111" t="s">
        <v>4092</v>
      </c>
      <c r="M1766" s="47">
        <v>0</v>
      </c>
      <c r="N1766" s="111" t="s">
        <v>1655</v>
      </c>
      <c r="O1766" s="47">
        <v>5</v>
      </c>
    </row>
    <row r="1767" spans="11:15" ht="12.75" customHeight="1">
      <c r="K1767" s="111" t="s">
        <v>3343</v>
      </c>
      <c r="L1767" s="111" t="s">
        <v>228</v>
      </c>
      <c r="M1767" s="47">
        <v>0</v>
      </c>
      <c r="N1767" s="111" t="s">
        <v>152</v>
      </c>
      <c r="O1767" s="47">
        <v>4</v>
      </c>
    </row>
    <row r="1768" spans="11:15" ht="12.75" customHeight="1">
      <c r="K1768" s="111" t="s">
        <v>1390</v>
      </c>
      <c r="L1768" s="111" t="s">
        <v>4093</v>
      </c>
      <c r="M1768" s="47">
        <v>0</v>
      </c>
      <c r="N1768" s="111" t="s">
        <v>1655</v>
      </c>
      <c r="O1768" s="47">
        <v>5</v>
      </c>
    </row>
    <row r="1769" spans="11:15" ht="12.75" customHeight="1">
      <c r="K1769" s="111" t="s">
        <v>3346</v>
      </c>
      <c r="L1769" s="111" t="s">
        <v>228</v>
      </c>
      <c r="M1769" s="47">
        <v>0</v>
      </c>
      <c r="N1769" s="111" t="s">
        <v>152</v>
      </c>
      <c r="O1769" s="47">
        <v>4</v>
      </c>
    </row>
    <row r="1770" spans="11:15" ht="12.75" customHeight="1">
      <c r="K1770" s="111" t="s">
        <v>3348</v>
      </c>
      <c r="L1770" s="111" t="s">
        <v>228</v>
      </c>
      <c r="M1770" s="47">
        <v>0</v>
      </c>
      <c r="N1770" s="111" t="s">
        <v>152</v>
      </c>
      <c r="O1770" s="47">
        <v>4</v>
      </c>
    </row>
    <row r="1771" spans="11:15" ht="12.75" customHeight="1">
      <c r="K1771" s="111" t="s">
        <v>3350</v>
      </c>
      <c r="L1771" s="111" t="s">
        <v>228</v>
      </c>
      <c r="M1771" s="47">
        <v>0</v>
      </c>
      <c r="N1771" s="111" t="s">
        <v>151</v>
      </c>
      <c r="O1771" s="47">
        <v>3</v>
      </c>
    </row>
    <row r="1772" spans="11:15" ht="12.75" customHeight="1">
      <c r="K1772" s="111" t="s">
        <v>3350</v>
      </c>
      <c r="L1772" s="111" t="s">
        <v>228</v>
      </c>
      <c r="M1772" s="47">
        <v>0</v>
      </c>
      <c r="N1772" s="111" t="s">
        <v>151</v>
      </c>
      <c r="O1772" s="47">
        <v>5</v>
      </c>
    </row>
    <row r="1773" spans="11:15" ht="12.75" customHeight="1">
      <c r="K1773" s="111" t="s">
        <v>1391</v>
      </c>
      <c r="L1773" s="111" t="s">
        <v>228</v>
      </c>
      <c r="M1773" s="47">
        <v>0</v>
      </c>
      <c r="N1773" s="111" t="s">
        <v>151</v>
      </c>
      <c r="O1773" s="47">
        <v>4</v>
      </c>
    </row>
    <row r="1774" spans="11:15" ht="12.75" customHeight="1">
      <c r="K1774" s="111" t="s">
        <v>1391</v>
      </c>
      <c r="L1774" s="111" t="s">
        <v>228</v>
      </c>
      <c r="M1774" s="47">
        <v>0</v>
      </c>
      <c r="N1774" s="111" t="s">
        <v>151</v>
      </c>
      <c r="O1774" s="47">
        <v>5</v>
      </c>
    </row>
    <row r="1775" spans="11:15" ht="12.75" customHeight="1">
      <c r="K1775" s="111" t="s">
        <v>1393</v>
      </c>
      <c r="L1775" s="111" t="s">
        <v>228</v>
      </c>
      <c r="M1775" s="47">
        <v>0</v>
      </c>
      <c r="N1775" s="111" t="s">
        <v>151</v>
      </c>
      <c r="O1775" s="47">
        <v>4</v>
      </c>
    </row>
    <row r="1776" spans="11:15" ht="12.75" customHeight="1">
      <c r="K1776" s="111" t="s">
        <v>3352</v>
      </c>
      <c r="L1776" s="111" t="s">
        <v>228</v>
      </c>
      <c r="M1776" s="47">
        <v>0</v>
      </c>
      <c r="N1776" s="111" t="s">
        <v>151</v>
      </c>
      <c r="O1776" s="47">
        <v>4</v>
      </c>
    </row>
    <row r="1777" spans="11:15" ht="12.75" customHeight="1">
      <c r="K1777" s="111" t="s">
        <v>1394</v>
      </c>
      <c r="L1777" s="111" t="s">
        <v>1700</v>
      </c>
      <c r="M1777" s="47">
        <v>1</v>
      </c>
      <c r="N1777" s="111" t="s">
        <v>151</v>
      </c>
      <c r="O1777" s="47">
        <v>4</v>
      </c>
    </row>
    <row r="1778" spans="11:15" ht="12.75" customHeight="1">
      <c r="K1778" s="111" t="s">
        <v>1394</v>
      </c>
      <c r="L1778" s="111" t="s">
        <v>1702</v>
      </c>
      <c r="M1778" s="47">
        <v>1</v>
      </c>
      <c r="N1778" s="111" t="s">
        <v>151</v>
      </c>
      <c r="O1778" s="47">
        <v>4</v>
      </c>
    </row>
    <row r="1779" spans="11:15" ht="12.75" customHeight="1">
      <c r="K1779" s="111" t="s">
        <v>3354</v>
      </c>
      <c r="L1779" s="111" t="s">
        <v>228</v>
      </c>
      <c r="M1779" s="47">
        <v>0</v>
      </c>
      <c r="N1779" s="111" t="s">
        <v>151</v>
      </c>
      <c r="O1779" s="47">
        <v>4</v>
      </c>
    </row>
    <row r="1780" spans="11:15" ht="12.75" customHeight="1">
      <c r="K1780" s="111" t="s">
        <v>1396</v>
      </c>
      <c r="L1780" s="111" t="s">
        <v>492</v>
      </c>
      <c r="M1780" s="47">
        <v>0</v>
      </c>
      <c r="N1780" s="111" t="s">
        <v>152</v>
      </c>
      <c r="O1780" s="47">
        <v>5</v>
      </c>
    </row>
    <row r="1781" spans="11:15" ht="12.75" customHeight="1">
      <c r="K1781" s="111" t="s">
        <v>1398</v>
      </c>
      <c r="L1781" s="111" t="s">
        <v>228</v>
      </c>
      <c r="M1781" s="47">
        <v>0</v>
      </c>
      <c r="N1781" s="111" t="s">
        <v>151</v>
      </c>
      <c r="O1781" s="47">
        <v>3</v>
      </c>
    </row>
    <row r="1782" spans="11:15" ht="12.75" customHeight="1">
      <c r="K1782" s="111" t="s">
        <v>1398</v>
      </c>
      <c r="L1782" s="111" t="s">
        <v>228</v>
      </c>
      <c r="M1782" s="47">
        <v>0</v>
      </c>
      <c r="N1782" s="111" t="s">
        <v>151</v>
      </c>
      <c r="O1782" s="47">
        <v>5</v>
      </c>
    </row>
    <row r="1783" spans="11:15" ht="12.75" customHeight="1">
      <c r="K1783" s="111" t="s">
        <v>1400</v>
      </c>
      <c r="L1783" s="111" t="s">
        <v>228</v>
      </c>
      <c r="M1783" s="47">
        <v>0</v>
      </c>
      <c r="N1783" s="111" t="s">
        <v>151</v>
      </c>
      <c r="O1783" s="47">
        <v>3</v>
      </c>
    </row>
    <row r="1784" spans="11:15" ht="12.75" customHeight="1">
      <c r="K1784" s="111" t="s">
        <v>1400</v>
      </c>
      <c r="L1784" s="111" t="s">
        <v>228</v>
      </c>
      <c r="M1784" s="47">
        <v>0</v>
      </c>
      <c r="N1784" s="111" t="s">
        <v>151</v>
      </c>
      <c r="O1784" s="47">
        <v>5</v>
      </c>
    </row>
    <row r="1785" spans="11:15" ht="12.75" customHeight="1">
      <c r="K1785" s="111" t="s">
        <v>1403</v>
      </c>
      <c r="L1785" s="111" t="s">
        <v>228</v>
      </c>
      <c r="M1785" s="47">
        <v>0</v>
      </c>
      <c r="N1785" s="111" t="s">
        <v>151</v>
      </c>
      <c r="O1785" s="47">
        <v>4</v>
      </c>
    </row>
    <row r="1786" spans="11:15" ht="12.75" customHeight="1">
      <c r="K1786" s="111" t="s">
        <v>1405</v>
      </c>
      <c r="L1786" s="111" t="s">
        <v>228</v>
      </c>
      <c r="M1786" s="47">
        <v>0</v>
      </c>
      <c r="N1786" s="111" t="s">
        <v>151</v>
      </c>
      <c r="O1786" s="47">
        <v>4</v>
      </c>
    </row>
    <row r="1787" spans="11:15" ht="12.75" customHeight="1">
      <c r="K1787" s="111" t="s">
        <v>3356</v>
      </c>
      <c r="L1787" s="111" t="s">
        <v>228</v>
      </c>
      <c r="M1787" s="47">
        <v>0</v>
      </c>
      <c r="N1787" s="111" t="s">
        <v>151</v>
      </c>
      <c r="O1787" s="47">
        <v>4</v>
      </c>
    </row>
    <row r="1788" spans="11:15" ht="12.75" customHeight="1">
      <c r="K1788" s="111" t="s">
        <v>3358</v>
      </c>
      <c r="L1788" s="111" t="s">
        <v>228</v>
      </c>
      <c r="M1788" s="47">
        <v>0</v>
      </c>
      <c r="N1788" s="111" t="s">
        <v>151</v>
      </c>
      <c r="O1788" s="47">
        <v>4</v>
      </c>
    </row>
    <row r="1789" spans="11:15" ht="12.75" customHeight="1">
      <c r="K1789" s="111" t="s">
        <v>1409</v>
      </c>
      <c r="L1789" s="111" t="s">
        <v>228</v>
      </c>
      <c r="M1789" s="47">
        <v>0</v>
      </c>
      <c r="N1789" s="111" t="s">
        <v>151</v>
      </c>
      <c r="O1789" s="47">
        <v>3</v>
      </c>
    </row>
    <row r="1790" spans="11:15" ht="12.75" customHeight="1">
      <c r="K1790" s="111" t="s">
        <v>1409</v>
      </c>
      <c r="L1790" s="111" t="s">
        <v>228</v>
      </c>
      <c r="M1790" s="47">
        <v>0</v>
      </c>
      <c r="N1790" s="111" t="s">
        <v>151</v>
      </c>
      <c r="O1790" s="47">
        <v>5</v>
      </c>
    </row>
    <row r="1791" spans="11:15" ht="12.75" customHeight="1">
      <c r="K1791" s="111" t="s">
        <v>3360</v>
      </c>
      <c r="L1791" s="111" t="s">
        <v>228</v>
      </c>
      <c r="M1791" s="47">
        <v>0</v>
      </c>
      <c r="N1791" s="111" t="s">
        <v>151</v>
      </c>
      <c r="O1791" s="47">
        <v>4</v>
      </c>
    </row>
    <row r="1792" spans="11:15" ht="12.75" customHeight="1">
      <c r="K1792" s="111" t="s">
        <v>3360</v>
      </c>
      <c r="L1792" s="111" t="s">
        <v>228</v>
      </c>
      <c r="M1792" s="47">
        <v>0</v>
      </c>
      <c r="N1792" s="111" t="s">
        <v>151</v>
      </c>
      <c r="O1792" s="47">
        <v>5</v>
      </c>
    </row>
    <row r="1793" spans="11:15" ht="12.75" customHeight="1">
      <c r="K1793" s="111" t="s">
        <v>3361</v>
      </c>
      <c r="L1793" s="111" t="s">
        <v>228</v>
      </c>
      <c r="M1793" s="47">
        <v>0</v>
      </c>
      <c r="N1793" s="111" t="s">
        <v>151</v>
      </c>
      <c r="O1793" s="47">
        <v>4</v>
      </c>
    </row>
    <row r="1794" spans="11:15" ht="12.75" customHeight="1">
      <c r="K1794" s="111" t="s">
        <v>3361</v>
      </c>
      <c r="L1794" s="111" t="s">
        <v>228</v>
      </c>
      <c r="M1794" s="47">
        <v>0</v>
      </c>
      <c r="N1794" s="111" t="s">
        <v>151</v>
      </c>
      <c r="O1794" s="47">
        <v>5</v>
      </c>
    </row>
    <row r="1795" spans="11:15" ht="12.75" customHeight="1">
      <c r="K1795" s="111" t="s">
        <v>1412</v>
      </c>
      <c r="L1795" s="111" t="s">
        <v>228</v>
      </c>
      <c r="M1795" s="47">
        <v>0</v>
      </c>
      <c r="N1795" s="111" t="s">
        <v>151</v>
      </c>
      <c r="O1795" s="47">
        <v>3</v>
      </c>
    </row>
    <row r="1796" spans="11:15" ht="12.75" customHeight="1">
      <c r="K1796" s="111" t="s">
        <v>1415</v>
      </c>
      <c r="L1796" s="111" t="s">
        <v>228</v>
      </c>
      <c r="M1796" s="47">
        <v>0</v>
      </c>
      <c r="N1796" s="111" t="s">
        <v>151</v>
      </c>
      <c r="O1796" s="47">
        <v>4</v>
      </c>
    </row>
    <row r="1797" spans="11:15" ht="12.75" customHeight="1">
      <c r="K1797" s="111" t="s">
        <v>1417</v>
      </c>
      <c r="L1797" s="111" t="s">
        <v>228</v>
      </c>
      <c r="M1797" s="47">
        <v>0</v>
      </c>
      <c r="N1797" s="111" t="s">
        <v>151</v>
      </c>
      <c r="O1797" s="47">
        <v>4</v>
      </c>
    </row>
    <row r="1798" spans="11:15" ht="12.75" customHeight="1">
      <c r="K1798" s="111" t="s">
        <v>3363</v>
      </c>
      <c r="L1798" s="111" t="s">
        <v>228</v>
      </c>
      <c r="M1798" s="47">
        <v>0</v>
      </c>
      <c r="N1798" s="111" t="s">
        <v>151</v>
      </c>
      <c r="O1798" s="47">
        <v>4</v>
      </c>
    </row>
    <row r="1799" spans="11:15" ht="12.75" customHeight="1">
      <c r="K1799" s="111" t="s">
        <v>1419</v>
      </c>
      <c r="L1799" s="111" t="s">
        <v>228</v>
      </c>
      <c r="M1799" s="47">
        <v>0</v>
      </c>
      <c r="N1799" s="111" t="s">
        <v>151</v>
      </c>
      <c r="O1799" s="47">
        <v>5</v>
      </c>
    </row>
    <row r="1800" spans="11:15" ht="12.75" customHeight="1">
      <c r="K1800" s="111" t="s">
        <v>1419</v>
      </c>
      <c r="L1800" s="111" t="s">
        <v>228</v>
      </c>
      <c r="M1800" s="47">
        <v>0</v>
      </c>
      <c r="N1800" s="111" t="s">
        <v>151</v>
      </c>
      <c r="O1800" s="47">
        <v>5</v>
      </c>
    </row>
    <row r="1801" spans="11:15" ht="12.75" customHeight="1">
      <c r="K1801" s="111" t="s">
        <v>1421</v>
      </c>
      <c r="L1801" s="111" t="s">
        <v>228</v>
      </c>
      <c r="M1801" s="47">
        <v>0</v>
      </c>
      <c r="N1801" s="111" t="s">
        <v>151</v>
      </c>
      <c r="O1801" s="47">
        <v>5</v>
      </c>
    </row>
    <row r="1802" spans="11:15" ht="12.75" customHeight="1">
      <c r="K1802" s="111" t="s">
        <v>1423</v>
      </c>
      <c r="L1802" s="111" t="s">
        <v>228</v>
      </c>
      <c r="M1802" s="47">
        <v>0</v>
      </c>
      <c r="N1802" s="111" t="s">
        <v>151</v>
      </c>
      <c r="O1802" s="47">
        <v>4</v>
      </c>
    </row>
    <row r="1803" spans="11:15" ht="12.75" customHeight="1">
      <c r="K1803" s="111" t="s">
        <v>1423</v>
      </c>
      <c r="L1803" s="111" t="s">
        <v>228</v>
      </c>
      <c r="M1803" s="47">
        <v>0</v>
      </c>
      <c r="N1803" s="111" t="s">
        <v>151</v>
      </c>
      <c r="O1803" s="47">
        <v>5</v>
      </c>
    </row>
    <row r="1804" spans="11:15" ht="12.75" customHeight="1">
      <c r="K1804" s="111" t="s">
        <v>1425</v>
      </c>
      <c r="L1804" s="111" t="s">
        <v>228</v>
      </c>
      <c r="M1804" s="47">
        <v>0</v>
      </c>
      <c r="N1804" s="111" t="s">
        <v>151</v>
      </c>
      <c r="O1804" s="47">
        <v>5</v>
      </c>
    </row>
    <row r="1805" spans="11:15" ht="12.75" customHeight="1">
      <c r="K1805" s="111" t="s">
        <v>1428</v>
      </c>
      <c r="L1805" s="111" t="s">
        <v>228</v>
      </c>
      <c r="M1805" s="47">
        <v>0</v>
      </c>
      <c r="N1805" s="111" t="s">
        <v>151</v>
      </c>
      <c r="O1805" s="47">
        <v>5</v>
      </c>
    </row>
    <row r="1806" spans="11:15" ht="12.75" customHeight="1">
      <c r="K1806" s="111" t="s">
        <v>1430</v>
      </c>
      <c r="L1806" s="111" t="s">
        <v>228</v>
      </c>
      <c r="M1806" s="47">
        <v>0</v>
      </c>
      <c r="N1806" s="111" t="s">
        <v>151</v>
      </c>
      <c r="O1806" s="47">
        <v>5</v>
      </c>
    </row>
    <row r="1807" spans="11:15" ht="12.75" customHeight="1">
      <c r="K1807" s="111" t="s">
        <v>1432</v>
      </c>
      <c r="L1807" s="111" t="s">
        <v>228</v>
      </c>
      <c r="M1807" s="47">
        <v>0</v>
      </c>
      <c r="N1807" s="111" t="s">
        <v>151</v>
      </c>
      <c r="O1807" s="47">
        <v>5</v>
      </c>
    </row>
    <row r="1808" spans="11:15" ht="12.75" customHeight="1">
      <c r="K1808" s="111" t="s">
        <v>1434</v>
      </c>
      <c r="L1808" s="111" t="s">
        <v>228</v>
      </c>
      <c r="M1808" s="47">
        <v>0</v>
      </c>
      <c r="N1808" s="111" t="s">
        <v>151</v>
      </c>
      <c r="O1808" s="47">
        <v>5</v>
      </c>
    </row>
    <row r="1809" spans="11:15" ht="12.75" customHeight="1">
      <c r="K1809" s="111" t="s">
        <v>1434</v>
      </c>
      <c r="L1809" s="111" t="s">
        <v>228</v>
      </c>
      <c r="M1809" s="47">
        <v>0</v>
      </c>
      <c r="N1809" s="111" t="s">
        <v>151</v>
      </c>
      <c r="O1809" s="47">
        <v>5</v>
      </c>
    </row>
    <row r="1810" spans="11:15" ht="12.75" customHeight="1">
      <c r="K1810" s="111" t="s">
        <v>1436</v>
      </c>
      <c r="L1810" s="111" t="s">
        <v>228</v>
      </c>
      <c r="M1810" s="47">
        <v>0</v>
      </c>
      <c r="N1810" s="111" t="s">
        <v>151</v>
      </c>
      <c r="O1810" s="47">
        <v>5</v>
      </c>
    </row>
    <row r="1811" spans="11:15" ht="12.75" customHeight="1">
      <c r="K1811" s="111" t="s">
        <v>1437</v>
      </c>
      <c r="L1811" s="111" t="s">
        <v>228</v>
      </c>
      <c r="M1811" s="47">
        <v>0</v>
      </c>
      <c r="N1811" s="111" t="s">
        <v>151</v>
      </c>
      <c r="O1811" s="47">
        <v>4</v>
      </c>
    </row>
    <row r="1812" spans="11:15" ht="12.75" customHeight="1">
      <c r="K1812" s="111" t="s">
        <v>1437</v>
      </c>
      <c r="L1812" s="111" t="s">
        <v>228</v>
      </c>
      <c r="M1812" s="47">
        <v>0</v>
      </c>
      <c r="N1812" s="111" t="s">
        <v>151</v>
      </c>
      <c r="O1812" s="47">
        <v>5</v>
      </c>
    </row>
    <row r="1813" spans="11:15" ht="12.75" customHeight="1">
      <c r="K1813" s="111" t="s">
        <v>3366</v>
      </c>
      <c r="L1813" s="111" t="s">
        <v>228</v>
      </c>
      <c r="M1813" s="47">
        <v>0</v>
      </c>
      <c r="N1813" s="111" t="s">
        <v>151</v>
      </c>
      <c r="O1813" s="47">
        <v>5</v>
      </c>
    </row>
    <row r="1814" spans="11:15" ht="12.75" customHeight="1">
      <c r="K1814" s="111" t="s">
        <v>3367</v>
      </c>
      <c r="L1814" s="111" t="s">
        <v>228</v>
      </c>
      <c r="M1814" s="47">
        <v>0</v>
      </c>
      <c r="N1814" s="111" t="s">
        <v>151</v>
      </c>
      <c r="O1814" s="47">
        <v>5</v>
      </c>
    </row>
    <row r="1815" spans="11:15" ht="12.75" customHeight="1">
      <c r="K1815" s="111" t="s">
        <v>1439</v>
      </c>
      <c r="L1815" s="111" t="s">
        <v>1726</v>
      </c>
      <c r="M1815" s="47">
        <v>0</v>
      </c>
      <c r="N1815" s="111" t="s">
        <v>151</v>
      </c>
      <c r="O1815" s="47">
        <v>4</v>
      </c>
    </row>
    <row r="1816" spans="11:15" ht="12.75" customHeight="1">
      <c r="K1816" s="111" t="s">
        <v>1439</v>
      </c>
      <c r="L1816" s="111" t="s">
        <v>4094</v>
      </c>
      <c r="M1816" s="47">
        <v>0</v>
      </c>
      <c r="N1816" s="111" t="s">
        <v>1655</v>
      </c>
      <c r="O1816" s="47">
        <v>5</v>
      </c>
    </row>
    <row r="1817" spans="11:15" ht="12.75" customHeight="1">
      <c r="K1817" s="111" t="s">
        <v>1439</v>
      </c>
      <c r="L1817" s="111" t="s">
        <v>1724</v>
      </c>
      <c r="M1817" s="47">
        <v>0</v>
      </c>
      <c r="N1817" s="111" t="s">
        <v>151</v>
      </c>
      <c r="O1817" s="47">
        <v>4</v>
      </c>
    </row>
    <row r="1818" spans="11:15" ht="12.75" customHeight="1">
      <c r="K1818" s="111" t="s">
        <v>1441</v>
      </c>
      <c r="L1818" s="111" t="s">
        <v>683</v>
      </c>
      <c r="M1818" s="47">
        <v>0</v>
      </c>
      <c r="N1818" s="111" t="s">
        <v>151</v>
      </c>
      <c r="O1818" s="47">
        <v>4</v>
      </c>
    </row>
    <row r="1819" spans="11:15" ht="12.75" customHeight="1">
      <c r="K1819" s="111" t="s">
        <v>1441</v>
      </c>
      <c r="L1819" s="111" t="s">
        <v>705</v>
      </c>
      <c r="M1819" s="47">
        <v>0</v>
      </c>
      <c r="N1819" s="111" t="s">
        <v>151</v>
      </c>
      <c r="O1819" s="47">
        <v>4</v>
      </c>
    </row>
    <row r="1820" spans="11:15" ht="12.75" customHeight="1">
      <c r="K1820" s="111" t="s">
        <v>1442</v>
      </c>
      <c r="L1820" s="111" t="s">
        <v>1731</v>
      </c>
      <c r="M1820" s="47">
        <v>0</v>
      </c>
      <c r="N1820" s="111" t="s">
        <v>151</v>
      </c>
      <c r="O1820" s="47">
        <v>4</v>
      </c>
    </row>
    <row r="1821" spans="11:15" ht="12.75" customHeight="1">
      <c r="K1821" s="111" t="s">
        <v>1442</v>
      </c>
      <c r="L1821" s="111" t="s">
        <v>1737</v>
      </c>
      <c r="M1821" s="47">
        <v>0</v>
      </c>
      <c r="N1821" s="111" t="s">
        <v>151</v>
      </c>
      <c r="O1821" s="47">
        <v>4</v>
      </c>
    </row>
    <row r="1822" spans="11:15" ht="12.75" customHeight="1">
      <c r="K1822" s="111" t="s">
        <v>1442</v>
      </c>
      <c r="L1822" s="111" t="s">
        <v>4095</v>
      </c>
      <c r="M1822" s="47">
        <v>0</v>
      </c>
      <c r="N1822" s="111" t="s">
        <v>1655</v>
      </c>
      <c r="O1822" s="47">
        <v>5</v>
      </c>
    </row>
    <row r="1823" spans="11:15" ht="12.75" customHeight="1">
      <c r="K1823" s="111" t="s">
        <v>1442</v>
      </c>
      <c r="L1823" s="111" t="s">
        <v>1733</v>
      </c>
      <c r="M1823" s="47">
        <v>0</v>
      </c>
      <c r="N1823" s="111" t="s">
        <v>151</v>
      </c>
      <c r="O1823" s="47">
        <v>4</v>
      </c>
    </row>
    <row r="1824" spans="11:15" ht="12.75" customHeight="1">
      <c r="K1824" s="111" t="s">
        <v>1442</v>
      </c>
      <c r="L1824" s="111" t="s">
        <v>1735</v>
      </c>
      <c r="M1824" s="47">
        <v>0</v>
      </c>
      <c r="N1824" s="111" t="s">
        <v>151</v>
      </c>
      <c r="O1824" s="47">
        <v>4</v>
      </c>
    </row>
    <row r="1825" spans="11:15" ht="12.75" customHeight="1">
      <c r="K1825" s="111" t="s">
        <v>1443</v>
      </c>
      <c r="L1825" s="111" t="s">
        <v>230</v>
      </c>
      <c r="M1825" s="47">
        <v>1</v>
      </c>
      <c r="N1825" s="111" t="s">
        <v>151</v>
      </c>
      <c r="O1825" s="47">
        <v>5</v>
      </c>
    </row>
    <row r="1826" spans="11:15" ht="12.75" customHeight="1">
      <c r="K1826" s="111" t="s">
        <v>1443</v>
      </c>
      <c r="L1826" s="111" t="s">
        <v>1742</v>
      </c>
      <c r="M1826" s="47">
        <v>1</v>
      </c>
      <c r="N1826" s="111" t="s">
        <v>151</v>
      </c>
      <c r="O1826" s="47">
        <v>5</v>
      </c>
    </row>
    <row r="1827" spans="11:15" ht="12.75" customHeight="1">
      <c r="K1827" s="111" t="s">
        <v>1443</v>
      </c>
      <c r="L1827" s="111" t="s">
        <v>1749</v>
      </c>
      <c r="M1827" s="47">
        <v>1</v>
      </c>
      <c r="N1827" s="111" t="s">
        <v>151</v>
      </c>
      <c r="O1827" s="47">
        <v>4</v>
      </c>
    </row>
    <row r="1828" spans="11:15" ht="12.75" customHeight="1">
      <c r="K1828" s="111" t="s">
        <v>1443</v>
      </c>
      <c r="L1828" s="111" t="s">
        <v>1744</v>
      </c>
      <c r="M1828" s="47">
        <v>1</v>
      </c>
      <c r="N1828" s="111" t="s">
        <v>151</v>
      </c>
      <c r="O1828" s="47">
        <v>5</v>
      </c>
    </row>
    <row r="1829" spans="11:15" ht="12.75" customHeight="1">
      <c r="K1829" s="111" t="s">
        <v>1443</v>
      </c>
      <c r="L1829" s="111" t="s">
        <v>1746</v>
      </c>
      <c r="M1829" s="47">
        <v>0</v>
      </c>
      <c r="N1829" s="111" t="s">
        <v>151</v>
      </c>
      <c r="O1829" s="47">
        <v>4</v>
      </c>
    </row>
    <row r="1830" spans="11:15" ht="12.75" customHeight="1">
      <c r="K1830" s="111" t="s">
        <v>3374</v>
      </c>
      <c r="L1830" s="111" t="s">
        <v>1744</v>
      </c>
      <c r="M1830" s="47">
        <v>1</v>
      </c>
      <c r="N1830" s="111" t="s">
        <v>151</v>
      </c>
      <c r="O1830" s="47">
        <v>5</v>
      </c>
    </row>
    <row r="1831" spans="11:15" ht="12.75" customHeight="1">
      <c r="K1831" s="111" t="s">
        <v>1446</v>
      </c>
      <c r="L1831" s="111" t="s">
        <v>228</v>
      </c>
      <c r="M1831" s="47">
        <v>0</v>
      </c>
      <c r="N1831" s="111" t="s">
        <v>151</v>
      </c>
      <c r="O1831" s="47">
        <v>4</v>
      </c>
    </row>
    <row r="1832" spans="11:15" ht="12.75" customHeight="1">
      <c r="K1832" s="111" t="s">
        <v>1446</v>
      </c>
      <c r="L1832" s="111" t="s">
        <v>228</v>
      </c>
      <c r="M1832" s="47">
        <v>0</v>
      </c>
      <c r="N1832" s="111" t="s">
        <v>151</v>
      </c>
      <c r="O1832" s="47">
        <v>5</v>
      </c>
    </row>
    <row r="1833" spans="11:15" ht="12.75" customHeight="1">
      <c r="K1833" s="111" t="s">
        <v>3377</v>
      </c>
      <c r="L1833" s="111" t="s">
        <v>228</v>
      </c>
      <c r="M1833" s="47">
        <v>0</v>
      </c>
      <c r="N1833" s="111" t="s">
        <v>151</v>
      </c>
      <c r="O1833" s="47">
        <v>4</v>
      </c>
    </row>
    <row r="1834" spans="11:15" ht="12.75" customHeight="1">
      <c r="K1834" s="111" t="s">
        <v>3379</v>
      </c>
      <c r="L1834" s="111" t="s">
        <v>228</v>
      </c>
      <c r="M1834" s="47">
        <v>0</v>
      </c>
      <c r="N1834" s="111" t="s">
        <v>151</v>
      </c>
      <c r="O1834" s="47">
        <v>5</v>
      </c>
    </row>
    <row r="1835" spans="11:15" ht="12.75" customHeight="1">
      <c r="K1835" s="111" t="s">
        <v>3381</v>
      </c>
      <c r="L1835" s="111" t="s">
        <v>228</v>
      </c>
      <c r="M1835" s="47">
        <v>0</v>
      </c>
      <c r="N1835" s="111" t="s">
        <v>151</v>
      </c>
      <c r="O1835" s="47">
        <v>3</v>
      </c>
    </row>
    <row r="1836" spans="11:15" ht="12.75" customHeight="1">
      <c r="K1836" s="111" t="s">
        <v>3381</v>
      </c>
      <c r="L1836" s="111" t="s">
        <v>228</v>
      </c>
      <c r="M1836" s="47">
        <v>0</v>
      </c>
      <c r="N1836" s="111" t="s">
        <v>151</v>
      </c>
      <c r="O1836" s="47">
        <v>5</v>
      </c>
    </row>
    <row r="1837" spans="11:15" ht="12.75" customHeight="1">
      <c r="K1837" s="111" t="s">
        <v>1448</v>
      </c>
      <c r="L1837" s="111" t="s">
        <v>228</v>
      </c>
      <c r="M1837" s="47">
        <v>0</v>
      </c>
      <c r="N1837" s="111" t="s">
        <v>151</v>
      </c>
      <c r="O1837" s="47">
        <v>5</v>
      </c>
    </row>
    <row r="1838" spans="11:15" ht="12.75" customHeight="1">
      <c r="K1838" s="111" t="s">
        <v>1448</v>
      </c>
      <c r="L1838" s="111" t="s">
        <v>228</v>
      </c>
      <c r="M1838" s="47">
        <v>0</v>
      </c>
      <c r="N1838" s="111" t="s">
        <v>151</v>
      </c>
      <c r="O1838" s="47">
        <v>5</v>
      </c>
    </row>
    <row r="1839" spans="11:15" ht="12.75" customHeight="1">
      <c r="K1839" s="111" t="s">
        <v>1450</v>
      </c>
      <c r="L1839" s="111" t="s">
        <v>228</v>
      </c>
      <c r="M1839" s="47">
        <v>0</v>
      </c>
      <c r="N1839" s="111" t="s">
        <v>151</v>
      </c>
      <c r="O1839" s="47">
        <v>5</v>
      </c>
    </row>
    <row r="1840" spans="11:15" ht="12.75" customHeight="1">
      <c r="K1840" s="111" t="s">
        <v>1452</v>
      </c>
      <c r="L1840" s="111" t="s">
        <v>228</v>
      </c>
      <c r="M1840" s="47">
        <v>0</v>
      </c>
      <c r="N1840" s="111" t="s">
        <v>151</v>
      </c>
      <c r="O1840" s="47">
        <v>3</v>
      </c>
    </row>
    <row r="1841" spans="11:15" ht="12.75" customHeight="1">
      <c r="K1841" s="111" t="s">
        <v>1452</v>
      </c>
      <c r="L1841" s="111" t="s">
        <v>228</v>
      </c>
      <c r="M1841" s="47">
        <v>0</v>
      </c>
      <c r="N1841" s="111" t="s">
        <v>151</v>
      </c>
      <c r="O1841" s="47">
        <v>5</v>
      </c>
    </row>
    <row r="1842" spans="11:15" ht="12.75" customHeight="1">
      <c r="K1842" s="111" t="s">
        <v>3383</v>
      </c>
      <c r="L1842" s="111" t="s">
        <v>228</v>
      </c>
      <c r="M1842" s="47">
        <v>0</v>
      </c>
      <c r="N1842" s="111" t="s">
        <v>151</v>
      </c>
      <c r="O1842" s="47">
        <v>3</v>
      </c>
    </row>
    <row r="1843" spans="11:15" ht="12.75" customHeight="1">
      <c r="K1843" s="111" t="s">
        <v>1454</v>
      </c>
      <c r="L1843" s="111" t="s">
        <v>228</v>
      </c>
      <c r="M1843" s="47">
        <v>0</v>
      </c>
      <c r="N1843" s="111" t="s">
        <v>151</v>
      </c>
      <c r="O1843" s="47">
        <v>3</v>
      </c>
    </row>
    <row r="1844" spans="11:15" ht="12.75" customHeight="1">
      <c r="K1844" s="111" t="s">
        <v>1454</v>
      </c>
      <c r="L1844" s="111" t="s">
        <v>228</v>
      </c>
      <c r="M1844" s="47">
        <v>0</v>
      </c>
      <c r="N1844" s="111" t="s">
        <v>151</v>
      </c>
      <c r="O1844" s="47">
        <v>5</v>
      </c>
    </row>
    <row r="1845" spans="11:15" ht="12.75" customHeight="1">
      <c r="K1845" s="111" t="s">
        <v>3385</v>
      </c>
      <c r="L1845" s="111" t="s">
        <v>228</v>
      </c>
      <c r="M1845" s="47">
        <v>0</v>
      </c>
      <c r="N1845" s="111" t="s">
        <v>151</v>
      </c>
      <c r="O1845" s="47">
        <v>4</v>
      </c>
    </row>
    <row r="1846" spans="11:15" ht="12.75" customHeight="1">
      <c r="K1846" s="111" t="s">
        <v>3385</v>
      </c>
      <c r="L1846" s="111" t="s">
        <v>228</v>
      </c>
      <c r="M1846" s="47">
        <v>0</v>
      </c>
      <c r="N1846" s="111" t="s">
        <v>151</v>
      </c>
      <c r="O1846" s="47">
        <v>5</v>
      </c>
    </row>
    <row r="1847" spans="11:15" ht="12.75" customHeight="1">
      <c r="K1847" s="111" t="s">
        <v>1456</v>
      </c>
      <c r="L1847" s="111" t="s">
        <v>228</v>
      </c>
      <c r="M1847" s="47">
        <v>0</v>
      </c>
      <c r="N1847" s="111" t="s">
        <v>151</v>
      </c>
      <c r="O1847" s="47">
        <v>3</v>
      </c>
    </row>
    <row r="1848" spans="11:15" ht="12.75" customHeight="1">
      <c r="K1848" s="111" t="s">
        <v>1456</v>
      </c>
      <c r="L1848" s="111" t="s">
        <v>228</v>
      </c>
      <c r="M1848" s="47">
        <v>0</v>
      </c>
      <c r="N1848" s="111" t="s">
        <v>151</v>
      </c>
      <c r="O1848" s="47">
        <v>5</v>
      </c>
    </row>
    <row r="1849" spans="11:15" ht="12.75" customHeight="1">
      <c r="K1849" s="111" t="s">
        <v>3387</v>
      </c>
      <c r="L1849" s="111" t="s">
        <v>228</v>
      </c>
      <c r="M1849" s="47">
        <v>0</v>
      </c>
      <c r="N1849" s="111" t="s">
        <v>151</v>
      </c>
      <c r="O1849" s="47">
        <v>3</v>
      </c>
    </row>
    <row r="1850" spans="11:15" ht="12.75" customHeight="1">
      <c r="K1850" s="111" t="s">
        <v>3389</v>
      </c>
      <c r="L1850" s="111" t="s">
        <v>228</v>
      </c>
      <c r="M1850" s="47">
        <v>0</v>
      </c>
      <c r="N1850" s="111" t="s">
        <v>151</v>
      </c>
      <c r="O1850" s="47">
        <v>4</v>
      </c>
    </row>
    <row r="1851" spans="11:15" ht="12.75" customHeight="1">
      <c r="K1851" s="111" t="s">
        <v>3390</v>
      </c>
      <c r="L1851" s="111" t="s">
        <v>228</v>
      </c>
      <c r="M1851" s="47">
        <v>0</v>
      </c>
      <c r="N1851" s="111" t="s">
        <v>151</v>
      </c>
      <c r="O1851" s="47">
        <v>4</v>
      </c>
    </row>
    <row r="1852" spans="11:15" ht="12.75" customHeight="1">
      <c r="K1852" s="111" t="s">
        <v>3392</v>
      </c>
      <c r="L1852" s="111" t="s">
        <v>228</v>
      </c>
      <c r="M1852" s="47">
        <v>0</v>
      </c>
      <c r="N1852" s="111" t="s">
        <v>151</v>
      </c>
      <c r="O1852" s="47">
        <v>5</v>
      </c>
    </row>
    <row r="1853" spans="11:15" ht="12.75" customHeight="1">
      <c r="K1853" s="111" t="s">
        <v>1458</v>
      </c>
      <c r="L1853" s="111" t="s">
        <v>228</v>
      </c>
      <c r="M1853" s="47">
        <v>0</v>
      </c>
      <c r="N1853" s="111" t="s">
        <v>151</v>
      </c>
      <c r="O1853" s="47">
        <v>4</v>
      </c>
    </row>
    <row r="1854" spans="11:15" ht="12.75" customHeight="1">
      <c r="K1854" s="111" t="s">
        <v>1460</v>
      </c>
      <c r="L1854" s="111" t="s">
        <v>228</v>
      </c>
      <c r="M1854" s="47">
        <v>0</v>
      </c>
      <c r="N1854" s="111" t="s">
        <v>151</v>
      </c>
      <c r="O1854" s="47">
        <v>4</v>
      </c>
    </row>
    <row r="1855" spans="11:15" ht="12.75" customHeight="1">
      <c r="K1855" s="111" t="s">
        <v>1463</v>
      </c>
      <c r="L1855" s="111" t="s">
        <v>228</v>
      </c>
      <c r="M1855" s="47">
        <v>0</v>
      </c>
      <c r="N1855" s="111" t="s">
        <v>151</v>
      </c>
      <c r="O1855" s="47">
        <v>3</v>
      </c>
    </row>
    <row r="1856" spans="11:15" ht="12.75" customHeight="1">
      <c r="K1856" s="111" t="s">
        <v>1465</v>
      </c>
      <c r="L1856" s="111" t="s">
        <v>228</v>
      </c>
      <c r="M1856" s="47">
        <v>0</v>
      </c>
      <c r="N1856" s="111" t="s">
        <v>151</v>
      </c>
      <c r="O1856" s="47">
        <v>3</v>
      </c>
    </row>
    <row r="1857" spans="11:15" ht="12.75" customHeight="1">
      <c r="K1857" s="111" t="s">
        <v>1467</v>
      </c>
      <c r="L1857" s="111" t="s">
        <v>228</v>
      </c>
      <c r="M1857" s="47">
        <v>0</v>
      </c>
      <c r="N1857" s="111" t="s">
        <v>151</v>
      </c>
      <c r="O1857" s="47">
        <v>4</v>
      </c>
    </row>
    <row r="1858" spans="11:15" ht="12.75" customHeight="1">
      <c r="K1858" s="111" t="s">
        <v>1469</v>
      </c>
      <c r="L1858" s="111" t="s">
        <v>228</v>
      </c>
      <c r="M1858" s="47">
        <v>0</v>
      </c>
      <c r="N1858" s="111" t="s">
        <v>151</v>
      </c>
      <c r="O1858" s="47">
        <v>4</v>
      </c>
    </row>
    <row r="1859" spans="11:15" ht="12.75" customHeight="1">
      <c r="K1859" s="111" t="s">
        <v>1469</v>
      </c>
      <c r="L1859" s="111" t="s">
        <v>228</v>
      </c>
      <c r="M1859" s="47">
        <v>0</v>
      </c>
      <c r="N1859" s="111" t="s">
        <v>151</v>
      </c>
      <c r="O1859" s="47">
        <v>5</v>
      </c>
    </row>
    <row r="1860" spans="11:15" ht="12.75" customHeight="1">
      <c r="K1860" s="111" t="s">
        <v>1471</v>
      </c>
      <c r="L1860" s="111" t="s">
        <v>228</v>
      </c>
      <c r="M1860" s="47">
        <v>0</v>
      </c>
      <c r="N1860" s="111" t="s">
        <v>151</v>
      </c>
      <c r="O1860" s="47">
        <v>3</v>
      </c>
    </row>
    <row r="1861" spans="11:15" ht="12.75" customHeight="1">
      <c r="K1861" s="111" t="s">
        <v>1471</v>
      </c>
      <c r="L1861" s="111" t="s">
        <v>228</v>
      </c>
      <c r="M1861" s="47">
        <v>0</v>
      </c>
      <c r="N1861" s="111" t="s">
        <v>151</v>
      </c>
      <c r="O1861" s="47">
        <v>5</v>
      </c>
    </row>
    <row r="1862" spans="11:15" ht="12.75" customHeight="1">
      <c r="K1862" s="111" t="s">
        <v>1473</v>
      </c>
      <c r="L1862" s="111" t="s">
        <v>228</v>
      </c>
      <c r="M1862" s="47">
        <v>0</v>
      </c>
      <c r="N1862" s="111" t="s">
        <v>151</v>
      </c>
      <c r="O1862" s="47">
        <v>3</v>
      </c>
    </row>
    <row r="1863" spans="11:15" ht="12.75" customHeight="1">
      <c r="K1863" s="111" t="s">
        <v>1475</v>
      </c>
      <c r="L1863" s="111" t="s">
        <v>228</v>
      </c>
      <c r="M1863" s="47">
        <v>0</v>
      </c>
      <c r="N1863" s="111" t="s">
        <v>151</v>
      </c>
      <c r="O1863" s="47">
        <v>3</v>
      </c>
    </row>
    <row r="1864" spans="11:15" ht="12.75" customHeight="1">
      <c r="K1864" s="111" t="s">
        <v>3397</v>
      </c>
      <c r="L1864" s="111" t="s">
        <v>228</v>
      </c>
      <c r="M1864" s="47">
        <v>0</v>
      </c>
      <c r="N1864" s="111" t="s">
        <v>151</v>
      </c>
      <c r="O1864" s="47">
        <v>3</v>
      </c>
    </row>
    <row r="1865" spans="11:15" ht="12.75" customHeight="1">
      <c r="K1865" s="111" t="s">
        <v>3397</v>
      </c>
      <c r="L1865" s="111" t="s">
        <v>228</v>
      </c>
      <c r="M1865" s="47">
        <v>0</v>
      </c>
      <c r="N1865" s="111" t="s">
        <v>151</v>
      </c>
      <c r="O1865" s="47">
        <v>5</v>
      </c>
    </row>
    <row r="1866" spans="11:15" ht="12.75" customHeight="1">
      <c r="K1866" s="111" t="s">
        <v>3399</v>
      </c>
      <c r="L1866" s="111" t="s">
        <v>228</v>
      </c>
      <c r="M1866" s="47">
        <v>0</v>
      </c>
      <c r="N1866" s="111" t="s">
        <v>151</v>
      </c>
      <c r="O1866" s="47">
        <v>5</v>
      </c>
    </row>
    <row r="1867" spans="11:15" ht="12.75" customHeight="1">
      <c r="K1867" s="111" t="s">
        <v>3399</v>
      </c>
      <c r="L1867" s="111" t="s">
        <v>228</v>
      </c>
      <c r="M1867" s="47">
        <v>0</v>
      </c>
      <c r="N1867" s="111" t="s">
        <v>151</v>
      </c>
      <c r="O1867" s="47">
        <v>5</v>
      </c>
    </row>
    <row r="1868" spans="11:15" ht="12.75" customHeight="1">
      <c r="K1868" s="111" t="s">
        <v>3401</v>
      </c>
      <c r="L1868" s="111" t="s">
        <v>161</v>
      </c>
      <c r="M1868" s="47">
        <v>0</v>
      </c>
      <c r="N1868" s="111" t="s">
        <v>151</v>
      </c>
      <c r="O1868" s="47">
        <v>4</v>
      </c>
    </row>
    <row r="1869" spans="11:15" ht="12.75" customHeight="1">
      <c r="K1869" s="111" t="s">
        <v>3403</v>
      </c>
      <c r="L1869" s="111" t="s">
        <v>161</v>
      </c>
      <c r="M1869" s="47">
        <v>0</v>
      </c>
      <c r="N1869" s="111" t="s">
        <v>151</v>
      </c>
      <c r="O1869" s="47">
        <v>4</v>
      </c>
    </row>
    <row r="1870" spans="11:15" ht="12.75" customHeight="1">
      <c r="K1870" s="111" t="s">
        <v>154</v>
      </c>
      <c r="L1870" s="111" t="s">
        <v>155</v>
      </c>
      <c r="M1870" s="47">
        <v>1</v>
      </c>
      <c r="N1870" s="111" t="s">
        <v>151</v>
      </c>
      <c r="O1870" s="47">
        <v>4</v>
      </c>
    </row>
    <row r="1871" spans="11:15" ht="12.75" customHeight="1">
      <c r="K1871" s="111" t="s">
        <v>154</v>
      </c>
      <c r="L1871" s="111" t="s">
        <v>4096</v>
      </c>
      <c r="M1871" s="47">
        <v>1</v>
      </c>
      <c r="N1871" s="111" t="s">
        <v>151</v>
      </c>
      <c r="O1871" s="47">
        <v>5</v>
      </c>
    </row>
    <row r="1872" spans="11:15" ht="12.75" customHeight="1">
      <c r="K1872" s="111" t="s">
        <v>154</v>
      </c>
      <c r="L1872" s="111" t="s">
        <v>4097</v>
      </c>
      <c r="M1872" s="47">
        <v>1</v>
      </c>
      <c r="N1872" s="111" t="s">
        <v>151</v>
      </c>
      <c r="O1872" s="47">
        <v>5</v>
      </c>
    </row>
    <row r="1873" spans="11:15" ht="12.75" customHeight="1">
      <c r="K1873" s="111" t="s">
        <v>154</v>
      </c>
      <c r="L1873" s="111" t="s">
        <v>4098</v>
      </c>
      <c r="M1873" s="47">
        <v>1</v>
      </c>
      <c r="N1873" s="111" t="s">
        <v>151</v>
      </c>
      <c r="O1873" s="47">
        <v>4</v>
      </c>
    </row>
    <row r="1874" spans="11:15" ht="12.75" customHeight="1">
      <c r="K1874" s="111" t="s">
        <v>3406</v>
      </c>
      <c r="L1874" s="111" t="s">
        <v>228</v>
      </c>
      <c r="M1874" s="47">
        <v>0</v>
      </c>
      <c r="N1874" s="111" t="s">
        <v>151</v>
      </c>
      <c r="O1874" s="47">
        <v>4</v>
      </c>
    </row>
    <row r="1875" spans="11:15" ht="12.75" customHeight="1">
      <c r="K1875" s="111" t="s">
        <v>3406</v>
      </c>
      <c r="L1875" s="111" t="s">
        <v>228</v>
      </c>
      <c r="M1875" s="47">
        <v>0</v>
      </c>
      <c r="N1875" s="111" t="s">
        <v>151</v>
      </c>
      <c r="O1875" s="47">
        <v>5</v>
      </c>
    </row>
    <row r="1876" spans="11:15" ht="12.75" customHeight="1">
      <c r="K1876" s="111" t="s">
        <v>3409</v>
      </c>
      <c r="L1876" s="111" t="s">
        <v>228</v>
      </c>
      <c r="M1876" s="47">
        <v>0</v>
      </c>
      <c r="N1876" s="111" t="s">
        <v>151</v>
      </c>
      <c r="O1876" s="47">
        <v>4</v>
      </c>
    </row>
    <row r="1877" spans="11:15" ht="12.75" customHeight="1">
      <c r="K1877" s="111" t="s">
        <v>3411</v>
      </c>
      <c r="L1877" s="111" t="s">
        <v>228</v>
      </c>
      <c r="M1877" s="47">
        <v>0</v>
      </c>
      <c r="N1877" s="111" t="s">
        <v>151</v>
      </c>
      <c r="O1877" s="47">
        <v>4</v>
      </c>
    </row>
    <row r="1878" spans="11:15" ht="12.75" customHeight="1">
      <c r="K1878" s="111" t="s">
        <v>3413</v>
      </c>
      <c r="L1878" s="111" t="s">
        <v>228</v>
      </c>
      <c r="M1878" s="47">
        <v>0</v>
      </c>
      <c r="N1878" s="111" t="s">
        <v>151</v>
      </c>
      <c r="O1878" s="47">
        <v>4</v>
      </c>
    </row>
    <row r="1879" spans="11:15" ht="12.75" customHeight="1">
      <c r="K1879" s="111" t="s">
        <v>1480</v>
      </c>
      <c r="L1879" s="111" t="s">
        <v>228</v>
      </c>
      <c r="M1879" s="47">
        <v>0</v>
      </c>
      <c r="N1879" s="111" t="s">
        <v>151</v>
      </c>
      <c r="O1879" s="47">
        <v>3</v>
      </c>
    </row>
    <row r="1880" spans="11:15" ht="12.75" customHeight="1">
      <c r="K1880" s="111" t="s">
        <v>1480</v>
      </c>
      <c r="L1880" s="111" t="s">
        <v>228</v>
      </c>
      <c r="M1880" s="47">
        <v>0</v>
      </c>
      <c r="N1880" s="111" t="s">
        <v>151</v>
      </c>
      <c r="O1880" s="47">
        <v>5</v>
      </c>
    </row>
    <row r="1881" spans="11:15" ht="12.75" customHeight="1">
      <c r="K1881" s="111" t="s">
        <v>3415</v>
      </c>
      <c r="L1881" s="111" t="s">
        <v>228</v>
      </c>
      <c r="M1881" s="47">
        <v>0</v>
      </c>
      <c r="N1881" s="111" t="s">
        <v>151</v>
      </c>
      <c r="O1881" s="47">
        <v>3</v>
      </c>
    </row>
    <row r="1882" spans="11:15" ht="12.75" customHeight="1">
      <c r="K1882" s="111" t="s">
        <v>3415</v>
      </c>
      <c r="L1882" s="111" t="s">
        <v>228</v>
      </c>
      <c r="M1882" s="47">
        <v>0</v>
      </c>
      <c r="N1882" s="111" t="s">
        <v>151</v>
      </c>
      <c r="O1882" s="47">
        <v>5</v>
      </c>
    </row>
    <row r="1883" spans="11:15" ht="12.75" customHeight="1">
      <c r="K1883" s="111" t="s">
        <v>1483</v>
      </c>
      <c r="L1883" s="111" t="s">
        <v>470</v>
      </c>
      <c r="M1883" s="47">
        <v>1</v>
      </c>
      <c r="N1883" s="111" t="s">
        <v>151</v>
      </c>
      <c r="O1883" s="47">
        <v>5</v>
      </c>
    </row>
    <row r="1884" spans="11:15" ht="12.75" customHeight="1">
      <c r="K1884" s="111" t="s">
        <v>1483</v>
      </c>
      <c r="L1884" s="111" t="s">
        <v>1773</v>
      </c>
      <c r="M1884" s="47">
        <v>1</v>
      </c>
      <c r="N1884" s="111" t="s">
        <v>151</v>
      </c>
      <c r="O1884" s="47">
        <v>4</v>
      </c>
    </row>
    <row r="1885" spans="11:15" ht="12.75" customHeight="1">
      <c r="K1885" s="111" t="s">
        <v>1483</v>
      </c>
      <c r="L1885" s="111" t="s">
        <v>1774</v>
      </c>
      <c r="M1885" s="47">
        <v>1</v>
      </c>
      <c r="N1885" s="111" t="s">
        <v>151</v>
      </c>
      <c r="O1885" s="47">
        <v>4</v>
      </c>
    </row>
    <row r="1886" spans="11:15" ht="12.75" customHeight="1">
      <c r="K1886" s="111" t="s">
        <v>1483</v>
      </c>
      <c r="L1886" s="111" t="s">
        <v>4099</v>
      </c>
      <c r="M1886" s="47">
        <v>1</v>
      </c>
      <c r="N1886" s="111" t="s">
        <v>151</v>
      </c>
      <c r="O1886" s="47">
        <v>4</v>
      </c>
    </row>
    <row r="1887" spans="11:15" ht="12.75" customHeight="1">
      <c r="K1887" s="111" t="s">
        <v>1485</v>
      </c>
      <c r="L1887" s="111" t="s">
        <v>228</v>
      </c>
      <c r="M1887" s="47">
        <v>0</v>
      </c>
      <c r="N1887" s="111" t="s">
        <v>151</v>
      </c>
      <c r="O1887" s="47">
        <v>3</v>
      </c>
    </row>
    <row r="1888" spans="11:15" ht="12.75" customHeight="1">
      <c r="K1888" s="111" t="s">
        <v>1485</v>
      </c>
      <c r="L1888" s="111" t="s">
        <v>228</v>
      </c>
      <c r="M1888" s="47">
        <v>0</v>
      </c>
      <c r="N1888" s="111" t="s">
        <v>151</v>
      </c>
      <c r="O1888" s="47">
        <v>5</v>
      </c>
    </row>
    <row r="1889" spans="11:15" ht="12.75" customHeight="1">
      <c r="K1889" s="111" t="s">
        <v>3419</v>
      </c>
      <c r="L1889" s="111" t="s">
        <v>228</v>
      </c>
      <c r="M1889" s="47">
        <v>0</v>
      </c>
      <c r="N1889" s="111" t="s">
        <v>151</v>
      </c>
      <c r="O1889" s="47">
        <v>4</v>
      </c>
    </row>
    <row r="1890" spans="11:15" ht="12.75" customHeight="1">
      <c r="K1890" s="111" t="s">
        <v>3420</v>
      </c>
      <c r="L1890" s="111" t="s">
        <v>228</v>
      </c>
      <c r="M1890" s="47">
        <v>0</v>
      </c>
      <c r="N1890" s="111" t="s">
        <v>151</v>
      </c>
      <c r="O1890" s="47">
        <v>4</v>
      </c>
    </row>
    <row r="1891" spans="11:15" ht="12.75" customHeight="1">
      <c r="K1891" s="111" t="s">
        <v>3422</v>
      </c>
      <c r="L1891" s="111" t="s">
        <v>228</v>
      </c>
      <c r="M1891" s="47">
        <v>0</v>
      </c>
      <c r="N1891" s="111" t="s">
        <v>151</v>
      </c>
      <c r="O1891" s="47">
        <v>4</v>
      </c>
    </row>
    <row r="1892" spans="11:15" ht="12.75" customHeight="1">
      <c r="K1892" s="111" t="s">
        <v>3425</v>
      </c>
      <c r="L1892" s="111" t="s">
        <v>228</v>
      </c>
      <c r="M1892" s="47">
        <v>0</v>
      </c>
      <c r="N1892" s="111" t="s">
        <v>152</v>
      </c>
      <c r="O1892" s="47">
        <v>4</v>
      </c>
    </row>
    <row r="1893" spans="11:15" ht="12.75" customHeight="1">
      <c r="K1893" s="111" t="s">
        <v>3427</v>
      </c>
      <c r="L1893" s="111" t="s">
        <v>228</v>
      </c>
      <c r="M1893" s="47">
        <v>0</v>
      </c>
      <c r="N1893" s="111" t="s">
        <v>152</v>
      </c>
      <c r="O1893" s="47">
        <v>4</v>
      </c>
    </row>
    <row r="1894" spans="11:15" ht="12.75" customHeight="1">
      <c r="K1894" s="111" t="s">
        <v>1487</v>
      </c>
      <c r="L1894" s="111" t="s">
        <v>4100</v>
      </c>
      <c r="M1894" s="47">
        <v>0</v>
      </c>
      <c r="N1894" s="111" t="s">
        <v>1655</v>
      </c>
      <c r="O1894" s="47">
        <v>5</v>
      </c>
    </row>
    <row r="1895" spans="11:15" ht="12.75" customHeight="1">
      <c r="K1895" s="111" t="s">
        <v>1487</v>
      </c>
      <c r="L1895" s="111" t="s">
        <v>638</v>
      </c>
      <c r="M1895" s="47">
        <v>0</v>
      </c>
      <c r="N1895" s="111" t="s">
        <v>152</v>
      </c>
      <c r="O1895" s="47">
        <v>5</v>
      </c>
    </row>
    <row r="1896" spans="11:15" ht="12.75" customHeight="1">
      <c r="K1896" s="111" t="s">
        <v>1487</v>
      </c>
      <c r="L1896" s="111" t="s">
        <v>1533</v>
      </c>
      <c r="M1896" s="47">
        <v>0</v>
      </c>
      <c r="N1896" s="111" t="s">
        <v>1655</v>
      </c>
      <c r="O1896" s="47">
        <v>5</v>
      </c>
    </row>
    <row r="1897" spans="11:15" ht="12.75" customHeight="1">
      <c r="K1897" s="111" t="s">
        <v>1487</v>
      </c>
      <c r="L1897" s="111" t="s">
        <v>1129</v>
      </c>
      <c r="M1897" s="47">
        <v>0</v>
      </c>
      <c r="N1897" s="111" t="s">
        <v>152</v>
      </c>
      <c r="O1897" s="47">
        <v>5</v>
      </c>
    </row>
    <row r="1898" spans="11:15" ht="12.75" customHeight="1">
      <c r="K1898" s="111" t="s">
        <v>3429</v>
      </c>
      <c r="L1898" s="111" t="s">
        <v>228</v>
      </c>
      <c r="M1898" s="47">
        <v>0</v>
      </c>
      <c r="N1898" s="111" t="s">
        <v>151</v>
      </c>
      <c r="O1898" s="47">
        <v>4</v>
      </c>
    </row>
    <row r="1899" spans="11:15" ht="12.75" customHeight="1">
      <c r="K1899" s="111" t="s">
        <v>3432</v>
      </c>
      <c r="L1899" s="111" t="s">
        <v>228</v>
      </c>
      <c r="M1899" s="47">
        <v>0</v>
      </c>
      <c r="N1899" s="111" t="s">
        <v>151</v>
      </c>
      <c r="O1899" s="47">
        <v>4</v>
      </c>
    </row>
    <row r="1900" spans="11:15" ht="12.75" customHeight="1">
      <c r="K1900" s="111" t="s">
        <v>3432</v>
      </c>
      <c r="L1900" s="111" t="s">
        <v>228</v>
      </c>
      <c r="M1900" s="47">
        <v>0</v>
      </c>
      <c r="N1900" s="111" t="s">
        <v>151</v>
      </c>
      <c r="O1900" s="47">
        <v>5</v>
      </c>
    </row>
    <row r="1901" spans="11:15" ht="12.75" customHeight="1">
      <c r="K1901" s="111" t="s">
        <v>1489</v>
      </c>
      <c r="L1901" s="111" t="s">
        <v>1477</v>
      </c>
      <c r="M1901" s="47">
        <v>1</v>
      </c>
      <c r="N1901" s="111" t="s">
        <v>151</v>
      </c>
      <c r="O1901" s="47">
        <v>5</v>
      </c>
    </row>
    <row r="1902" spans="11:15" ht="12.75" customHeight="1">
      <c r="K1902" s="111" t="s">
        <v>1489</v>
      </c>
      <c r="L1902" s="111" t="s">
        <v>4101</v>
      </c>
      <c r="M1902" s="47">
        <v>0</v>
      </c>
      <c r="N1902" s="111" t="s">
        <v>1655</v>
      </c>
      <c r="O1902" s="47">
        <v>5</v>
      </c>
    </row>
    <row r="1903" spans="11:15" ht="12.75" customHeight="1">
      <c r="K1903" s="111" t="s">
        <v>1489</v>
      </c>
      <c r="L1903" s="111" t="s">
        <v>1775</v>
      </c>
      <c r="M1903" s="47">
        <v>0</v>
      </c>
      <c r="N1903" s="111" t="s">
        <v>151</v>
      </c>
      <c r="O1903" s="47">
        <v>4</v>
      </c>
    </row>
    <row r="1904" spans="11:15" ht="12.75" customHeight="1">
      <c r="K1904" s="111" t="s">
        <v>3433</v>
      </c>
      <c r="L1904" s="111" t="s">
        <v>3418</v>
      </c>
      <c r="M1904" s="47">
        <v>0</v>
      </c>
      <c r="N1904" s="111" t="s">
        <v>151</v>
      </c>
      <c r="O1904" s="47">
        <v>4</v>
      </c>
    </row>
    <row r="1905" spans="11:15" ht="12.75" customHeight="1">
      <c r="K1905" s="111" t="s">
        <v>1491</v>
      </c>
      <c r="L1905" s="111" t="s">
        <v>1702</v>
      </c>
      <c r="M1905" s="47">
        <v>0</v>
      </c>
      <c r="N1905" s="111" t="s">
        <v>1655</v>
      </c>
      <c r="O1905" s="47">
        <v>5</v>
      </c>
    </row>
    <row r="1906" spans="11:15" ht="12.75" customHeight="1">
      <c r="K1906" s="111" t="s">
        <v>1491</v>
      </c>
      <c r="L1906" s="111" t="s">
        <v>733</v>
      </c>
      <c r="M1906" s="47">
        <v>1</v>
      </c>
      <c r="N1906" s="111" t="s">
        <v>151</v>
      </c>
      <c r="O1906" s="47">
        <v>4</v>
      </c>
    </row>
    <row r="1907" spans="11:15" ht="12.75" customHeight="1">
      <c r="K1907" s="111" t="s">
        <v>1491</v>
      </c>
      <c r="L1907" s="111" t="s">
        <v>1776</v>
      </c>
      <c r="M1907" s="47">
        <v>0</v>
      </c>
      <c r="N1907" s="111" t="s">
        <v>152</v>
      </c>
      <c r="O1907" s="47">
        <v>4</v>
      </c>
    </row>
    <row r="1908" spans="11:15" ht="12.75" customHeight="1">
      <c r="K1908" s="111" t="s">
        <v>1491</v>
      </c>
      <c r="L1908" s="111" t="s">
        <v>4102</v>
      </c>
      <c r="M1908" s="47">
        <v>0</v>
      </c>
      <c r="N1908" s="111" t="s">
        <v>1655</v>
      </c>
      <c r="O1908" s="47">
        <v>5</v>
      </c>
    </row>
    <row r="1909" spans="11:15" ht="12.75" customHeight="1">
      <c r="K1909" s="111" t="s">
        <v>1491</v>
      </c>
      <c r="L1909" s="111" t="s">
        <v>343</v>
      </c>
      <c r="M1909" s="47">
        <v>1</v>
      </c>
      <c r="N1909" s="111" t="s">
        <v>151</v>
      </c>
      <c r="O1909" s="47">
        <v>5</v>
      </c>
    </row>
    <row r="1910" spans="11:15" ht="12.75" customHeight="1">
      <c r="K1910" s="111" t="s">
        <v>1491</v>
      </c>
      <c r="L1910" s="111" t="s">
        <v>894</v>
      </c>
      <c r="M1910" s="47">
        <v>1</v>
      </c>
      <c r="N1910" s="111" t="s">
        <v>151</v>
      </c>
      <c r="O1910" s="47">
        <v>5</v>
      </c>
    </row>
    <row r="1911" spans="11:15" ht="12.75" customHeight="1">
      <c r="K1911" s="111" t="s">
        <v>1493</v>
      </c>
      <c r="L1911" s="111" t="s">
        <v>1777</v>
      </c>
      <c r="M1911" s="47">
        <v>1</v>
      </c>
      <c r="N1911" s="111" t="s">
        <v>151</v>
      </c>
      <c r="O1911" s="47">
        <v>4</v>
      </c>
    </row>
    <row r="1912" spans="11:15" ht="12.75" customHeight="1">
      <c r="K1912" s="111" t="s">
        <v>1493</v>
      </c>
      <c r="L1912" s="111" t="s">
        <v>1778</v>
      </c>
      <c r="M1912" s="47">
        <v>1</v>
      </c>
      <c r="N1912" s="111" t="s">
        <v>151</v>
      </c>
      <c r="O1912" s="47">
        <v>4</v>
      </c>
    </row>
    <row r="1913" spans="11:15" ht="12.75" customHeight="1">
      <c r="K1913" s="111" t="s">
        <v>1493</v>
      </c>
      <c r="L1913" s="111" t="s">
        <v>1780</v>
      </c>
      <c r="M1913" s="47">
        <v>1</v>
      </c>
      <c r="N1913" s="111" t="s">
        <v>151</v>
      </c>
      <c r="O1913" s="47">
        <v>4</v>
      </c>
    </row>
    <row r="1914" spans="11:15" ht="12.75" customHeight="1">
      <c r="K1914" s="111" t="s">
        <v>1493</v>
      </c>
      <c r="L1914" s="111" t="s">
        <v>1779</v>
      </c>
      <c r="M1914" s="47">
        <v>1</v>
      </c>
      <c r="N1914" s="111" t="s">
        <v>151</v>
      </c>
      <c r="O1914" s="47">
        <v>4</v>
      </c>
    </row>
    <row r="1915" spans="11:15" ht="12.75" customHeight="1">
      <c r="K1915" s="111" t="s">
        <v>1493</v>
      </c>
      <c r="L1915" s="111" t="s">
        <v>1229</v>
      </c>
      <c r="M1915" s="47">
        <v>1</v>
      </c>
      <c r="N1915" s="111" t="s">
        <v>151</v>
      </c>
      <c r="O1915" s="47">
        <v>5</v>
      </c>
    </row>
    <row r="1916" spans="11:15" ht="12.75" customHeight="1">
      <c r="K1916" s="111" t="s">
        <v>1493</v>
      </c>
      <c r="L1916" s="111" t="s">
        <v>1099</v>
      </c>
      <c r="M1916" s="47">
        <v>1</v>
      </c>
      <c r="N1916" s="111" t="s">
        <v>151</v>
      </c>
      <c r="O1916" s="47">
        <v>5</v>
      </c>
    </row>
    <row r="1917" spans="11:15" ht="12.75" customHeight="1">
      <c r="K1917" s="111" t="s">
        <v>3436</v>
      </c>
      <c r="L1917" s="111" t="s">
        <v>161</v>
      </c>
      <c r="M1917" s="47">
        <v>0</v>
      </c>
      <c r="N1917" s="111" t="s">
        <v>152</v>
      </c>
      <c r="O1917" s="47">
        <v>5</v>
      </c>
    </row>
    <row r="1918" spans="11:15" ht="12.75" customHeight="1">
      <c r="K1918" s="111" t="s">
        <v>3438</v>
      </c>
      <c r="L1918" s="111" t="s">
        <v>615</v>
      </c>
      <c r="M1918" s="47">
        <v>0</v>
      </c>
      <c r="N1918" s="111" t="s">
        <v>151</v>
      </c>
      <c r="O1918" s="47">
        <v>4</v>
      </c>
    </row>
    <row r="1919" spans="11:15" ht="12.75" customHeight="1">
      <c r="K1919" s="111" t="s">
        <v>3440</v>
      </c>
      <c r="L1919" s="111" t="s">
        <v>228</v>
      </c>
      <c r="M1919" s="47">
        <v>0</v>
      </c>
      <c r="N1919" s="111" t="s">
        <v>151</v>
      </c>
      <c r="O1919" s="47">
        <v>5</v>
      </c>
    </row>
    <row r="1920" spans="11:15" ht="12.75" customHeight="1">
      <c r="K1920" s="111" t="s">
        <v>3442</v>
      </c>
      <c r="L1920" s="111" t="s">
        <v>228</v>
      </c>
      <c r="M1920" s="47">
        <v>0</v>
      </c>
      <c r="N1920" s="111" t="s">
        <v>151</v>
      </c>
      <c r="O1920" s="47">
        <v>5</v>
      </c>
    </row>
    <row r="1921" spans="11:15" ht="12.75" customHeight="1">
      <c r="K1921" s="111" t="s">
        <v>3443</v>
      </c>
      <c r="L1921" s="111" t="s">
        <v>228</v>
      </c>
      <c r="M1921" s="47">
        <v>0</v>
      </c>
      <c r="N1921" s="111" t="s">
        <v>1655</v>
      </c>
      <c r="O1921" s="47">
        <v>5</v>
      </c>
    </row>
    <row r="1922" spans="11:15" ht="12.75" customHeight="1">
      <c r="K1922" s="111" t="s">
        <v>1495</v>
      </c>
      <c r="L1922" s="111" t="s">
        <v>228</v>
      </c>
      <c r="M1922" s="47">
        <v>0</v>
      </c>
      <c r="N1922" s="111" t="s">
        <v>151</v>
      </c>
      <c r="O1922" s="47">
        <v>4</v>
      </c>
    </row>
    <row r="1923" spans="11:15" ht="12.75" customHeight="1">
      <c r="K1923" s="111" t="s">
        <v>1495</v>
      </c>
      <c r="L1923" s="111" t="s">
        <v>228</v>
      </c>
      <c r="M1923" s="47">
        <v>0</v>
      </c>
      <c r="N1923" s="111" t="s">
        <v>151</v>
      </c>
      <c r="O1923" s="47">
        <v>5</v>
      </c>
    </row>
    <row r="1924" spans="11:15" ht="12.75" customHeight="1">
      <c r="K1924" s="111" t="s">
        <v>1497</v>
      </c>
      <c r="L1924" s="111" t="s">
        <v>228</v>
      </c>
      <c r="M1924" s="47">
        <v>0</v>
      </c>
      <c r="N1924" s="111" t="s">
        <v>151</v>
      </c>
      <c r="O1924" s="47">
        <v>3</v>
      </c>
    </row>
    <row r="1925" spans="11:15" ht="12.75" customHeight="1">
      <c r="K1925" s="111" t="s">
        <v>1499</v>
      </c>
      <c r="L1925" s="111" t="s">
        <v>228</v>
      </c>
      <c r="M1925" s="47">
        <v>0</v>
      </c>
      <c r="N1925" s="111" t="s">
        <v>151</v>
      </c>
      <c r="O1925" s="47">
        <v>5</v>
      </c>
    </row>
    <row r="1926" spans="11:15" ht="12.75" customHeight="1">
      <c r="K1926" s="111" t="s">
        <v>1499</v>
      </c>
      <c r="L1926" s="111" t="s">
        <v>228</v>
      </c>
      <c r="M1926" s="47">
        <v>0</v>
      </c>
      <c r="N1926" s="111" t="s">
        <v>151</v>
      </c>
      <c r="O1926" s="47">
        <v>5</v>
      </c>
    </row>
    <row r="1927" spans="11:15" ht="12.75" customHeight="1">
      <c r="K1927" s="111" t="s">
        <v>3448</v>
      </c>
      <c r="L1927" s="111" t="s">
        <v>228</v>
      </c>
      <c r="M1927" s="47">
        <v>0</v>
      </c>
      <c r="N1927" s="111" t="s">
        <v>151</v>
      </c>
      <c r="O1927" s="47">
        <v>5</v>
      </c>
    </row>
    <row r="1928" spans="11:15" ht="12.75" customHeight="1">
      <c r="K1928" s="111" t="s">
        <v>3448</v>
      </c>
      <c r="L1928" s="111" t="s">
        <v>228</v>
      </c>
      <c r="M1928" s="47">
        <v>0</v>
      </c>
      <c r="N1928" s="111" t="s">
        <v>151</v>
      </c>
      <c r="O1928" s="47">
        <v>5</v>
      </c>
    </row>
    <row r="1929" spans="11:15" ht="12.75" customHeight="1">
      <c r="K1929" s="111" t="s">
        <v>3450</v>
      </c>
      <c r="L1929" s="111" t="s">
        <v>228</v>
      </c>
      <c r="M1929" s="47">
        <v>0</v>
      </c>
      <c r="N1929" s="111" t="s">
        <v>151</v>
      </c>
      <c r="O1929" s="47">
        <v>4</v>
      </c>
    </row>
    <row r="1930" spans="11:15" ht="12.75" customHeight="1">
      <c r="K1930" s="111" t="s">
        <v>1500</v>
      </c>
      <c r="L1930" s="111" t="s">
        <v>1782</v>
      </c>
      <c r="M1930" s="47">
        <v>1</v>
      </c>
      <c r="N1930" s="111" t="s">
        <v>151</v>
      </c>
      <c r="O1930" s="47">
        <v>4</v>
      </c>
    </row>
    <row r="1931" spans="11:15" ht="12.75" customHeight="1">
      <c r="K1931" s="111" t="s">
        <v>1500</v>
      </c>
      <c r="L1931" s="111" t="s">
        <v>1781</v>
      </c>
      <c r="M1931" s="47">
        <v>1</v>
      </c>
      <c r="N1931" s="111" t="s">
        <v>151</v>
      </c>
      <c r="O1931" s="47">
        <v>4</v>
      </c>
    </row>
    <row r="1932" spans="11:15" ht="12.75" customHeight="1">
      <c r="K1932" s="111" t="s">
        <v>1500</v>
      </c>
      <c r="L1932" s="111" t="s">
        <v>586</v>
      </c>
      <c r="M1932" s="47">
        <v>0</v>
      </c>
      <c r="N1932" s="111" t="s">
        <v>1655</v>
      </c>
      <c r="O1932" s="47">
        <v>5</v>
      </c>
    </row>
    <row r="1933" spans="11:15" ht="12.75" customHeight="1">
      <c r="K1933" s="111" t="s">
        <v>3453</v>
      </c>
      <c r="L1933" s="111" t="s">
        <v>228</v>
      </c>
      <c r="M1933" s="47">
        <v>0</v>
      </c>
      <c r="N1933" s="111" t="s">
        <v>151</v>
      </c>
      <c r="O1933" s="47">
        <v>5</v>
      </c>
    </row>
    <row r="1934" spans="11:15" ht="12.75" customHeight="1">
      <c r="K1934" s="111" t="s">
        <v>1502</v>
      </c>
      <c r="L1934" s="111" t="s">
        <v>705</v>
      </c>
      <c r="M1934" s="47">
        <v>1</v>
      </c>
      <c r="N1934" s="111" t="s">
        <v>151</v>
      </c>
      <c r="O1934" s="47">
        <v>5</v>
      </c>
    </row>
    <row r="1935" spans="11:15" ht="12.75" customHeight="1">
      <c r="K1935" s="111" t="s">
        <v>3455</v>
      </c>
      <c r="L1935" s="111" t="s">
        <v>4103</v>
      </c>
      <c r="M1935" s="47">
        <v>0</v>
      </c>
      <c r="N1935" s="111" t="s">
        <v>1655</v>
      </c>
      <c r="O1935" s="47">
        <v>5</v>
      </c>
    </row>
    <row r="1936" spans="11:15" ht="12.75" customHeight="1">
      <c r="K1936" s="111" t="s">
        <v>3455</v>
      </c>
      <c r="L1936" s="111" t="s">
        <v>4104</v>
      </c>
      <c r="M1936" s="47">
        <v>0</v>
      </c>
      <c r="N1936" s="111" t="s">
        <v>1655</v>
      </c>
      <c r="O1936" s="47">
        <v>5</v>
      </c>
    </row>
    <row r="1937" spans="11:15" ht="12.75" customHeight="1">
      <c r="K1937" s="111" t="s">
        <v>3455</v>
      </c>
      <c r="L1937" s="111" t="s">
        <v>4105</v>
      </c>
      <c r="M1937" s="47">
        <v>0</v>
      </c>
      <c r="N1937" s="111" t="s">
        <v>1655</v>
      </c>
      <c r="O1937" s="47">
        <v>5</v>
      </c>
    </row>
    <row r="1938" spans="11:15" ht="12.75" customHeight="1">
      <c r="K1938" s="111" t="s">
        <v>3457</v>
      </c>
      <c r="L1938" s="111" t="s">
        <v>387</v>
      </c>
      <c r="M1938" s="47">
        <v>0</v>
      </c>
      <c r="N1938" s="111" t="s">
        <v>152</v>
      </c>
      <c r="O1938" s="47">
        <v>4</v>
      </c>
    </row>
    <row r="1939" spans="11:15" ht="12.75" customHeight="1">
      <c r="K1939" s="111" t="s">
        <v>3458</v>
      </c>
      <c r="L1939" s="111" t="s">
        <v>301</v>
      </c>
      <c r="M1939" s="47">
        <v>0</v>
      </c>
      <c r="N1939" s="111" t="s">
        <v>151</v>
      </c>
      <c r="O1939" s="47">
        <v>4</v>
      </c>
    </row>
    <row r="1940" spans="11:15" ht="12.75" customHeight="1">
      <c r="K1940" s="111" t="s">
        <v>1504</v>
      </c>
      <c r="L1940" s="111" t="s">
        <v>1588</v>
      </c>
      <c r="M1940" s="47">
        <v>1</v>
      </c>
      <c r="N1940" s="111" t="s">
        <v>151</v>
      </c>
      <c r="O1940" s="47">
        <v>4</v>
      </c>
    </row>
    <row r="1941" spans="11:15" ht="12.75" customHeight="1">
      <c r="K1941" s="111" t="s">
        <v>1504</v>
      </c>
      <c r="L1941" s="111" t="s">
        <v>345</v>
      </c>
      <c r="M1941" s="47">
        <v>1</v>
      </c>
      <c r="N1941" s="111" t="s">
        <v>151</v>
      </c>
      <c r="O1941" s="47">
        <v>4</v>
      </c>
    </row>
    <row r="1942" spans="11:15" ht="12.75" customHeight="1">
      <c r="K1942" s="111" t="s">
        <v>1506</v>
      </c>
      <c r="L1942" s="111" t="s">
        <v>228</v>
      </c>
      <c r="M1942" s="47">
        <v>0</v>
      </c>
      <c r="N1942" s="111" t="s">
        <v>151</v>
      </c>
      <c r="O1942" s="47">
        <v>4</v>
      </c>
    </row>
    <row r="1943" spans="11:15" ht="12.75" customHeight="1">
      <c r="K1943" s="111" t="s">
        <v>1506</v>
      </c>
      <c r="L1943" s="111" t="s">
        <v>228</v>
      </c>
      <c r="M1943" s="47">
        <v>0</v>
      </c>
      <c r="N1943" s="111" t="s">
        <v>151</v>
      </c>
      <c r="O1943" s="47">
        <v>5</v>
      </c>
    </row>
    <row r="1944" spans="11:15" ht="12.75" customHeight="1">
      <c r="K1944" s="111" t="s">
        <v>3460</v>
      </c>
      <c r="L1944" s="111" t="s">
        <v>228</v>
      </c>
      <c r="M1944" s="47">
        <v>0</v>
      </c>
      <c r="N1944" s="111" t="s">
        <v>152</v>
      </c>
      <c r="O1944" s="47">
        <v>5</v>
      </c>
    </row>
    <row r="1945" spans="11:15" ht="12.75" customHeight="1">
      <c r="K1945" s="111" t="s">
        <v>3462</v>
      </c>
      <c r="L1945" s="111" t="s">
        <v>228</v>
      </c>
      <c r="M1945" s="47">
        <v>0</v>
      </c>
      <c r="N1945" s="111" t="s">
        <v>152</v>
      </c>
      <c r="O1945" s="47">
        <v>5</v>
      </c>
    </row>
    <row r="1946" spans="11:15" ht="12.75" customHeight="1">
      <c r="K1946" s="111" t="s">
        <v>1508</v>
      </c>
      <c r="L1946" s="111" t="s">
        <v>1783</v>
      </c>
      <c r="M1946" s="47">
        <v>1</v>
      </c>
      <c r="N1946" s="111" t="s">
        <v>151</v>
      </c>
      <c r="O1946" s="47">
        <v>4</v>
      </c>
    </row>
    <row r="1947" spans="11:15" ht="12.75" customHeight="1">
      <c r="K1947" s="111" t="s">
        <v>3464</v>
      </c>
      <c r="L1947" s="111" t="s">
        <v>228</v>
      </c>
      <c r="M1947" s="47">
        <v>0</v>
      </c>
      <c r="N1947" s="111" t="s">
        <v>151</v>
      </c>
      <c r="O1947" s="47">
        <v>5</v>
      </c>
    </row>
    <row r="1948" spans="11:15" ht="12.75" customHeight="1">
      <c r="K1948" s="111" t="s">
        <v>3467</v>
      </c>
      <c r="L1948" s="111" t="s">
        <v>228</v>
      </c>
      <c r="M1948" s="47">
        <v>0</v>
      </c>
      <c r="N1948" s="111" t="s">
        <v>152</v>
      </c>
      <c r="O1948" s="47">
        <v>5</v>
      </c>
    </row>
    <row r="1949" spans="11:15" ht="12.75" customHeight="1">
      <c r="K1949" s="111" t="s">
        <v>1510</v>
      </c>
      <c r="L1949" s="111" t="s">
        <v>529</v>
      </c>
      <c r="M1949" s="47">
        <v>1</v>
      </c>
      <c r="N1949" s="111" t="s">
        <v>151</v>
      </c>
      <c r="O1949" s="47">
        <v>5</v>
      </c>
    </row>
    <row r="1950" spans="11:15" ht="12.75" customHeight="1">
      <c r="K1950" s="111" t="s">
        <v>1512</v>
      </c>
      <c r="L1950" s="111" t="s">
        <v>228</v>
      </c>
      <c r="M1950" s="47">
        <v>0</v>
      </c>
      <c r="N1950" s="111" t="s">
        <v>151</v>
      </c>
      <c r="O1950" s="47">
        <v>4</v>
      </c>
    </row>
    <row r="1951" spans="11:15" ht="12.75" customHeight="1">
      <c r="K1951" s="111" t="s">
        <v>1512</v>
      </c>
      <c r="L1951" s="111" t="s">
        <v>228</v>
      </c>
      <c r="M1951" s="47">
        <v>0</v>
      </c>
      <c r="N1951" s="111" t="s">
        <v>151</v>
      </c>
      <c r="O1951" s="47">
        <v>5</v>
      </c>
    </row>
    <row r="1952" spans="11:15" ht="12.75" customHeight="1">
      <c r="K1952" s="111" t="s">
        <v>3468</v>
      </c>
      <c r="L1952" s="111" t="s">
        <v>228</v>
      </c>
      <c r="M1952" s="47">
        <v>0</v>
      </c>
      <c r="N1952" s="111" t="s">
        <v>151</v>
      </c>
      <c r="O1952" s="47">
        <v>4</v>
      </c>
    </row>
    <row r="1953" spans="11:15" ht="12.75" customHeight="1">
      <c r="K1953" s="111" t="s">
        <v>3471</v>
      </c>
      <c r="L1953" s="111" t="s">
        <v>228</v>
      </c>
      <c r="M1953" s="47">
        <v>0</v>
      </c>
      <c r="N1953" s="111" t="s">
        <v>151</v>
      </c>
      <c r="O1953" s="47">
        <v>4</v>
      </c>
    </row>
    <row r="1954" spans="11:15" ht="12.75" customHeight="1">
      <c r="K1954" s="111" t="s">
        <v>3473</v>
      </c>
      <c r="L1954" s="111" t="s">
        <v>228</v>
      </c>
      <c r="M1954" s="47">
        <v>0</v>
      </c>
      <c r="N1954" s="111" t="s">
        <v>151</v>
      </c>
      <c r="O1954" s="47">
        <v>4</v>
      </c>
    </row>
    <row r="1955" spans="11:15" ht="12.75" customHeight="1">
      <c r="K1955" s="111" t="s">
        <v>3475</v>
      </c>
      <c r="L1955" s="111" t="s">
        <v>228</v>
      </c>
      <c r="M1955" s="47">
        <v>0</v>
      </c>
      <c r="N1955" s="111" t="s">
        <v>151</v>
      </c>
      <c r="O1955" s="47">
        <v>4</v>
      </c>
    </row>
    <row r="1956" spans="11:15" ht="12.75" customHeight="1">
      <c r="K1956" s="111" t="s">
        <v>3477</v>
      </c>
      <c r="L1956" s="111" t="s">
        <v>228</v>
      </c>
      <c r="M1956" s="47">
        <v>0</v>
      </c>
      <c r="N1956" s="111" t="s">
        <v>151</v>
      </c>
      <c r="O1956" s="47">
        <v>4</v>
      </c>
    </row>
    <row r="1957" spans="11:15" ht="12.75" customHeight="1">
      <c r="K1957" s="111" t="s">
        <v>3479</v>
      </c>
      <c r="L1957" s="111" t="s">
        <v>228</v>
      </c>
      <c r="M1957" s="47">
        <v>0</v>
      </c>
      <c r="N1957" s="111" t="s">
        <v>151</v>
      </c>
      <c r="O1957" s="47">
        <v>4</v>
      </c>
    </row>
    <row r="1958" spans="11:15" ht="12.75" customHeight="1">
      <c r="K1958" s="111" t="s">
        <v>3481</v>
      </c>
      <c r="L1958" s="111" t="s">
        <v>228</v>
      </c>
      <c r="M1958" s="47">
        <v>0</v>
      </c>
      <c r="N1958" s="111" t="s">
        <v>151</v>
      </c>
      <c r="O1958" s="47">
        <v>4</v>
      </c>
    </row>
    <row r="1959" spans="11:15" ht="12.75" customHeight="1">
      <c r="K1959" s="111" t="s">
        <v>3483</v>
      </c>
      <c r="L1959" s="111" t="s">
        <v>228</v>
      </c>
      <c r="M1959" s="47">
        <v>0</v>
      </c>
      <c r="N1959" s="111" t="s">
        <v>151</v>
      </c>
      <c r="O1959" s="47">
        <v>4</v>
      </c>
    </row>
    <row r="1960" spans="11:15" ht="12.75" customHeight="1">
      <c r="K1960" s="111" t="s">
        <v>3485</v>
      </c>
      <c r="L1960" s="111" t="s">
        <v>228</v>
      </c>
      <c r="M1960" s="47">
        <v>0</v>
      </c>
      <c r="N1960" s="111" t="s">
        <v>151</v>
      </c>
      <c r="O1960" s="47">
        <v>4</v>
      </c>
    </row>
    <row r="1961" spans="11:15" ht="12.75" customHeight="1">
      <c r="K1961" s="111" t="s">
        <v>1514</v>
      </c>
      <c r="L1961" s="111" t="s">
        <v>228</v>
      </c>
      <c r="M1961" s="47">
        <v>0</v>
      </c>
      <c r="N1961" s="111" t="s">
        <v>151</v>
      </c>
      <c r="O1961" s="47">
        <v>5</v>
      </c>
    </row>
    <row r="1962" spans="11:15" ht="12.75" customHeight="1">
      <c r="K1962" s="111" t="s">
        <v>3487</v>
      </c>
      <c r="L1962" s="111" t="s">
        <v>228</v>
      </c>
      <c r="M1962" s="47">
        <v>0</v>
      </c>
      <c r="N1962" s="111" t="s">
        <v>151</v>
      </c>
      <c r="O1962" s="47">
        <v>4</v>
      </c>
    </row>
    <row r="1963" spans="11:15" ht="12.75" customHeight="1">
      <c r="K1963" s="111" t="s">
        <v>1518</v>
      </c>
      <c r="L1963" s="111" t="s">
        <v>228</v>
      </c>
      <c r="M1963" s="47">
        <v>0</v>
      </c>
      <c r="N1963" s="111" t="s">
        <v>151</v>
      </c>
      <c r="O1963" s="47">
        <v>3</v>
      </c>
    </row>
    <row r="1964" spans="11:15" ht="12.75" customHeight="1">
      <c r="K1964" s="111" t="s">
        <v>1518</v>
      </c>
      <c r="L1964" s="111" t="s">
        <v>228</v>
      </c>
      <c r="M1964" s="47">
        <v>0</v>
      </c>
      <c r="N1964" s="111" t="s">
        <v>151</v>
      </c>
      <c r="O1964" s="47">
        <v>5</v>
      </c>
    </row>
    <row r="1965" spans="11:15" ht="12.75" customHeight="1">
      <c r="K1965" s="111" t="s">
        <v>1519</v>
      </c>
      <c r="L1965" s="111" t="s">
        <v>228</v>
      </c>
      <c r="M1965" s="47">
        <v>0</v>
      </c>
      <c r="N1965" s="111" t="s">
        <v>151</v>
      </c>
      <c r="O1965" s="47">
        <v>5</v>
      </c>
    </row>
    <row r="1966" spans="11:15" ht="12.75" customHeight="1">
      <c r="K1966" s="111" t="s">
        <v>1521</v>
      </c>
      <c r="L1966" s="111" t="s">
        <v>228</v>
      </c>
      <c r="M1966" s="47">
        <v>0</v>
      </c>
      <c r="N1966" s="111" t="s">
        <v>151</v>
      </c>
      <c r="O1966" s="47">
        <v>5</v>
      </c>
    </row>
    <row r="1967" spans="11:15" ht="12.75" customHeight="1">
      <c r="K1967" s="111" t="s">
        <v>3488</v>
      </c>
      <c r="L1967" s="111" t="s">
        <v>228</v>
      </c>
      <c r="M1967" s="47">
        <v>0</v>
      </c>
      <c r="N1967" s="111" t="s">
        <v>151</v>
      </c>
      <c r="O1967" s="47">
        <v>4</v>
      </c>
    </row>
    <row r="1968" spans="11:15" ht="12.75" customHeight="1">
      <c r="K1968" s="111" t="s">
        <v>3490</v>
      </c>
      <c r="L1968" s="111" t="s">
        <v>228</v>
      </c>
      <c r="M1968" s="47">
        <v>0</v>
      </c>
      <c r="N1968" s="111" t="s">
        <v>152</v>
      </c>
      <c r="O1968" s="47">
        <v>4</v>
      </c>
    </row>
    <row r="1969" spans="11:15" ht="12.75" customHeight="1">
      <c r="K1969" s="111" t="s">
        <v>3492</v>
      </c>
      <c r="L1969" s="111" t="s">
        <v>228</v>
      </c>
      <c r="M1969" s="47">
        <v>0</v>
      </c>
      <c r="N1969" s="111" t="s">
        <v>152</v>
      </c>
      <c r="O1969" s="47">
        <v>4</v>
      </c>
    </row>
    <row r="1970" spans="11:15" ht="12.75" customHeight="1">
      <c r="K1970" s="111" t="s">
        <v>3494</v>
      </c>
      <c r="L1970" s="111" t="s">
        <v>228</v>
      </c>
      <c r="M1970" s="47">
        <v>0</v>
      </c>
      <c r="N1970" s="111" t="s">
        <v>151</v>
      </c>
      <c r="O1970" s="47">
        <v>4</v>
      </c>
    </row>
    <row r="1971" spans="11:15" ht="12.75" customHeight="1">
      <c r="K1971" s="111" t="s">
        <v>1523</v>
      </c>
      <c r="L1971" s="111" t="s">
        <v>470</v>
      </c>
      <c r="M1971" s="47">
        <v>0</v>
      </c>
      <c r="N1971" s="111" t="s">
        <v>152</v>
      </c>
      <c r="O1971" s="47">
        <v>4</v>
      </c>
    </row>
    <row r="1972" spans="11:15" ht="12.75" customHeight="1">
      <c r="K1972" s="111" t="s">
        <v>1523</v>
      </c>
      <c r="L1972" s="111" t="s">
        <v>904</v>
      </c>
      <c r="M1972" s="47">
        <v>0</v>
      </c>
      <c r="N1972" s="111" t="s">
        <v>1655</v>
      </c>
      <c r="O1972" s="47">
        <v>5</v>
      </c>
    </row>
    <row r="1973" spans="11:15" ht="12.75" customHeight="1">
      <c r="K1973" s="111" t="s">
        <v>1523</v>
      </c>
      <c r="L1973" s="111" t="s">
        <v>774</v>
      </c>
      <c r="M1973" s="47">
        <v>1</v>
      </c>
      <c r="N1973" s="111" t="s">
        <v>151</v>
      </c>
      <c r="O1973" s="47">
        <v>4</v>
      </c>
    </row>
    <row r="1974" spans="11:15" ht="12.75" customHeight="1">
      <c r="K1974" s="111" t="s">
        <v>3496</v>
      </c>
      <c r="L1974" s="111" t="s">
        <v>228</v>
      </c>
      <c r="M1974" s="47">
        <v>0</v>
      </c>
      <c r="N1974" s="111" t="s">
        <v>1655</v>
      </c>
      <c r="O1974" s="47">
        <v>5</v>
      </c>
    </row>
    <row r="1975" spans="11:15" ht="12.75" customHeight="1">
      <c r="K1975" s="111" t="s">
        <v>1525</v>
      </c>
      <c r="L1975" s="111" t="s">
        <v>334</v>
      </c>
      <c r="M1975" s="47">
        <v>1</v>
      </c>
      <c r="N1975" s="111" t="s">
        <v>151</v>
      </c>
      <c r="O1975" s="47">
        <v>4</v>
      </c>
    </row>
    <row r="1976" spans="11:15" ht="12.75" customHeight="1">
      <c r="K1976" s="111" t="s">
        <v>1525</v>
      </c>
      <c r="L1976" s="111" t="s">
        <v>322</v>
      </c>
      <c r="M1976" s="47">
        <v>1</v>
      </c>
      <c r="N1976" s="111" t="s">
        <v>151</v>
      </c>
      <c r="O1976" s="47">
        <v>4</v>
      </c>
    </row>
    <row r="1977" spans="11:15" ht="12.75" customHeight="1">
      <c r="K1977" s="111" t="s">
        <v>1525</v>
      </c>
      <c r="L1977" s="111" t="s">
        <v>675</v>
      </c>
      <c r="M1977" s="47">
        <v>0</v>
      </c>
      <c r="N1977" s="111" t="s">
        <v>1655</v>
      </c>
      <c r="O1977" s="47">
        <v>5</v>
      </c>
    </row>
    <row r="1978" spans="11:15" ht="12.75" customHeight="1">
      <c r="K1978" s="111" t="s">
        <v>1525</v>
      </c>
      <c r="L1978" s="111" t="s">
        <v>1049</v>
      </c>
      <c r="M1978" s="47">
        <v>1</v>
      </c>
      <c r="N1978" s="111" t="s">
        <v>151</v>
      </c>
      <c r="O1978" s="47">
        <v>4</v>
      </c>
    </row>
    <row r="1979" spans="11:15" ht="12.75" customHeight="1">
      <c r="K1979" s="111" t="s">
        <v>3497</v>
      </c>
      <c r="L1979" s="111" t="s">
        <v>228</v>
      </c>
      <c r="M1979" s="47">
        <v>0</v>
      </c>
      <c r="N1979" s="111" t="s">
        <v>1655</v>
      </c>
      <c r="O1979" s="47">
        <v>5</v>
      </c>
    </row>
    <row r="1980" spans="11:15" ht="12.75" customHeight="1">
      <c r="K1980" s="111" t="s">
        <v>3499</v>
      </c>
      <c r="L1980" s="111" t="s">
        <v>357</v>
      </c>
      <c r="M1980" s="47">
        <v>0</v>
      </c>
      <c r="N1980" s="111" t="s">
        <v>151</v>
      </c>
      <c r="O1980" s="47">
        <v>4</v>
      </c>
    </row>
    <row r="1981" spans="11:15" ht="12.75" customHeight="1">
      <c r="K1981" s="111" t="s">
        <v>3501</v>
      </c>
      <c r="L1981" s="111" t="s">
        <v>228</v>
      </c>
      <c r="M1981" s="47">
        <v>0</v>
      </c>
      <c r="N1981" s="111" t="s">
        <v>1655</v>
      </c>
      <c r="O1981" s="47">
        <v>5</v>
      </c>
    </row>
    <row r="1982" spans="11:15" ht="12.75" customHeight="1">
      <c r="K1982" s="111" t="s">
        <v>3503</v>
      </c>
      <c r="L1982" s="111" t="s">
        <v>1184</v>
      </c>
      <c r="M1982" s="47">
        <v>0</v>
      </c>
      <c r="N1982" s="111" t="s">
        <v>151</v>
      </c>
      <c r="O1982" s="47">
        <v>4</v>
      </c>
    </row>
    <row r="1983" spans="11:15" ht="12.75" customHeight="1">
      <c r="K1983" s="111" t="s">
        <v>3505</v>
      </c>
      <c r="L1983" s="111" t="s">
        <v>228</v>
      </c>
      <c r="M1983" s="47">
        <v>0</v>
      </c>
      <c r="N1983" s="111" t="s">
        <v>1655</v>
      </c>
      <c r="O1983" s="47">
        <v>5</v>
      </c>
    </row>
    <row r="1984" spans="11:15" ht="12.75" customHeight="1">
      <c r="K1984" s="111" t="s">
        <v>3507</v>
      </c>
      <c r="L1984" s="111" t="s">
        <v>334</v>
      </c>
      <c r="M1984" s="47">
        <v>0</v>
      </c>
      <c r="N1984" s="111" t="s">
        <v>151</v>
      </c>
      <c r="O1984" s="47">
        <v>5</v>
      </c>
    </row>
    <row r="1985" spans="11:15" ht="12.75" customHeight="1">
      <c r="K1985" s="111" t="s">
        <v>3508</v>
      </c>
      <c r="L1985" s="111" t="s">
        <v>340</v>
      </c>
      <c r="M1985" s="47">
        <v>0</v>
      </c>
      <c r="N1985" s="111" t="s">
        <v>151</v>
      </c>
      <c r="O1985" s="47">
        <v>4</v>
      </c>
    </row>
    <row r="1986" spans="11:15" ht="12.75" customHeight="1">
      <c r="K1986" s="111" t="s">
        <v>3509</v>
      </c>
      <c r="L1986" s="111" t="s">
        <v>161</v>
      </c>
      <c r="M1986" s="47">
        <v>0</v>
      </c>
      <c r="N1986" s="111" t="s">
        <v>1655</v>
      </c>
      <c r="O1986" s="47">
        <v>5</v>
      </c>
    </row>
    <row r="1987" spans="11:15" ht="12.75" customHeight="1">
      <c r="K1987" s="111" t="s">
        <v>3511</v>
      </c>
      <c r="L1987" s="111" t="s">
        <v>228</v>
      </c>
      <c r="M1987" s="47">
        <v>0</v>
      </c>
      <c r="N1987" s="111" t="s">
        <v>1655</v>
      </c>
      <c r="O1987" s="47">
        <v>5</v>
      </c>
    </row>
    <row r="1988" spans="11:15" ht="12.75" customHeight="1">
      <c r="K1988" s="111" t="s">
        <v>3512</v>
      </c>
      <c r="L1988" s="111" t="s">
        <v>340</v>
      </c>
      <c r="M1988" s="47">
        <v>0</v>
      </c>
      <c r="N1988" s="111" t="s">
        <v>151</v>
      </c>
      <c r="O1988" s="47">
        <v>5</v>
      </c>
    </row>
    <row r="1989" spans="11:15" ht="12.75" customHeight="1">
      <c r="K1989" s="111" t="s">
        <v>3514</v>
      </c>
      <c r="L1989" s="111" t="s">
        <v>340</v>
      </c>
      <c r="M1989" s="47">
        <v>1</v>
      </c>
      <c r="N1989" s="111" t="s">
        <v>151</v>
      </c>
      <c r="O1989" s="47">
        <v>5</v>
      </c>
    </row>
    <row r="1990" spans="11:15" ht="12.75" customHeight="1">
      <c r="K1990" s="111" t="s">
        <v>1527</v>
      </c>
      <c r="L1990" s="111" t="s">
        <v>340</v>
      </c>
      <c r="M1990" s="47">
        <v>1</v>
      </c>
      <c r="N1990" s="111" t="s">
        <v>151</v>
      </c>
      <c r="O1990" s="47">
        <v>5</v>
      </c>
    </row>
    <row r="1991" spans="11:15" ht="12.75" customHeight="1">
      <c r="K1991" s="111" t="s">
        <v>1527</v>
      </c>
      <c r="L1991" s="111" t="s">
        <v>1184</v>
      </c>
      <c r="M1991" s="47">
        <v>1</v>
      </c>
      <c r="N1991" s="111" t="s">
        <v>151</v>
      </c>
      <c r="O1991" s="47">
        <v>4</v>
      </c>
    </row>
    <row r="1992" spans="11:15" ht="12.75" customHeight="1">
      <c r="K1992" s="111" t="s">
        <v>1529</v>
      </c>
      <c r="L1992" s="111" t="s">
        <v>340</v>
      </c>
      <c r="M1992" s="47">
        <v>1</v>
      </c>
      <c r="N1992" s="111" t="s">
        <v>151</v>
      </c>
      <c r="O1992" s="47">
        <v>5</v>
      </c>
    </row>
    <row r="1993" spans="11:15" ht="12.75" customHeight="1">
      <c r="K1993" s="111" t="s">
        <v>1529</v>
      </c>
      <c r="L1993" s="111" t="s">
        <v>1784</v>
      </c>
      <c r="M1993" s="47">
        <v>1</v>
      </c>
      <c r="N1993" s="111" t="s">
        <v>151</v>
      </c>
      <c r="O1993" s="47">
        <v>4</v>
      </c>
    </row>
    <row r="1994" spans="11:15" ht="12.75" customHeight="1">
      <c r="K1994" s="111" t="s">
        <v>1529</v>
      </c>
      <c r="L1994" s="111" t="s">
        <v>1184</v>
      </c>
      <c r="M1994" s="47">
        <v>1</v>
      </c>
      <c r="N1994" s="111" t="s">
        <v>151</v>
      </c>
      <c r="O1994" s="47">
        <v>4</v>
      </c>
    </row>
    <row r="1995" spans="11:15" ht="12.75" customHeight="1">
      <c r="K1995" s="111" t="s">
        <v>3516</v>
      </c>
      <c r="L1995" s="111" t="s">
        <v>228</v>
      </c>
      <c r="M1995" s="47">
        <v>0</v>
      </c>
      <c r="N1995" s="111" t="s">
        <v>152</v>
      </c>
      <c r="O1995" s="47">
        <v>4</v>
      </c>
    </row>
    <row r="1996" spans="11:15" ht="12.75" customHeight="1">
      <c r="K1996" s="111" t="s">
        <v>3518</v>
      </c>
      <c r="L1996" s="111" t="s">
        <v>228</v>
      </c>
      <c r="M1996" s="47">
        <v>0</v>
      </c>
      <c r="N1996" s="111" t="s">
        <v>1655</v>
      </c>
      <c r="O1996" s="47">
        <v>5</v>
      </c>
    </row>
    <row r="1997" spans="11:15" ht="12.75" customHeight="1">
      <c r="K1997" s="111" t="s">
        <v>3520</v>
      </c>
      <c r="L1997" s="111" t="s">
        <v>228</v>
      </c>
      <c r="M1997" s="47">
        <v>0</v>
      </c>
      <c r="N1997" s="111" t="s">
        <v>1655</v>
      </c>
      <c r="O1997" s="47">
        <v>5</v>
      </c>
    </row>
    <row r="1998" spans="11:15" ht="12.75" customHeight="1">
      <c r="K1998" s="111" t="s">
        <v>3522</v>
      </c>
      <c r="L1998" s="111" t="s">
        <v>228</v>
      </c>
      <c r="M1998" s="47">
        <v>0</v>
      </c>
      <c r="N1998" s="111" t="s">
        <v>1655</v>
      </c>
      <c r="O1998" s="47">
        <v>5</v>
      </c>
    </row>
    <row r="1999" spans="11:15" ht="12.75" customHeight="1">
      <c r="K1999" s="111" t="s">
        <v>1531</v>
      </c>
      <c r="L1999" s="111" t="s">
        <v>228</v>
      </c>
      <c r="M1999" s="47">
        <v>0</v>
      </c>
      <c r="N1999" s="111" t="s">
        <v>1655</v>
      </c>
      <c r="O1999" s="47">
        <v>5</v>
      </c>
    </row>
    <row r="2000" spans="11:15" ht="12.75" customHeight="1">
      <c r="K2000" s="111" t="s">
        <v>3525</v>
      </c>
      <c r="L2000" s="111" t="s">
        <v>228</v>
      </c>
      <c r="M2000" s="47">
        <v>0</v>
      </c>
      <c r="N2000" s="111" t="s">
        <v>1655</v>
      </c>
      <c r="O2000" s="47">
        <v>5</v>
      </c>
    </row>
    <row r="2001" spans="11:15" ht="12.75" customHeight="1">
      <c r="K2001" s="111" t="s">
        <v>1534</v>
      </c>
      <c r="L2001" s="111" t="s">
        <v>228</v>
      </c>
      <c r="M2001" s="47">
        <v>0</v>
      </c>
      <c r="N2001" s="111" t="s">
        <v>152</v>
      </c>
      <c r="O2001" s="47">
        <v>4</v>
      </c>
    </row>
    <row r="2002" spans="11:15" ht="12.75" customHeight="1">
      <c r="K2002" s="111" t="s">
        <v>3528</v>
      </c>
      <c r="L2002" s="111" t="s">
        <v>228</v>
      </c>
      <c r="M2002" s="47">
        <v>0</v>
      </c>
      <c r="N2002" s="111" t="s">
        <v>1655</v>
      </c>
      <c r="O2002" s="47">
        <v>5</v>
      </c>
    </row>
    <row r="2003" spans="11:15" ht="12.75" customHeight="1">
      <c r="K2003" s="111" t="s">
        <v>3530</v>
      </c>
      <c r="L2003" s="111" t="s">
        <v>228</v>
      </c>
      <c r="M2003" s="47">
        <v>0</v>
      </c>
      <c r="N2003" s="111" t="s">
        <v>1655</v>
      </c>
      <c r="O2003" s="47">
        <v>5</v>
      </c>
    </row>
    <row r="2004" spans="11:15" ht="12.75" customHeight="1">
      <c r="K2004" s="111" t="s">
        <v>3533</v>
      </c>
      <c r="L2004" s="111" t="s">
        <v>228</v>
      </c>
      <c r="M2004" s="47">
        <v>0</v>
      </c>
      <c r="N2004" s="111" t="s">
        <v>152</v>
      </c>
      <c r="O2004" s="47">
        <v>4</v>
      </c>
    </row>
    <row r="2005" spans="11:15" ht="12.75" customHeight="1">
      <c r="K2005" s="111" t="s">
        <v>3536</v>
      </c>
      <c r="L2005" s="111" t="s">
        <v>228</v>
      </c>
      <c r="M2005" s="47">
        <v>0</v>
      </c>
      <c r="N2005" s="111" t="s">
        <v>1655</v>
      </c>
      <c r="O2005" s="47">
        <v>5</v>
      </c>
    </row>
    <row r="2006" spans="11:15" ht="12.75" customHeight="1">
      <c r="K2006" s="111" t="s">
        <v>3538</v>
      </c>
      <c r="L2006" s="111" t="s">
        <v>228</v>
      </c>
      <c r="M2006" s="47">
        <v>0</v>
      </c>
      <c r="N2006" s="111" t="s">
        <v>1655</v>
      </c>
      <c r="O2006" s="47">
        <v>5</v>
      </c>
    </row>
    <row r="2007" spans="11:15" ht="12.75" customHeight="1">
      <c r="K2007" s="111" t="s">
        <v>3540</v>
      </c>
      <c r="L2007" s="111" t="s">
        <v>228</v>
      </c>
      <c r="M2007" s="47">
        <v>0</v>
      </c>
      <c r="N2007" s="111" t="s">
        <v>1655</v>
      </c>
      <c r="O2007" s="47">
        <v>5</v>
      </c>
    </row>
    <row r="2008" spans="11:15" ht="12.75" customHeight="1">
      <c r="K2008" s="111" t="s">
        <v>3542</v>
      </c>
      <c r="L2008" s="111" t="s">
        <v>228</v>
      </c>
      <c r="M2008" s="47">
        <v>0</v>
      </c>
      <c r="N2008" s="111" t="s">
        <v>1655</v>
      </c>
      <c r="O2008" s="47">
        <v>5</v>
      </c>
    </row>
    <row r="2009" spans="11:15" ht="12.75" customHeight="1">
      <c r="K2009" s="111" t="s">
        <v>3544</v>
      </c>
      <c r="L2009" s="111" t="s">
        <v>228</v>
      </c>
      <c r="M2009" s="47">
        <v>0</v>
      </c>
      <c r="N2009" s="111" t="s">
        <v>1655</v>
      </c>
      <c r="O2009" s="47">
        <v>5</v>
      </c>
    </row>
    <row r="2010" spans="11:15" ht="12.75" customHeight="1">
      <c r="K2010" s="111" t="s">
        <v>3546</v>
      </c>
      <c r="L2010" s="111" t="s">
        <v>228</v>
      </c>
      <c r="M2010" s="47">
        <v>0</v>
      </c>
      <c r="N2010" s="111" t="s">
        <v>1655</v>
      </c>
      <c r="O2010" s="47">
        <v>5</v>
      </c>
    </row>
    <row r="2011" spans="11:15" ht="12.75" customHeight="1">
      <c r="K2011" s="111" t="s">
        <v>3547</v>
      </c>
      <c r="L2011" s="111" t="s">
        <v>228</v>
      </c>
      <c r="M2011" s="47">
        <v>0</v>
      </c>
      <c r="N2011" s="111" t="s">
        <v>1655</v>
      </c>
      <c r="O2011" s="47">
        <v>5</v>
      </c>
    </row>
    <row r="2012" spans="11:15" ht="12.75" customHeight="1">
      <c r="K2012" s="111" t="s">
        <v>3550</v>
      </c>
      <c r="L2012" s="111" t="s">
        <v>228</v>
      </c>
      <c r="M2012" s="47">
        <v>0</v>
      </c>
      <c r="N2012" s="111" t="s">
        <v>1655</v>
      </c>
      <c r="O2012" s="47">
        <v>5</v>
      </c>
    </row>
    <row r="2013" spans="11:15" ht="12.75" customHeight="1">
      <c r="K2013" s="111" t="s">
        <v>3553</v>
      </c>
      <c r="L2013" s="111" t="s">
        <v>693</v>
      </c>
      <c r="M2013" s="47">
        <v>0</v>
      </c>
      <c r="N2013" s="111" t="s">
        <v>1655</v>
      </c>
      <c r="O2013" s="47">
        <v>5</v>
      </c>
    </row>
    <row r="2014" spans="11:15" ht="12.75" customHeight="1">
      <c r="K2014" s="111" t="s">
        <v>1536</v>
      </c>
      <c r="L2014" s="111" t="s">
        <v>693</v>
      </c>
      <c r="M2014" s="47">
        <v>1</v>
      </c>
      <c r="N2014" s="111" t="s">
        <v>151</v>
      </c>
      <c r="O2014" s="47">
        <v>5</v>
      </c>
    </row>
    <row r="2015" spans="11:15" ht="12.75" customHeight="1">
      <c r="K2015" s="111" t="s">
        <v>1539</v>
      </c>
      <c r="L2015" s="111" t="s">
        <v>340</v>
      </c>
      <c r="M2015" s="47">
        <v>0</v>
      </c>
      <c r="N2015" s="111" t="s">
        <v>152</v>
      </c>
      <c r="O2015" s="47">
        <v>4</v>
      </c>
    </row>
    <row r="2016" spans="11:15" ht="12.75" customHeight="1">
      <c r="K2016" s="111" t="s">
        <v>1785</v>
      </c>
      <c r="L2016" s="111" t="s">
        <v>319</v>
      </c>
      <c r="M2016" s="47">
        <v>1</v>
      </c>
      <c r="N2016" s="111" t="s">
        <v>151</v>
      </c>
      <c r="O2016" s="47">
        <v>5</v>
      </c>
    </row>
    <row r="2017" spans="11:15" ht="12.75" customHeight="1">
      <c r="K2017" s="111" t="s">
        <v>1785</v>
      </c>
      <c r="L2017" s="111" t="s">
        <v>943</v>
      </c>
      <c r="M2017" s="47">
        <v>1</v>
      </c>
      <c r="N2017" s="111" t="s">
        <v>151</v>
      </c>
      <c r="O2017" s="47">
        <v>5</v>
      </c>
    </row>
    <row r="2018" spans="11:15" ht="12.75" customHeight="1">
      <c r="K2018" s="111" t="s">
        <v>1785</v>
      </c>
      <c r="L2018" s="111" t="s">
        <v>454</v>
      </c>
      <c r="M2018" s="47">
        <v>0</v>
      </c>
      <c r="N2018" s="111" t="s">
        <v>1655</v>
      </c>
      <c r="O2018" s="47">
        <v>5</v>
      </c>
    </row>
    <row r="2019" spans="11:15" ht="12.75" customHeight="1">
      <c r="K2019" s="111" t="s">
        <v>3557</v>
      </c>
      <c r="L2019" s="111" t="s">
        <v>228</v>
      </c>
      <c r="M2019" s="47">
        <v>0</v>
      </c>
      <c r="N2019" s="111" t="s">
        <v>1655</v>
      </c>
      <c r="O2019" s="47">
        <v>5</v>
      </c>
    </row>
    <row r="2020" spans="11:15" ht="12.75" customHeight="1">
      <c r="K2020" s="111" t="s">
        <v>3559</v>
      </c>
      <c r="L2020" s="111" t="s">
        <v>228</v>
      </c>
      <c r="M2020" s="47">
        <v>0</v>
      </c>
      <c r="N2020" s="111" t="s">
        <v>1655</v>
      </c>
      <c r="O2020" s="47">
        <v>5</v>
      </c>
    </row>
    <row r="2021" spans="11:15" ht="12.75" customHeight="1">
      <c r="K2021" s="111" t="s">
        <v>3561</v>
      </c>
      <c r="L2021" s="111" t="s">
        <v>228</v>
      </c>
      <c r="M2021" s="47">
        <v>0</v>
      </c>
      <c r="N2021" s="111" t="s">
        <v>1655</v>
      </c>
      <c r="O2021" s="47">
        <v>5</v>
      </c>
    </row>
    <row r="2022" spans="11:15" ht="12.75" customHeight="1">
      <c r="K2022" s="111" t="s">
        <v>1542</v>
      </c>
      <c r="L2022" s="111" t="s">
        <v>228</v>
      </c>
      <c r="M2022" s="47">
        <v>0</v>
      </c>
      <c r="N2022" s="111" t="s">
        <v>151</v>
      </c>
      <c r="O2022" s="47">
        <v>4</v>
      </c>
    </row>
    <row r="2023" spans="11:15" ht="12.75" customHeight="1">
      <c r="K2023" s="111" t="s">
        <v>1542</v>
      </c>
      <c r="L2023" s="111" t="s">
        <v>313</v>
      </c>
      <c r="M2023" s="47">
        <v>0</v>
      </c>
      <c r="N2023" s="111" t="s">
        <v>1655</v>
      </c>
      <c r="O2023" s="47">
        <v>5</v>
      </c>
    </row>
    <row r="2024" spans="11:15" ht="12.75" customHeight="1">
      <c r="K2024" s="111" t="s">
        <v>3563</v>
      </c>
      <c r="L2024" s="111" t="s">
        <v>228</v>
      </c>
      <c r="M2024" s="47">
        <v>0</v>
      </c>
      <c r="N2024" s="111" t="s">
        <v>1655</v>
      </c>
      <c r="O2024" s="47">
        <v>5</v>
      </c>
    </row>
    <row r="2025" spans="11:15" ht="12.75" customHeight="1">
      <c r="K2025" s="111" t="s">
        <v>1545</v>
      </c>
      <c r="L2025" s="111" t="s">
        <v>1052</v>
      </c>
      <c r="M2025" s="47">
        <v>1</v>
      </c>
      <c r="N2025" s="111" t="s">
        <v>151</v>
      </c>
      <c r="O2025" s="47">
        <v>4</v>
      </c>
    </row>
    <row r="2026" spans="11:15" ht="12.75" customHeight="1">
      <c r="K2026" s="111" t="s">
        <v>1545</v>
      </c>
      <c r="L2026" s="111" t="s">
        <v>1786</v>
      </c>
      <c r="M2026" s="47">
        <v>0</v>
      </c>
      <c r="N2026" s="111" t="s">
        <v>151</v>
      </c>
      <c r="O2026" s="47">
        <v>4</v>
      </c>
    </row>
    <row r="2027" spans="11:15" ht="12.75" customHeight="1">
      <c r="K2027" s="111" t="s">
        <v>1545</v>
      </c>
      <c r="L2027" s="111" t="s">
        <v>4106</v>
      </c>
      <c r="M2027" s="47">
        <v>0</v>
      </c>
      <c r="N2027" s="111" t="s">
        <v>1655</v>
      </c>
      <c r="O2027" s="47">
        <v>5</v>
      </c>
    </row>
    <row r="2028" spans="11:15" ht="12.75" customHeight="1">
      <c r="K2028" s="111" t="s">
        <v>3565</v>
      </c>
      <c r="L2028" s="111" t="s">
        <v>228</v>
      </c>
      <c r="M2028" s="47">
        <v>0</v>
      </c>
      <c r="N2028" s="111" t="s">
        <v>1655</v>
      </c>
      <c r="O2028" s="47">
        <v>5</v>
      </c>
    </row>
    <row r="2029" spans="11:15" ht="12.75" customHeight="1">
      <c r="K2029" s="111" t="s">
        <v>3567</v>
      </c>
      <c r="L2029" s="111" t="s">
        <v>228</v>
      </c>
      <c r="M2029" s="47">
        <v>0</v>
      </c>
      <c r="N2029" s="111" t="s">
        <v>1655</v>
      </c>
      <c r="O2029" s="47">
        <v>5</v>
      </c>
    </row>
    <row r="2030" spans="11:15" ht="12.75" customHeight="1">
      <c r="K2030" s="111" t="s">
        <v>3569</v>
      </c>
      <c r="L2030" s="111" t="s">
        <v>228</v>
      </c>
      <c r="M2030" s="47">
        <v>0</v>
      </c>
      <c r="N2030" s="111" t="s">
        <v>1655</v>
      </c>
      <c r="O2030" s="47">
        <v>5</v>
      </c>
    </row>
    <row r="2031" spans="11:15" ht="12.75" customHeight="1">
      <c r="K2031" s="111" t="s">
        <v>3571</v>
      </c>
      <c r="L2031" s="111" t="s">
        <v>228</v>
      </c>
      <c r="M2031" s="47">
        <v>0</v>
      </c>
      <c r="N2031" s="111" t="s">
        <v>1655</v>
      </c>
      <c r="O2031" s="47">
        <v>5</v>
      </c>
    </row>
    <row r="2032" spans="11:15" ht="12.75" customHeight="1">
      <c r="K2032" s="111" t="s">
        <v>3573</v>
      </c>
      <c r="L2032" s="111" t="s">
        <v>228</v>
      </c>
      <c r="M2032" s="47">
        <v>0</v>
      </c>
      <c r="N2032" s="111" t="s">
        <v>1655</v>
      </c>
      <c r="O2032" s="47">
        <v>5</v>
      </c>
    </row>
    <row r="2033" spans="11:15" ht="12.75" customHeight="1">
      <c r="K2033" s="111" t="s">
        <v>3575</v>
      </c>
      <c r="L2033" s="111" t="s">
        <v>228</v>
      </c>
      <c r="M2033" s="47">
        <v>0</v>
      </c>
      <c r="N2033" s="111" t="s">
        <v>1655</v>
      </c>
      <c r="O2033" s="47">
        <v>5</v>
      </c>
    </row>
    <row r="2034" spans="11:15" ht="12.75" customHeight="1">
      <c r="K2034" s="111" t="s">
        <v>3577</v>
      </c>
      <c r="L2034" s="111" t="s">
        <v>228</v>
      </c>
      <c r="M2034" s="47">
        <v>0</v>
      </c>
      <c r="N2034" s="111" t="s">
        <v>1655</v>
      </c>
      <c r="O2034" s="47">
        <v>5</v>
      </c>
    </row>
    <row r="2035" spans="11:15" ht="12.75" customHeight="1">
      <c r="K2035" s="111" t="s">
        <v>3578</v>
      </c>
      <c r="L2035" s="111" t="s">
        <v>228</v>
      </c>
      <c r="M2035" s="47">
        <v>0</v>
      </c>
      <c r="N2035" s="111" t="s">
        <v>1655</v>
      </c>
      <c r="O2035" s="47">
        <v>5</v>
      </c>
    </row>
    <row r="2036" spans="11:15" ht="12.75" customHeight="1">
      <c r="K2036" s="111" t="s">
        <v>3579</v>
      </c>
      <c r="L2036" s="111" t="s">
        <v>228</v>
      </c>
      <c r="M2036" s="47">
        <v>0</v>
      </c>
      <c r="N2036" s="111" t="s">
        <v>1655</v>
      </c>
      <c r="O2036" s="47">
        <v>5</v>
      </c>
    </row>
    <row r="2037" spans="11:15" ht="12.75" customHeight="1">
      <c r="K2037" s="111" t="s">
        <v>3581</v>
      </c>
      <c r="L2037" s="111" t="s">
        <v>228</v>
      </c>
      <c r="M2037" s="47">
        <v>0</v>
      </c>
      <c r="N2037" s="111" t="s">
        <v>1655</v>
      </c>
      <c r="O2037" s="47">
        <v>5</v>
      </c>
    </row>
    <row r="2038" spans="11:15" ht="12.75" customHeight="1">
      <c r="K2038" s="111" t="s">
        <v>3582</v>
      </c>
      <c r="L2038" s="111" t="s">
        <v>228</v>
      </c>
      <c r="M2038" s="47">
        <v>0</v>
      </c>
      <c r="N2038" s="111" t="s">
        <v>1655</v>
      </c>
      <c r="O2038" s="47">
        <v>5</v>
      </c>
    </row>
    <row r="2039" spans="11:15" ht="12.75" customHeight="1">
      <c r="K2039" s="111" t="s">
        <v>3583</v>
      </c>
      <c r="L2039" s="111" t="s">
        <v>228</v>
      </c>
      <c r="M2039" s="47">
        <v>0</v>
      </c>
      <c r="N2039" s="111" t="s">
        <v>1655</v>
      </c>
      <c r="O2039" s="47">
        <v>5</v>
      </c>
    </row>
    <row r="2040" spans="11:15" ht="12.75" customHeight="1">
      <c r="K2040" s="111" t="s">
        <v>1548</v>
      </c>
      <c r="L2040" s="111" t="s">
        <v>354</v>
      </c>
      <c r="M2040" s="47">
        <v>1</v>
      </c>
      <c r="N2040" s="111" t="s">
        <v>151</v>
      </c>
      <c r="O2040" s="47">
        <v>5</v>
      </c>
    </row>
    <row r="2041" spans="11:15" ht="12.75" customHeight="1">
      <c r="K2041" s="111" t="s">
        <v>1548</v>
      </c>
      <c r="L2041" s="111" t="s">
        <v>4107</v>
      </c>
      <c r="M2041" s="47">
        <v>1</v>
      </c>
      <c r="N2041" s="111" t="s">
        <v>151</v>
      </c>
      <c r="O2041" s="47">
        <v>4</v>
      </c>
    </row>
    <row r="2042" spans="11:15" ht="12.75" customHeight="1">
      <c r="K2042" s="111" t="s">
        <v>3585</v>
      </c>
      <c r="L2042" s="111" t="s">
        <v>228</v>
      </c>
      <c r="M2042" s="47">
        <v>0</v>
      </c>
      <c r="N2042" s="111" t="s">
        <v>1655</v>
      </c>
      <c r="O2042" s="47">
        <v>5</v>
      </c>
    </row>
    <row r="2043" spans="11:15" ht="12.75" customHeight="1">
      <c r="K2043" s="111" t="s">
        <v>3587</v>
      </c>
      <c r="L2043" s="111" t="s">
        <v>228</v>
      </c>
      <c r="M2043" s="47">
        <v>0</v>
      </c>
      <c r="N2043" s="111" t="s">
        <v>1655</v>
      </c>
      <c r="O2043" s="47">
        <v>5</v>
      </c>
    </row>
    <row r="2044" spans="11:15" ht="12.75" customHeight="1">
      <c r="K2044" s="111" t="s">
        <v>3589</v>
      </c>
      <c r="L2044" s="111" t="s">
        <v>228</v>
      </c>
      <c r="M2044" s="47">
        <v>0</v>
      </c>
      <c r="N2044" s="111" t="s">
        <v>1655</v>
      </c>
      <c r="O2044" s="47">
        <v>5</v>
      </c>
    </row>
    <row r="2045" spans="11:15" ht="12.75" customHeight="1">
      <c r="K2045" s="111" t="s">
        <v>3591</v>
      </c>
      <c r="L2045" s="111" t="s">
        <v>161</v>
      </c>
      <c r="M2045" s="47">
        <v>0</v>
      </c>
      <c r="N2045" s="111" t="s">
        <v>151</v>
      </c>
      <c r="O2045" s="47">
        <v>4</v>
      </c>
    </row>
    <row r="2046" spans="11:15" ht="12.75" customHeight="1">
      <c r="K2046" s="111" t="s">
        <v>1550</v>
      </c>
      <c r="L2046" s="111" t="s">
        <v>228</v>
      </c>
      <c r="M2046" s="47">
        <v>0</v>
      </c>
      <c r="N2046" s="111" t="s">
        <v>151</v>
      </c>
      <c r="O2046" s="47">
        <v>4</v>
      </c>
    </row>
    <row r="2047" spans="11:15" ht="12.75" customHeight="1">
      <c r="K2047" s="111" t="s">
        <v>1550</v>
      </c>
      <c r="L2047" s="111" t="s">
        <v>228</v>
      </c>
      <c r="M2047" s="47">
        <v>0</v>
      </c>
      <c r="N2047" s="111" t="s">
        <v>151</v>
      </c>
      <c r="O2047" s="47">
        <v>5</v>
      </c>
    </row>
    <row r="2048" spans="11:15" ht="12.75" customHeight="1">
      <c r="K2048" s="111" t="s">
        <v>3593</v>
      </c>
      <c r="L2048" s="111" t="s">
        <v>228</v>
      </c>
      <c r="M2048" s="47">
        <v>0</v>
      </c>
      <c r="N2048" s="111" t="s">
        <v>151</v>
      </c>
      <c r="O2048" s="47">
        <v>5</v>
      </c>
    </row>
    <row r="2049" spans="11:15" ht="12.75" customHeight="1">
      <c r="K2049" s="111" t="s">
        <v>1552</v>
      </c>
      <c r="L2049" s="111" t="s">
        <v>228</v>
      </c>
      <c r="M2049" s="47">
        <v>0</v>
      </c>
      <c r="N2049" s="111" t="s">
        <v>151</v>
      </c>
      <c r="O2049" s="47">
        <v>5</v>
      </c>
    </row>
    <row r="2050" spans="11:15" ht="12.75" customHeight="1">
      <c r="K2050" s="111" t="s">
        <v>3595</v>
      </c>
      <c r="L2050" s="111" t="s">
        <v>228</v>
      </c>
      <c r="M2050" s="47">
        <v>0</v>
      </c>
      <c r="N2050" s="111" t="s">
        <v>151</v>
      </c>
      <c r="O2050" s="47">
        <v>4</v>
      </c>
    </row>
    <row r="2051" spans="11:15" ht="12.75" customHeight="1">
      <c r="K2051" s="111" t="s">
        <v>3596</v>
      </c>
      <c r="L2051" s="111" t="s">
        <v>228</v>
      </c>
      <c r="M2051" s="47">
        <v>0</v>
      </c>
      <c r="N2051" s="111" t="s">
        <v>151</v>
      </c>
      <c r="O2051" s="47">
        <v>4</v>
      </c>
    </row>
    <row r="2052" spans="11:15" ht="12.75" customHeight="1">
      <c r="K2052" s="111" t="s">
        <v>3596</v>
      </c>
      <c r="L2052" s="111" t="s">
        <v>228</v>
      </c>
      <c r="M2052" s="47">
        <v>0</v>
      </c>
      <c r="N2052" s="111" t="s">
        <v>151</v>
      </c>
      <c r="O2052" s="47">
        <v>5</v>
      </c>
    </row>
    <row r="2053" spans="11:15" ht="12.75" customHeight="1">
      <c r="K2053" s="111" t="s">
        <v>3597</v>
      </c>
      <c r="L2053" s="111" t="s">
        <v>228</v>
      </c>
      <c r="M2053" s="47">
        <v>0</v>
      </c>
      <c r="N2053" s="111" t="s">
        <v>151</v>
      </c>
      <c r="O2053" s="47">
        <v>4</v>
      </c>
    </row>
    <row r="2054" spans="11:15" ht="12.75" customHeight="1">
      <c r="K2054" s="111" t="s">
        <v>3599</v>
      </c>
      <c r="L2054" s="111" t="s">
        <v>228</v>
      </c>
      <c r="M2054" s="47">
        <v>0</v>
      </c>
      <c r="N2054" s="111" t="s">
        <v>151</v>
      </c>
      <c r="O2054" s="47">
        <v>4</v>
      </c>
    </row>
    <row r="2055" spans="11:15" ht="12.75" customHeight="1">
      <c r="K2055" s="111" t="s">
        <v>3599</v>
      </c>
      <c r="L2055" s="111" t="s">
        <v>228</v>
      </c>
      <c r="M2055" s="47">
        <v>0</v>
      </c>
      <c r="N2055" s="111" t="s">
        <v>151</v>
      </c>
      <c r="O2055" s="47">
        <v>5</v>
      </c>
    </row>
    <row r="2056" spans="11:15" ht="12.75" customHeight="1">
      <c r="K2056" s="111" t="s">
        <v>3600</v>
      </c>
      <c r="L2056" s="111" t="s">
        <v>228</v>
      </c>
      <c r="M2056" s="47">
        <v>0</v>
      </c>
      <c r="N2056" s="111" t="s">
        <v>151</v>
      </c>
      <c r="O2056" s="47">
        <v>3</v>
      </c>
    </row>
    <row r="2057" spans="11:15" ht="12.75" customHeight="1">
      <c r="K2057" s="111" t="s">
        <v>3600</v>
      </c>
      <c r="L2057" s="111" t="s">
        <v>228</v>
      </c>
      <c r="M2057" s="47">
        <v>0</v>
      </c>
      <c r="N2057" s="111" t="s">
        <v>151</v>
      </c>
      <c r="O2057" s="47">
        <v>5</v>
      </c>
    </row>
    <row r="2058" spans="11:15" ht="12.75" customHeight="1">
      <c r="K2058" s="111" t="s">
        <v>3602</v>
      </c>
      <c r="L2058" s="111" t="s">
        <v>228</v>
      </c>
      <c r="M2058" s="47">
        <v>0</v>
      </c>
      <c r="N2058" s="111" t="s">
        <v>151</v>
      </c>
      <c r="O2058" s="47">
        <v>4</v>
      </c>
    </row>
    <row r="2059" spans="11:15" ht="12.75" customHeight="1">
      <c r="K2059" s="111" t="s">
        <v>3602</v>
      </c>
      <c r="L2059" s="111" t="s">
        <v>228</v>
      </c>
      <c r="M2059" s="47">
        <v>0</v>
      </c>
      <c r="N2059" s="111" t="s">
        <v>151</v>
      </c>
      <c r="O2059" s="47">
        <v>5</v>
      </c>
    </row>
    <row r="2060" spans="11:15" ht="12.75" customHeight="1">
      <c r="K2060" s="111" t="s">
        <v>1554</v>
      </c>
      <c r="L2060" s="111" t="s">
        <v>228</v>
      </c>
      <c r="M2060" s="47">
        <v>0</v>
      </c>
      <c r="N2060" s="111" t="s">
        <v>151</v>
      </c>
      <c r="O2060" s="47">
        <v>4</v>
      </c>
    </row>
    <row r="2061" spans="11:15" ht="12.75" customHeight="1">
      <c r="K2061" s="111" t="s">
        <v>1557</v>
      </c>
      <c r="L2061" s="111" t="s">
        <v>228</v>
      </c>
      <c r="M2061" s="47">
        <v>0</v>
      </c>
      <c r="N2061" s="111" t="s">
        <v>151</v>
      </c>
      <c r="O2061" s="47">
        <v>5</v>
      </c>
    </row>
    <row r="2062" spans="11:15" ht="12.75" customHeight="1">
      <c r="K2062" s="111" t="s">
        <v>3605</v>
      </c>
      <c r="L2062" s="111" t="s">
        <v>228</v>
      </c>
      <c r="M2062" s="47">
        <v>0</v>
      </c>
      <c r="N2062" s="111" t="s">
        <v>151</v>
      </c>
      <c r="O2062" s="47">
        <v>5</v>
      </c>
    </row>
    <row r="2063" spans="11:15" ht="12.75" customHeight="1">
      <c r="K2063" s="111" t="s">
        <v>1560</v>
      </c>
      <c r="L2063" s="111" t="s">
        <v>228</v>
      </c>
      <c r="M2063" s="47">
        <v>0</v>
      </c>
      <c r="N2063" s="111" t="s">
        <v>151</v>
      </c>
      <c r="O2063" s="47">
        <v>5</v>
      </c>
    </row>
    <row r="2064" spans="11:15" ht="12.75" customHeight="1">
      <c r="K2064" s="111" t="s">
        <v>1562</v>
      </c>
      <c r="L2064" s="111" t="s">
        <v>228</v>
      </c>
      <c r="M2064" s="47">
        <v>0</v>
      </c>
      <c r="N2064" s="111" t="s">
        <v>151</v>
      </c>
      <c r="O2064" s="47">
        <v>4</v>
      </c>
    </row>
    <row r="2065" spans="11:15" ht="12.75" customHeight="1">
      <c r="K2065" s="111" t="s">
        <v>1565</v>
      </c>
      <c r="L2065" s="111" t="s">
        <v>228</v>
      </c>
      <c r="M2065" s="47">
        <v>0</v>
      </c>
      <c r="N2065" s="111" t="s">
        <v>151</v>
      </c>
      <c r="O2065" s="47">
        <v>5</v>
      </c>
    </row>
    <row r="2066" spans="11:15" ht="12.75" customHeight="1">
      <c r="K2066" s="111" t="s">
        <v>1568</v>
      </c>
      <c r="L2066" s="111" t="s">
        <v>228</v>
      </c>
      <c r="M2066" s="47">
        <v>0</v>
      </c>
      <c r="N2066" s="111" t="s">
        <v>151</v>
      </c>
      <c r="O2066" s="47">
        <v>3</v>
      </c>
    </row>
    <row r="2067" spans="11:15" ht="12.75" customHeight="1">
      <c r="K2067" s="111" t="s">
        <v>1571</v>
      </c>
      <c r="L2067" s="111" t="s">
        <v>228</v>
      </c>
      <c r="M2067" s="47">
        <v>0</v>
      </c>
      <c r="N2067" s="111" t="s">
        <v>151</v>
      </c>
      <c r="O2067" s="47">
        <v>3</v>
      </c>
    </row>
    <row r="2068" spans="11:15" ht="12.75" customHeight="1">
      <c r="K2068" s="111" t="s">
        <v>1571</v>
      </c>
      <c r="L2068" s="111" t="s">
        <v>228</v>
      </c>
      <c r="M2068" s="47">
        <v>0</v>
      </c>
      <c r="N2068" s="111" t="s">
        <v>151</v>
      </c>
      <c r="O2068" s="47">
        <v>5</v>
      </c>
    </row>
    <row r="2069" spans="11:15" ht="12.75" customHeight="1">
      <c r="K2069" s="111" t="s">
        <v>3608</v>
      </c>
      <c r="L2069" s="111" t="s">
        <v>228</v>
      </c>
      <c r="M2069" s="47">
        <v>0</v>
      </c>
      <c r="N2069" s="111" t="s">
        <v>151</v>
      </c>
      <c r="O2069" s="47">
        <v>4</v>
      </c>
    </row>
    <row r="2070" spans="11:15" ht="12.75" customHeight="1">
      <c r="K2070" s="111" t="s">
        <v>3610</v>
      </c>
      <c r="L2070" s="111" t="s">
        <v>228</v>
      </c>
      <c r="M2070" s="47">
        <v>0</v>
      </c>
      <c r="N2070" s="111" t="s">
        <v>151</v>
      </c>
      <c r="O2070" s="47">
        <v>3</v>
      </c>
    </row>
    <row r="2071" spans="11:15" ht="12.75" customHeight="1">
      <c r="K2071" s="111" t="s">
        <v>1573</v>
      </c>
      <c r="L2071" s="111" t="s">
        <v>228</v>
      </c>
      <c r="M2071" s="47">
        <v>0</v>
      </c>
      <c r="N2071" s="111" t="s">
        <v>151</v>
      </c>
      <c r="O2071" s="47">
        <v>3</v>
      </c>
    </row>
    <row r="2072" spans="11:15" ht="12.75" customHeight="1">
      <c r="K2072" s="111" t="s">
        <v>3612</v>
      </c>
      <c r="L2072" s="111" t="s">
        <v>228</v>
      </c>
      <c r="M2072" s="47">
        <v>0</v>
      </c>
      <c r="N2072" s="111" t="s">
        <v>151</v>
      </c>
      <c r="O2072" s="47">
        <v>3</v>
      </c>
    </row>
    <row r="2073" spans="11:15" ht="12.75" customHeight="1">
      <c r="K2073" s="111" t="s">
        <v>1576</v>
      </c>
      <c r="L2073" s="111" t="s">
        <v>228</v>
      </c>
      <c r="M2073" s="47">
        <v>0</v>
      </c>
      <c r="N2073" s="111" t="s">
        <v>151</v>
      </c>
      <c r="O2073" s="47">
        <v>3</v>
      </c>
    </row>
    <row r="2074" spans="11:15" ht="12.75" customHeight="1">
      <c r="K2074" s="111" t="s">
        <v>1576</v>
      </c>
      <c r="L2074" s="111" t="s">
        <v>228</v>
      </c>
      <c r="M2074" s="47">
        <v>0</v>
      </c>
      <c r="N2074" s="111" t="s">
        <v>151</v>
      </c>
      <c r="O2074" s="47">
        <v>5</v>
      </c>
    </row>
    <row r="2075" spans="11:15" ht="12.75" customHeight="1">
      <c r="K2075" s="111" t="s">
        <v>1578</v>
      </c>
      <c r="L2075" s="111" t="s">
        <v>228</v>
      </c>
      <c r="M2075" s="47">
        <v>0</v>
      </c>
      <c r="N2075" s="111" t="s">
        <v>151</v>
      </c>
      <c r="O2075" s="47">
        <v>3</v>
      </c>
    </row>
    <row r="2076" spans="11:15" ht="12.75" customHeight="1">
      <c r="K2076" s="111" t="s">
        <v>1578</v>
      </c>
      <c r="L2076" s="111" t="s">
        <v>228</v>
      </c>
      <c r="M2076" s="47">
        <v>0</v>
      </c>
      <c r="N2076" s="111" t="s">
        <v>151</v>
      </c>
      <c r="O2076" s="47">
        <v>5</v>
      </c>
    </row>
    <row r="2077" spans="11:15" ht="12.75" customHeight="1">
      <c r="K2077" s="111" t="s">
        <v>1580</v>
      </c>
      <c r="L2077" s="111" t="s">
        <v>228</v>
      </c>
      <c r="M2077" s="47">
        <v>0</v>
      </c>
      <c r="N2077" s="111" t="s">
        <v>151</v>
      </c>
      <c r="O2077" s="47">
        <v>3</v>
      </c>
    </row>
    <row r="2078" spans="11:15" ht="12.75" customHeight="1">
      <c r="K2078" s="111" t="s">
        <v>1580</v>
      </c>
      <c r="L2078" s="111" t="s">
        <v>228</v>
      </c>
      <c r="M2078" s="47">
        <v>0</v>
      </c>
      <c r="N2078" s="111" t="s">
        <v>151</v>
      </c>
      <c r="O2078" s="47">
        <v>5</v>
      </c>
    </row>
    <row r="2079" spans="11:15" ht="12.75" customHeight="1">
      <c r="K2079" s="111" t="s">
        <v>1582</v>
      </c>
      <c r="L2079" s="111" t="s">
        <v>228</v>
      </c>
      <c r="M2079" s="47">
        <v>0</v>
      </c>
      <c r="N2079" s="111" t="s">
        <v>151</v>
      </c>
      <c r="O2079" s="47">
        <v>4</v>
      </c>
    </row>
    <row r="2080" spans="11:15" ht="12.75" customHeight="1">
      <c r="K2080" s="111" t="s">
        <v>3614</v>
      </c>
      <c r="L2080" s="111" t="s">
        <v>228</v>
      </c>
      <c r="M2080" s="47">
        <v>0</v>
      </c>
      <c r="N2080" s="111" t="s">
        <v>151</v>
      </c>
      <c r="O2080" s="47">
        <v>5</v>
      </c>
    </row>
    <row r="2081" spans="11:15" ht="12.75" customHeight="1">
      <c r="K2081" s="111" t="s">
        <v>3615</v>
      </c>
      <c r="L2081" s="111" t="s">
        <v>228</v>
      </c>
      <c r="M2081" s="47">
        <v>0</v>
      </c>
      <c r="N2081" s="111" t="s">
        <v>151</v>
      </c>
      <c r="O2081" s="47">
        <v>5</v>
      </c>
    </row>
    <row r="2082" spans="11:15" ht="12.75" customHeight="1">
      <c r="K2082" s="111" t="s">
        <v>1584</v>
      </c>
      <c r="L2082" s="111" t="s">
        <v>228</v>
      </c>
      <c r="M2082" s="47">
        <v>0</v>
      </c>
      <c r="N2082" s="111" t="s">
        <v>151</v>
      </c>
      <c r="O2082" s="47">
        <v>5</v>
      </c>
    </row>
    <row r="2083" spans="11:15" ht="12.75" customHeight="1">
      <c r="K2083" s="111" t="s">
        <v>1586</v>
      </c>
      <c r="L2083" s="111" t="s">
        <v>228</v>
      </c>
      <c r="M2083" s="47">
        <v>0</v>
      </c>
      <c r="N2083" s="111" t="s">
        <v>151</v>
      </c>
      <c r="O2083" s="47">
        <v>5</v>
      </c>
    </row>
    <row r="2084" spans="11:15" ht="12.75" customHeight="1">
      <c r="K2084" s="111" t="s">
        <v>1589</v>
      </c>
      <c r="L2084" s="111" t="s">
        <v>228</v>
      </c>
      <c r="M2084" s="47">
        <v>0</v>
      </c>
      <c r="N2084" s="111" t="s">
        <v>151</v>
      </c>
      <c r="O2084" s="47">
        <v>5</v>
      </c>
    </row>
    <row r="2085" spans="11:15" ht="12.75" customHeight="1">
      <c r="K2085" s="111" t="s">
        <v>1591</v>
      </c>
      <c r="L2085" s="111" t="s">
        <v>228</v>
      </c>
      <c r="M2085" s="47">
        <v>0</v>
      </c>
      <c r="N2085" s="111" t="s">
        <v>151</v>
      </c>
      <c r="O2085" s="47">
        <v>5</v>
      </c>
    </row>
    <row r="2086" spans="11:15" ht="12.75" customHeight="1">
      <c r="K2086" s="111" t="s">
        <v>1594</v>
      </c>
      <c r="L2086" s="111" t="s">
        <v>228</v>
      </c>
      <c r="M2086" s="47">
        <v>0</v>
      </c>
      <c r="N2086" s="111" t="s">
        <v>151</v>
      </c>
      <c r="O2086" s="47">
        <v>5</v>
      </c>
    </row>
    <row r="2087" spans="11:15" ht="12.75" customHeight="1">
      <c r="K2087" s="111" t="s">
        <v>3618</v>
      </c>
      <c r="L2087" s="111" t="s">
        <v>228</v>
      </c>
      <c r="M2087" s="47">
        <v>0</v>
      </c>
      <c r="N2087" s="111" t="s">
        <v>151</v>
      </c>
      <c r="O2087" s="47">
        <v>5</v>
      </c>
    </row>
    <row r="2088" spans="11:15" ht="12.75" customHeight="1">
      <c r="K2088" s="111" t="s">
        <v>3621</v>
      </c>
      <c r="L2088" s="111" t="s">
        <v>228</v>
      </c>
      <c r="M2088" s="47">
        <v>0</v>
      </c>
      <c r="N2088" s="111" t="s">
        <v>151</v>
      </c>
      <c r="O2088" s="47">
        <v>5</v>
      </c>
    </row>
    <row r="2089" spans="11:15" ht="12.75" customHeight="1">
      <c r="K2089" s="111" t="s">
        <v>3621</v>
      </c>
      <c r="L2089" s="111" t="s">
        <v>228</v>
      </c>
      <c r="M2089" s="47">
        <v>0</v>
      </c>
      <c r="N2089" s="111" t="s">
        <v>151</v>
      </c>
      <c r="O2089" s="47">
        <v>5</v>
      </c>
    </row>
    <row r="2090" spans="11:15" ht="12.75" customHeight="1">
      <c r="K2090" s="111" t="s">
        <v>1596</v>
      </c>
      <c r="L2090" s="111" t="s">
        <v>1787</v>
      </c>
      <c r="M2090" s="47">
        <v>1</v>
      </c>
      <c r="N2090" s="111" t="s">
        <v>151</v>
      </c>
      <c r="O2090" s="47">
        <v>4</v>
      </c>
    </row>
    <row r="2091" spans="11:15" ht="12.75" customHeight="1">
      <c r="K2091" s="111" t="s">
        <v>1596</v>
      </c>
      <c r="L2091" s="111" t="s">
        <v>1278</v>
      </c>
      <c r="M2091" s="47">
        <v>1</v>
      </c>
      <c r="N2091" s="111" t="s">
        <v>151</v>
      </c>
      <c r="O2091" s="47">
        <v>4</v>
      </c>
    </row>
    <row r="2092" spans="11:15" ht="12.75" customHeight="1">
      <c r="K2092" s="111" t="s">
        <v>1596</v>
      </c>
      <c r="L2092" s="111" t="s">
        <v>1788</v>
      </c>
      <c r="M2092" s="47">
        <v>1</v>
      </c>
      <c r="N2092" s="111" t="s">
        <v>151</v>
      </c>
      <c r="O2092" s="47">
        <v>4</v>
      </c>
    </row>
    <row r="2093" spans="11:15" ht="12.75" customHeight="1">
      <c r="K2093" s="111" t="s">
        <v>1596</v>
      </c>
      <c r="L2093" s="111" t="s">
        <v>384</v>
      </c>
      <c r="M2093" s="47">
        <v>1</v>
      </c>
      <c r="N2093" s="111" t="s">
        <v>151</v>
      </c>
      <c r="O2093" s="47">
        <v>4</v>
      </c>
    </row>
    <row r="2094" spans="11:15" ht="12.75" customHeight="1">
      <c r="K2094" s="111" t="s">
        <v>1596</v>
      </c>
      <c r="L2094" s="111" t="s">
        <v>779</v>
      </c>
      <c r="M2094" s="47">
        <v>1</v>
      </c>
      <c r="N2094" s="111" t="s">
        <v>151</v>
      </c>
      <c r="O2094" s="47">
        <v>4</v>
      </c>
    </row>
    <row r="2095" spans="11:15" ht="12.75" customHeight="1">
      <c r="K2095" s="111" t="s">
        <v>3623</v>
      </c>
      <c r="L2095" s="111" t="s">
        <v>357</v>
      </c>
      <c r="M2095" s="47">
        <v>0</v>
      </c>
      <c r="N2095" s="111" t="s">
        <v>151</v>
      </c>
      <c r="O2095" s="47">
        <v>4</v>
      </c>
    </row>
    <row r="2096" spans="11:15" ht="12.75" customHeight="1">
      <c r="K2096" s="111" t="s">
        <v>3625</v>
      </c>
      <c r="L2096" s="111" t="s">
        <v>357</v>
      </c>
      <c r="M2096" s="47">
        <v>0</v>
      </c>
      <c r="N2096" s="111" t="s">
        <v>151</v>
      </c>
      <c r="O2096" s="47">
        <v>4</v>
      </c>
    </row>
    <row r="2097" spans="11:15" ht="12.75" customHeight="1">
      <c r="K2097" s="111" t="s">
        <v>3627</v>
      </c>
      <c r="L2097" s="111" t="s">
        <v>357</v>
      </c>
      <c r="M2097" s="47">
        <v>0</v>
      </c>
      <c r="N2097" s="111" t="s">
        <v>151</v>
      </c>
      <c r="O2097" s="47">
        <v>4</v>
      </c>
    </row>
    <row r="2098" spans="11:15" ht="12.75" customHeight="1">
      <c r="K2098" s="111" t="s">
        <v>1598</v>
      </c>
      <c r="L2098" s="111" t="s">
        <v>1789</v>
      </c>
      <c r="M2098" s="47">
        <v>0</v>
      </c>
      <c r="N2098" s="111" t="s">
        <v>151</v>
      </c>
      <c r="O2098" s="47">
        <v>4</v>
      </c>
    </row>
    <row r="2099" spans="11:15" ht="12.75" customHeight="1">
      <c r="K2099" s="111" t="s">
        <v>1598</v>
      </c>
      <c r="L2099" s="111" t="s">
        <v>4108</v>
      </c>
      <c r="M2099" s="47">
        <v>0</v>
      </c>
      <c r="N2099" s="111" t="s">
        <v>151</v>
      </c>
      <c r="O2099" s="47">
        <v>4</v>
      </c>
    </row>
    <row r="2100" spans="11:15" ht="12.75" customHeight="1">
      <c r="K2100" s="111" t="s">
        <v>1598</v>
      </c>
      <c r="L2100" s="111" t="s">
        <v>1790</v>
      </c>
      <c r="M2100" s="47">
        <v>0</v>
      </c>
      <c r="N2100" s="111" t="s">
        <v>1655</v>
      </c>
      <c r="O2100" s="47">
        <v>5</v>
      </c>
    </row>
    <row r="2101" spans="11:15" ht="12.75" customHeight="1">
      <c r="K2101" s="111" t="s">
        <v>1598</v>
      </c>
      <c r="L2101" s="111" t="s">
        <v>4109</v>
      </c>
      <c r="M2101" s="47">
        <v>0</v>
      </c>
      <c r="N2101" s="111" t="s">
        <v>151</v>
      </c>
      <c r="O2101" s="47">
        <v>4</v>
      </c>
    </row>
    <row r="2102" spans="11:15" ht="12.75" customHeight="1">
      <c r="K2102" s="111" t="s">
        <v>1598</v>
      </c>
      <c r="L2102" s="111" t="s">
        <v>1791</v>
      </c>
      <c r="M2102" s="47">
        <v>0</v>
      </c>
      <c r="N2102" s="111" t="s">
        <v>152</v>
      </c>
      <c r="O2102" s="47">
        <v>4</v>
      </c>
    </row>
    <row r="2103" spans="11:15" ht="12.75" customHeight="1">
      <c r="K2103" s="111" t="s">
        <v>1598</v>
      </c>
      <c r="L2103" s="111" t="s">
        <v>4110</v>
      </c>
      <c r="M2103" s="47">
        <v>0</v>
      </c>
      <c r="N2103" s="111" t="s">
        <v>152</v>
      </c>
      <c r="O2103" s="47">
        <v>4</v>
      </c>
    </row>
    <row r="2104" spans="11:15" ht="12.75" customHeight="1">
      <c r="K2104" s="111" t="s">
        <v>1598</v>
      </c>
      <c r="L2104" s="111" t="s">
        <v>1792</v>
      </c>
      <c r="M2104" s="47">
        <v>0</v>
      </c>
      <c r="N2104" s="111" t="s">
        <v>151</v>
      </c>
      <c r="O2104" s="47">
        <v>4</v>
      </c>
    </row>
    <row r="2105" spans="11:15" ht="12.75" customHeight="1">
      <c r="K2105" s="111" t="s">
        <v>3629</v>
      </c>
      <c r="L2105" s="111" t="s">
        <v>343</v>
      </c>
      <c r="M2105" s="47">
        <v>0</v>
      </c>
      <c r="N2105" s="111" t="s">
        <v>151</v>
      </c>
      <c r="O2105" s="47">
        <v>4</v>
      </c>
    </row>
    <row r="2106" spans="11:15" ht="12.75" customHeight="1">
      <c r="K2106" s="111" t="s">
        <v>1600</v>
      </c>
      <c r="L2106" s="111" t="s">
        <v>340</v>
      </c>
      <c r="M2106" s="47">
        <v>0</v>
      </c>
      <c r="N2106" s="111" t="s">
        <v>152</v>
      </c>
      <c r="O2106" s="47">
        <v>5</v>
      </c>
    </row>
    <row r="2107" spans="11:15" ht="12.75" customHeight="1">
      <c r="K2107" s="111" t="s">
        <v>1600</v>
      </c>
      <c r="L2107" s="111" t="s">
        <v>4111</v>
      </c>
      <c r="M2107" s="47">
        <v>1</v>
      </c>
      <c r="N2107" s="111" t="s">
        <v>151</v>
      </c>
      <c r="O2107" s="47">
        <v>4</v>
      </c>
    </row>
    <row r="2108" spans="11:15" ht="12.75" customHeight="1">
      <c r="K2108" s="111" t="s">
        <v>1600</v>
      </c>
      <c r="L2108" s="111" t="s">
        <v>328</v>
      </c>
      <c r="M2108" s="47">
        <v>1</v>
      </c>
      <c r="N2108" s="111" t="s">
        <v>151</v>
      </c>
      <c r="O2108" s="47">
        <v>4</v>
      </c>
    </row>
    <row r="2109" spans="11:15" ht="12.75" customHeight="1">
      <c r="K2109" s="111" t="s">
        <v>1600</v>
      </c>
      <c r="L2109" s="111" t="s">
        <v>4112</v>
      </c>
      <c r="M2109" s="47">
        <v>1</v>
      </c>
      <c r="N2109" s="111" t="s">
        <v>151</v>
      </c>
      <c r="O2109" s="47">
        <v>4</v>
      </c>
    </row>
    <row r="2110" spans="11:15" ht="12.75" customHeight="1">
      <c r="K2110" s="111" t="s">
        <v>1601</v>
      </c>
      <c r="L2110" s="111" t="s">
        <v>161</v>
      </c>
      <c r="M2110" s="47">
        <v>1</v>
      </c>
      <c r="N2110" s="111" t="s">
        <v>151</v>
      </c>
      <c r="O2110" s="47">
        <v>5</v>
      </c>
    </row>
    <row r="2111" spans="11:15" ht="12.75" customHeight="1">
      <c r="K2111" s="111" t="s">
        <v>1601</v>
      </c>
      <c r="L2111" s="111" t="s">
        <v>470</v>
      </c>
      <c r="M2111" s="47">
        <v>0</v>
      </c>
      <c r="N2111" s="111" t="s">
        <v>152</v>
      </c>
      <c r="O2111" s="47">
        <v>5</v>
      </c>
    </row>
    <row r="2112" spans="11:15" ht="12.75" customHeight="1">
      <c r="K2112" s="111" t="s">
        <v>1601</v>
      </c>
      <c r="L2112" s="111" t="s">
        <v>1793</v>
      </c>
      <c r="M2112" s="47">
        <v>1</v>
      </c>
      <c r="N2112" s="111" t="s">
        <v>151</v>
      </c>
      <c r="O2112" s="47">
        <v>4</v>
      </c>
    </row>
    <row r="2113" spans="11:15" ht="12.75" customHeight="1">
      <c r="K2113" s="111" t="s">
        <v>1601</v>
      </c>
      <c r="L2113" s="111" t="s">
        <v>4113</v>
      </c>
      <c r="M2113" s="47">
        <v>0</v>
      </c>
      <c r="N2113" s="111" t="s">
        <v>1655</v>
      </c>
      <c r="O2113" s="47">
        <v>5</v>
      </c>
    </row>
    <row r="2114" spans="11:15" ht="12.75" customHeight="1">
      <c r="K2114" s="111" t="s">
        <v>1601</v>
      </c>
      <c r="L2114" s="111" t="s">
        <v>1794</v>
      </c>
      <c r="M2114" s="47">
        <v>0</v>
      </c>
      <c r="N2114" s="111" t="s">
        <v>151</v>
      </c>
      <c r="O2114" s="47">
        <v>4</v>
      </c>
    </row>
    <row r="2115" spans="11:15" ht="12.75" customHeight="1">
      <c r="K2115" s="111" t="s">
        <v>1601</v>
      </c>
      <c r="L2115" s="111" t="s">
        <v>774</v>
      </c>
      <c r="M2115" s="47">
        <v>1</v>
      </c>
      <c r="N2115" s="111" t="s">
        <v>151</v>
      </c>
      <c r="O2115" s="47">
        <v>4</v>
      </c>
    </row>
    <row r="2116" spans="11:15" ht="12.75" customHeight="1">
      <c r="K2116" s="111" t="s">
        <v>3630</v>
      </c>
      <c r="L2116" s="111" t="s">
        <v>228</v>
      </c>
      <c r="M2116" s="47">
        <v>0</v>
      </c>
      <c r="N2116" s="111" t="s">
        <v>1655</v>
      </c>
      <c r="O2116" s="47">
        <v>5</v>
      </c>
    </row>
    <row r="2117" spans="11:15" ht="12.75" customHeight="1">
      <c r="K2117" s="111" t="s">
        <v>1603</v>
      </c>
      <c r="L2117" s="111" t="s">
        <v>161</v>
      </c>
      <c r="M2117" s="47">
        <v>1</v>
      </c>
      <c r="N2117" s="111" t="s">
        <v>151</v>
      </c>
      <c r="O2117" s="47">
        <v>5</v>
      </c>
    </row>
    <row r="2118" spans="11:15" ht="12.75" customHeight="1">
      <c r="K2118" s="111" t="s">
        <v>1603</v>
      </c>
      <c r="L2118" s="111" t="s">
        <v>4114</v>
      </c>
      <c r="M2118" s="47">
        <v>0</v>
      </c>
      <c r="N2118" s="111" t="s">
        <v>151</v>
      </c>
      <c r="O2118" s="47">
        <v>4</v>
      </c>
    </row>
    <row r="2119" spans="11:15" ht="12.75" customHeight="1">
      <c r="K2119" s="111" t="s">
        <v>1603</v>
      </c>
      <c r="L2119" s="111" t="s">
        <v>4115</v>
      </c>
      <c r="M2119" s="47">
        <v>0</v>
      </c>
      <c r="N2119" s="111" t="s">
        <v>151</v>
      </c>
      <c r="O2119" s="47">
        <v>4</v>
      </c>
    </row>
    <row r="2120" spans="11:15" ht="12.75" customHeight="1">
      <c r="K2120" s="111" t="s">
        <v>1603</v>
      </c>
      <c r="L2120" s="111" t="s">
        <v>4116</v>
      </c>
      <c r="M2120" s="47">
        <v>0</v>
      </c>
      <c r="N2120" s="111" t="s">
        <v>151</v>
      </c>
      <c r="O2120" s="47">
        <v>4</v>
      </c>
    </row>
    <row r="2121" spans="11:15" ht="12.75" customHeight="1">
      <c r="K2121" s="111" t="s">
        <v>1603</v>
      </c>
      <c r="L2121" s="111" t="s">
        <v>1328</v>
      </c>
      <c r="M2121" s="47">
        <v>0</v>
      </c>
      <c r="N2121" s="111" t="s">
        <v>151</v>
      </c>
      <c r="O2121" s="47">
        <v>4</v>
      </c>
    </row>
    <row r="2122" spans="11:15" ht="12.75" customHeight="1">
      <c r="K2122" s="111" t="s">
        <v>1603</v>
      </c>
      <c r="L2122" s="111" t="s">
        <v>4117</v>
      </c>
      <c r="M2122" s="47">
        <v>0</v>
      </c>
      <c r="N2122" s="111" t="s">
        <v>1655</v>
      </c>
      <c r="O2122" s="47">
        <v>5</v>
      </c>
    </row>
    <row r="2123" spans="11:15" ht="12.75" customHeight="1">
      <c r="K2123" s="111" t="s">
        <v>1603</v>
      </c>
      <c r="L2123" s="111" t="s">
        <v>4118</v>
      </c>
      <c r="M2123" s="47">
        <v>0</v>
      </c>
      <c r="N2123" s="111" t="s">
        <v>1655</v>
      </c>
      <c r="O2123" s="47">
        <v>5</v>
      </c>
    </row>
    <row r="2124" spans="11:15" ht="12.75" customHeight="1">
      <c r="K2124" s="111" t="s">
        <v>1603</v>
      </c>
      <c r="L2124" s="111" t="s">
        <v>328</v>
      </c>
      <c r="M2124" s="47">
        <v>0</v>
      </c>
      <c r="N2124" s="111" t="s">
        <v>151</v>
      </c>
      <c r="O2124" s="47">
        <v>4</v>
      </c>
    </row>
    <row r="2125" spans="11:15" ht="12.75" customHeight="1">
      <c r="K2125" s="111" t="s">
        <v>1604</v>
      </c>
      <c r="L2125" s="111" t="s">
        <v>228</v>
      </c>
      <c r="M2125" s="47">
        <v>0</v>
      </c>
      <c r="N2125" s="111" t="s">
        <v>151</v>
      </c>
      <c r="O2125" s="47">
        <v>4</v>
      </c>
    </row>
    <row r="2126" spans="11:15" ht="12.75" customHeight="1">
      <c r="K2126" s="111" t="s">
        <v>1604</v>
      </c>
      <c r="L2126" s="111" t="s">
        <v>228</v>
      </c>
      <c r="M2126" s="47">
        <v>0</v>
      </c>
      <c r="N2126" s="111" t="s">
        <v>151</v>
      </c>
      <c r="O2126" s="47">
        <v>5</v>
      </c>
    </row>
    <row r="2127" spans="11:15" ht="12.75" customHeight="1">
      <c r="K2127" s="111" t="s">
        <v>1606</v>
      </c>
      <c r="L2127" s="111" t="s">
        <v>228</v>
      </c>
      <c r="M2127" s="47">
        <v>0</v>
      </c>
      <c r="N2127" s="111" t="s">
        <v>151</v>
      </c>
      <c r="O2127" s="47">
        <v>3</v>
      </c>
    </row>
    <row r="2128" spans="11:15" ht="12.75" customHeight="1">
      <c r="K2128" s="111" t="s">
        <v>1606</v>
      </c>
      <c r="L2128" s="111" t="s">
        <v>228</v>
      </c>
      <c r="M2128" s="47">
        <v>0</v>
      </c>
      <c r="N2128" s="111" t="s">
        <v>151</v>
      </c>
      <c r="O2128" s="47">
        <v>5</v>
      </c>
    </row>
    <row r="2129" spans="11:15" ht="12.75" customHeight="1">
      <c r="K2129" s="111" t="s">
        <v>3633</v>
      </c>
      <c r="L2129" s="111" t="s">
        <v>228</v>
      </c>
      <c r="M2129" s="47">
        <v>0</v>
      </c>
      <c r="N2129" s="111" t="s">
        <v>151</v>
      </c>
      <c r="O2129" s="47">
        <v>5</v>
      </c>
    </row>
    <row r="2130" spans="11:15" ht="12.75" customHeight="1">
      <c r="K2130" s="111" t="s">
        <v>3635</v>
      </c>
      <c r="L2130" s="111" t="s">
        <v>228</v>
      </c>
      <c r="M2130" s="47">
        <v>0</v>
      </c>
      <c r="N2130" s="111" t="s">
        <v>151</v>
      </c>
      <c r="O2130" s="47">
        <v>4</v>
      </c>
    </row>
    <row r="2131" spans="11:15" ht="12.75" customHeight="1">
      <c r="K2131" s="111" t="s">
        <v>3637</v>
      </c>
      <c r="L2131" s="111" t="s">
        <v>228</v>
      </c>
      <c r="M2131" s="47">
        <v>0</v>
      </c>
      <c r="N2131" s="111" t="s">
        <v>151</v>
      </c>
      <c r="O2131" s="47">
        <v>4</v>
      </c>
    </row>
    <row r="2132" spans="11:15" ht="12.75" customHeight="1">
      <c r="K2132" s="111" t="s">
        <v>3639</v>
      </c>
      <c r="L2132" s="111" t="s">
        <v>228</v>
      </c>
      <c r="M2132" s="47">
        <v>0</v>
      </c>
      <c r="N2132" s="111" t="s">
        <v>151</v>
      </c>
      <c r="O2132" s="47">
        <v>4</v>
      </c>
    </row>
    <row r="2133" spans="11:15" ht="12.75" customHeight="1">
      <c r="K2133" s="111" t="s">
        <v>3641</v>
      </c>
      <c r="L2133" s="111" t="s">
        <v>228</v>
      </c>
      <c r="M2133" s="47">
        <v>0</v>
      </c>
      <c r="N2133" s="111" t="s">
        <v>151</v>
      </c>
      <c r="O2133" s="47">
        <v>5</v>
      </c>
    </row>
    <row r="2134" spans="11:15" ht="12.75" customHeight="1">
      <c r="K2134" s="111" t="s">
        <v>3643</v>
      </c>
      <c r="L2134" s="111" t="s">
        <v>228</v>
      </c>
      <c r="M2134" s="47">
        <v>0</v>
      </c>
      <c r="N2134" s="111" t="s">
        <v>152</v>
      </c>
      <c r="O2134" s="47">
        <v>4</v>
      </c>
    </row>
    <row r="2135" spans="11:15" ht="12.75" customHeight="1">
      <c r="K2135" s="111" t="s">
        <v>3645</v>
      </c>
      <c r="L2135" s="111" t="s">
        <v>228</v>
      </c>
      <c r="M2135" s="47">
        <v>0</v>
      </c>
      <c r="N2135" s="111" t="s">
        <v>151</v>
      </c>
      <c r="O2135" s="47">
        <v>5</v>
      </c>
    </row>
    <row r="2136" spans="11:15" ht="12.75" customHeight="1">
      <c r="K2136" s="111" t="s">
        <v>1607</v>
      </c>
      <c r="L2136" s="111" t="s">
        <v>228</v>
      </c>
      <c r="M2136" s="47">
        <v>0</v>
      </c>
      <c r="N2136" s="111" t="s">
        <v>152</v>
      </c>
      <c r="O2136" s="47">
        <v>4</v>
      </c>
    </row>
    <row r="2137" spans="11:15" ht="12.75" customHeight="1">
      <c r="K2137" s="111" t="s">
        <v>1609</v>
      </c>
      <c r="L2137" s="111" t="s">
        <v>228</v>
      </c>
      <c r="M2137" s="47">
        <v>0</v>
      </c>
      <c r="N2137" s="111" t="s">
        <v>151</v>
      </c>
      <c r="O2137" s="47">
        <v>3</v>
      </c>
    </row>
    <row r="2138" spans="11:15" ht="12.75" customHeight="1">
      <c r="K2138" s="111" t="s">
        <v>1611</v>
      </c>
      <c r="L2138" s="111" t="s">
        <v>228</v>
      </c>
      <c r="M2138" s="47">
        <v>0</v>
      </c>
      <c r="N2138" s="111" t="s">
        <v>151</v>
      </c>
      <c r="O2138" s="47">
        <v>5</v>
      </c>
    </row>
    <row r="2139" spans="11:15" ht="12.75" customHeight="1">
      <c r="K2139" s="111" t="s">
        <v>1612</v>
      </c>
      <c r="L2139" s="111" t="s">
        <v>228</v>
      </c>
      <c r="M2139" s="47">
        <v>0</v>
      </c>
      <c r="N2139" s="111" t="s">
        <v>151</v>
      </c>
      <c r="O2139" s="47">
        <v>5</v>
      </c>
    </row>
    <row r="2140" spans="11:15" ht="12.75" customHeight="1">
      <c r="K2140" s="111" t="s">
        <v>1613</v>
      </c>
      <c r="L2140" s="111" t="s">
        <v>228</v>
      </c>
      <c r="M2140" s="47">
        <v>0</v>
      </c>
      <c r="N2140" s="111" t="s">
        <v>151</v>
      </c>
      <c r="O2140" s="47">
        <v>5</v>
      </c>
    </row>
    <row r="2141" spans="11:15" ht="12.75" customHeight="1">
      <c r="K2141" s="111" t="s">
        <v>1615</v>
      </c>
      <c r="L2141" s="111" t="s">
        <v>774</v>
      </c>
      <c r="M2141" s="47">
        <v>0</v>
      </c>
      <c r="N2141" s="111" t="s">
        <v>152</v>
      </c>
      <c r="O2141" s="47">
        <v>5</v>
      </c>
    </row>
    <row r="2142" spans="11:15" ht="12.75" customHeight="1">
      <c r="K2142" s="111" t="s">
        <v>1615</v>
      </c>
      <c r="L2142" s="111" t="s">
        <v>1447</v>
      </c>
      <c r="M2142" s="47">
        <v>1</v>
      </c>
      <c r="N2142" s="111" t="s">
        <v>151</v>
      </c>
      <c r="O2142" s="47">
        <v>4</v>
      </c>
    </row>
    <row r="2143" spans="11:15" ht="12.75" customHeight="1">
      <c r="K2143" s="111" t="s">
        <v>3647</v>
      </c>
      <c r="L2143" s="111" t="s">
        <v>228</v>
      </c>
      <c r="M2143" s="47">
        <v>0</v>
      </c>
      <c r="N2143" s="111" t="s">
        <v>1655</v>
      </c>
      <c r="O2143" s="47">
        <v>5</v>
      </c>
    </row>
    <row r="2144" spans="11:15" ht="12.75" customHeight="1">
      <c r="K2144" s="111" t="s">
        <v>3647</v>
      </c>
      <c r="L2144" s="111" t="s">
        <v>228</v>
      </c>
      <c r="M2144" s="47">
        <v>0</v>
      </c>
      <c r="N2144" s="111" t="s">
        <v>1655</v>
      </c>
      <c r="O2144" s="47">
        <v>5</v>
      </c>
    </row>
    <row r="2145" spans="11:15" ht="12.75" customHeight="1">
      <c r="K2145" s="111" t="s">
        <v>1618</v>
      </c>
      <c r="L2145" s="111" t="s">
        <v>228</v>
      </c>
      <c r="M2145" s="47">
        <v>0</v>
      </c>
      <c r="N2145" s="111" t="s">
        <v>151</v>
      </c>
      <c r="O2145" s="47">
        <v>3</v>
      </c>
    </row>
    <row r="2146" spans="11:15" ht="12.75" customHeight="1">
      <c r="K2146" s="111" t="s">
        <v>1618</v>
      </c>
      <c r="L2146" s="111" t="s">
        <v>228</v>
      </c>
      <c r="M2146" s="47">
        <v>0</v>
      </c>
      <c r="N2146" s="111" t="s">
        <v>151</v>
      </c>
      <c r="O2146" s="47">
        <v>5</v>
      </c>
    </row>
    <row r="2147" spans="11:15" ht="12.75" customHeight="1">
      <c r="K2147" s="111" t="s">
        <v>3651</v>
      </c>
      <c r="L2147" s="111" t="s">
        <v>228</v>
      </c>
      <c r="M2147" s="47">
        <v>0</v>
      </c>
      <c r="N2147" s="111" t="s">
        <v>151</v>
      </c>
      <c r="O2147" s="47">
        <v>4</v>
      </c>
    </row>
    <row r="2148" spans="11:15" ht="12.75" customHeight="1">
      <c r="K2148" s="111" t="s">
        <v>3653</v>
      </c>
      <c r="L2148" s="111" t="s">
        <v>228</v>
      </c>
      <c r="M2148" s="47">
        <v>0</v>
      </c>
      <c r="N2148" s="111" t="s">
        <v>151</v>
      </c>
      <c r="O2148" s="47">
        <v>4</v>
      </c>
    </row>
    <row r="2149" spans="11:15" ht="12.75" customHeight="1">
      <c r="K2149" s="111" t="s">
        <v>3654</v>
      </c>
      <c r="L2149" s="111" t="s">
        <v>228</v>
      </c>
      <c r="M2149" s="47">
        <v>0</v>
      </c>
      <c r="N2149" s="111" t="s">
        <v>151</v>
      </c>
      <c r="O2149" s="47">
        <v>4</v>
      </c>
    </row>
    <row r="2150" spans="11:15" ht="12.75" customHeight="1">
      <c r="K2150" s="111" t="s">
        <v>1620</v>
      </c>
      <c r="L2150" s="111" t="s">
        <v>228</v>
      </c>
      <c r="M2150" s="47">
        <v>0</v>
      </c>
      <c r="N2150" s="111" t="s">
        <v>151</v>
      </c>
      <c r="O2150" s="47">
        <v>4</v>
      </c>
    </row>
    <row r="2151" spans="11:15" ht="12.75" customHeight="1">
      <c r="K2151" s="111" t="s">
        <v>1620</v>
      </c>
      <c r="L2151" s="111" t="s">
        <v>228</v>
      </c>
      <c r="M2151" s="47">
        <v>0</v>
      </c>
      <c r="N2151" s="111" t="s">
        <v>151</v>
      </c>
      <c r="O2151" s="47">
        <v>5</v>
      </c>
    </row>
    <row r="2152" spans="11:15" ht="12.75" customHeight="1">
      <c r="K2152" s="111" t="s">
        <v>3656</v>
      </c>
      <c r="L2152" s="111" t="s">
        <v>228</v>
      </c>
      <c r="M2152" s="47">
        <v>0</v>
      </c>
      <c r="N2152" s="111" t="s">
        <v>151</v>
      </c>
      <c r="O2152" s="47">
        <v>5</v>
      </c>
    </row>
    <row r="2153" spans="11:15" ht="12.75" customHeight="1">
      <c r="K2153" s="111" t="s">
        <v>1623</v>
      </c>
      <c r="L2153" s="111" t="s">
        <v>228</v>
      </c>
      <c r="M2153" s="47">
        <v>0</v>
      </c>
      <c r="N2153" s="111" t="s">
        <v>151</v>
      </c>
      <c r="O2153" s="47">
        <v>5</v>
      </c>
    </row>
    <row r="2154" spans="11:15" ht="12.75" customHeight="1">
      <c r="K2154" s="111" t="s">
        <v>3658</v>
      </c>
      <c r="L2154" s="111" t="s">
        <v>228</v>
      </c>
      <c r="M2154" s="47">
        <v>0</v>
      </c>
      <c r="N2154" s="111" t="s">
        <v>151</v>
      </c>
      <c r="O2154" s="47">
        <v>5</v>
      </c>
    </row>
    <row r="2155" spans="11:15" ht="12.75" customHeight="1">
      <c r="K2155" s="111" t="s">
        <v>1625</v>
      </c>
      <c r="L2155" s="111" t="s">
        <v>228</v>
      </c>
      <c r="M2155" s="47">
        <v>0</v>
      </c>
      <c r="N2155" s="111" t="s">
        <v>151</v>
      </c>
      <c r="O2155" s="47">
        <v>5</v>
      </c>
    </row>
    <row r="2156" spans="11:15" ht="12.75" customHeight="1">
      <c r="K2156" s="111" t="s">
        <v>1627</v>
      </c>
      <c r="L2156" s="111" t="s">
        <v>228</v>
      </c>
      <c r="M2156" s="47">
        <v>0</v>
      </c>
      <c r="N2156" s="111" t="s">
        <v>151</v>
      </c>
      <c r="O2156" s="47">
        <v>5</v>
      </c>
    </row>
    <row r="2157" spans="11:15" ht="12.75" customHeight="1">
      <c r="K2157" s="111" t="s">
        <v>3661</v>
      </c>
      <c r="L2157" s="111" t="s">
        <v>228</v>
      </c>
      <c r="M2157" s="47">
        <v>0</v>
      </c>
      <c r="N2157" s="111" t="s">
        <v>151</v>
      </c>
      <c r="O2157" s="47">
        <v>5</v>
      </c>
    </row>
    <row r="2158" spans="11:15" ht="12.75" customHeight="1">
      <c r="K2158" s="111" t="s">
        <v>3663</v>
      </c>
      <c r="L2158" s="111" t="s">
        <v>228</v>
      </c>
      <c r="M2158" s="47">
        <v>0</v>
      </c>
      <c r="N2158" s="111" t="s">
        <v>151</v>
      </c>
      <c r="O2158" s="47">
        <v>5</v>
      </c>
    </row>
    <row r="2159" spans="11:15" ht="12.75" customHeight="1">
      <c r="K2159" s="111" t="s">
        <v>1629</v>
      </c>
      <c r="L2159" s="111" t="s">
        <v>345</v>
      </c>
      <c r="M2159" s="47">
        <v>0</v>
      </c>
      <c r="N2159" s="111" t="s">
        <v>1655</v>
      </c>
      <c r="O2159" s="47">
        <v>5</v>
      </c>
    </row>
    <row r="2160" spans="11:15" ht="12.75" customHeight="1">
      <c r="K2160" s="111" t="s">
        <v>3666</v>
      </c>
      <c r="L2160" s="111" t="s">
        <v>161</v>
      </c>
      <c r="M2160" s="47">
        <v>0</v>
      </c>
      <c r="N2160" s="111" t="s">
        <v>151</v>
      </c>
      <c r="O2160" s="47">
        <v>4</v>
      </c>
    </row>
    <row r="2161" spans="11:15" ht="12.75" customHeight="1">
      <c r="K2161" s="111" t="s">
        <v>1630</v>
      </c>
      <c r="L2161" s="111" t="s">
        <v>354</v>
      </c>
      <c r="M2161" s="47">
        <v>0</v>
      </c>
      <c r="N2161" s="111" t="s">
        <v>151</v>
      </c>
      <c r="O2161" s="47">
        <v>4</v>
      </c>
    </row>
    <row r="2162" spans="11:15" ht="12.75" customHeight="1">
      <c r="K2162" s="111" t="s">
        <v>1630</v>
      </c>
      <c r="L2162" s="111" t="s">
        <v>322</v>
      </c>
      <c r="M2162" s="47">
        <v>0</v>
      </c>
      <c r="N2162" s="111" t="s">
        <v>1655</v>
      </c>
      <c r="O2162" s="47">
        <v>5</v>
      </c>
    </row>
    <row r="2163" spans="11:15" ht="12.75" customHeight="1">
      <c r="K2163" s="111" t="s">
        <v>1630</v>
      </c>
      <c r="L2163" s="111" t="s">
        <v>372</v>
      </c>
      <c r="M2163" s="47">
        <v>0</v>
      </c>
      <c r="N2163" s="111" t="s">
        <v>151</v>
      </c>
      <c r="O2163" s="47">
        <v>4</v>
      </c>
    </row>
    <row r="2164" spans="11:15" ht="12.75" customHeight="1">
      <c r="K2164" s="111" t="s">
        <v>3669</v>
      </c>
      <c r="L2164" s="111" t="s">
        <v>228</v>
      </c>
      <c r="M2164" s="47">
        <v>0</v>
      </c>
      <c r="N2164" s="111" t="s">
        <v>1655</v>
      </c>
      <c r="O2164" s="47">
        <v>5</v>
      </c>
    </row>
    <row r="2165" spans="11:15" ht="12.75" customHeight="1">
      <c r="K2165" s="111" t="s">
        <v>1631</v>
      </c>
      <c r="L2165" s="111" t="s">
        <v>301</v>
      </c>
      <c r="M2165" s="47">
        <v>0</v>
      </c>
      <c r="N2165" s="111" t="s">
        <v>1655</v>
      </c>
      <c r="O2165" s="47">
        <v>5</v>
      </c>
    </row>
    <row r="2166" spans="11:15" ht="12.75" customHeight="1">
      <c r="K2166" s="111" t="s">
        <v>1631</v>
      </c>
      <c r="L2166" s="111" t="s">
        <v>733</v>
      </c>
      <c r="M2166" s="47">
        <v>1</v>
      </c>
      <c r="N2166" s="111" t="s">
        <v>151</v>
      </c>
      <c r="O2166" s="47">
        <v>4</v>
      </c>
    </row>
    <row r="2167" spans="11:15" ht="12.75" customHeight="1">
      <c r="K2167" s="111" t="s">
        <v>1631</v>
      </c>
      <c r="L2167" s="111" t="s">
        <v>1795</v>
      </c>
      <c r="M2167" s="47">
        <v>0</v>
      </c>
      <c r="N2167" s="111" t="s">
        <v>151</v>
      </c>
      <c r="O2167" s="47">
        <v>4</v>
      </c>
    </row>
    <row r="2168" spans="11:15" ht="12.75" customHeight="1">
      <c r="K2168" s="111" t="s">
        <v>1631</v>
      </c>
      <c r="L2168" s="111" t="s">
        <v>1593</v>
      </c>
      <c r="M2168" s="47">
        <v>1</v>
      </c>
      <c r="N2168" s="111" t="s">
        <v>151</v>
      </c>
      <c r="O2168" s="47">
        <v>5</v>
      </c>
    </row>
    <row r="2169" spans="11:15" ht="12.75" customHeight="1">
      <c r="K2169" s="111" t="s">
        <v>1632</v>
      </c>
      <c r="L2169" s="111" t="s">
        <v>228</v>
      </c>
      <c r="M2169" s="47">
        <v>0</v>
      </c>
      <c r="N2169" s="111" t="s">
        <v>151</v>
      </c>
      <c r="O2169" s="47">
        <v>4</v>
      </c>
    </row>
    <row r="2170" spans="11:15" ht="12.75" customHeight="1">
      <c r="K2170" s="111" t="s">
        <v>1633</v>
      </c>
      <c r="L2170" s="111" t="s">
        <v>1319</v>
      </c>
      <c r="M2170" s="47">
        <v>1</v>
      </c>
      <c r="N2170" s="111" t="s">
        <v>152</v>
      </c>
      <c r="O2170" s="47">
        <v>4</v>
      </c>
    </row>
    <row r="2171" spans="11:15" ht="12.75" customHeight="1">
      <c r="K2171" s="111" t="s">
        <v>1633</v>
      </c>
      <c r="L2171" s="111" t="s">
        <v>1049</v>
      </c>
      <c r="M2171" s="47">
        <v>0</v>
      </c>
      <c r="N2171" s="111" t="s">
        <v>1655</v>
      </c>
      <c r="O2171" s="47">
        <v>5</v>
      </c>
    </row>
    <row r="2172" spans="11:15" ht="12.75" customHeight="1">
      <c r="K2172" s="111" t="s">
        <v>1633</v>
      </c>
      <c r="L2172" s="111" t="s">
        <v>1796</v>
      </c>
      <c r="M2172" s="47">
        <v>1</v>
      </c>
      <c r="N2172" s="111" t="s">
        <v>151</v>
      </c>
      <c r="O2172" s="47">
        <v>4</v>
      </c>
    </row>
    <row r="2173" spans="11:15" ht="12.75" customHeight="1">
      <c r="K2173" s="111" t="s">
        <v>1633</v>
      </c>
      <c r="L2173" s="111" t="s">
        <v>1427</v>
      </c>
      <c r="M2173" s="47">
        <v>1</v>
      </c>
      <c r="N2173" s="111" t="s">
        <v>151</v>
      </c>
      <c r="O2173" s="47">
        <v>5</v>
      </c>
    </row>
    <row r="2174" spans="11:15" ht="12.75" customHeight="1">
      <c r="K2174" s="111" t="s">
        <v>1634</v>
      </c>
      <c r="L2174" s="111" t="s">
        <v>334</v>
      </c>
      <c r="M2174" s="47">
        <v>0</v>
      </c>
      <c r="N2174" s="111" t="s">
        <v>1655</v>
      </c>
      <c r="O2174" s="47">
        <v>5</v>
      </c>
    </row>
    <row r="2175" spans="11:15" ht="12.75" customHeight="1">
      <c r="K2175" s="111" t="s">
        <v>1634</v>
      </c>
      <c r="L2175" s="111" t="s">
        <v>418</v>
      </c>
      <c r="M2175" s="47">
        <v>0</v>
      </c>
      <c r="N2175" s="111" t="s">
        <v>1655</v>
      </c>
      <c r="O2175" s="47">
        <v>5</v>
      </c>
    </row>
    <row r="2176" spans="11:15" ht="12.75" customHeight="1">
      <c r="K2176" s="111" t="s">
        <v>1634</v>
      </c>
      <c r="L2176" s="111" t="s">
        <v>4119</v>
      </c>
      <c r="M2176" s="47">
        <v>0</v>
      </c>
      <c r="N2176" s="111" t="s">
        <v>151</v>
      </c>
      <c r="O2176" s="47">
        <v>4</v>
      </c>
    </row>
    <row r="2177" spans="11:15" ht="12.75" customHeight="1">
      <c r="K2177" s="111" t="s">
        <v>1634</v>
      </c>
      <c r="L2177" s="111" t="s">
        <v>372</v>
      </c>
      <c r="M2177" s="47">
        <v>0</v>
      </c>
      <c r="N2177" s="111" t="s">
        <v>1655</v>
      </c>
      <c r="O2177" s="47">
        <v>5</v>
      </c>
    </row>
    <row r="2178" spans="11:15" ht="12.75" customHeight="1">
      <c r="K2178" s="111" t="s">
        <v>1634</v>
      </c>
      <c r="L2178" s="111" t="s">
        <v>492</v>
      </c>
      <c r="M2178" s="47">
        <v>0</v>
      </c>
      <c r="N2178" s="111" t="s">
        <v>1655</v>
      </c>
      <c r="O2178" s="47">
        <v>5</v>
      </c>
    </row>
    <row r="2179" spans="11:15" ht="12.75" customHeight="1">
      <c r="K2179" s="111" t="s">
        <v>1634</v>
      </c>
      <c r="L2179" s="111" t="s">
        <v>1447</v>
      </c>
      <c r="M2179" s="47">
        <v>0</v>
      </c>
      <c r="N2179" s="111" t="s">
        <v>1655</v>
      </c>
      <c r="O2179" s="47">
        <v>5</v>
      </c>
    </row>
    <row r="2180" spans="11:15" ht="12.75" customHeight="1">
      <c r="K2180" s="111" t="s">
        <v>3676</v>
      </c>
      <c r="L2180" s="111" t="s">
        <v>228</v>
      </c>
      <c r="M2180" s="47">
        <v>0</v>
      </c>
      <c r="N2180" s="111" t="s">
        <v>1655</v>
      </c>
      <c r="O2180" s="47">
        <v>5</v>
      </c>
    </row>
    <row r="2181" spans="11:15" ht="12.75" customHeight="1">
      <c r="K2181" s="111" t="s">
        <v>1635</v>
      </c>
      <c r="L2181" s="111" t="s">
        <v>357</v>
      </c>
      <c r="M2181" s="47">
        <v>1</v>
      </c>
      <c r="N2181" s="111" t="s">
        <v>151</v>
      </c>
      <c r="O2181" s="47">
        <v>4</v>
      </c>
    </row>
    <row r="2182" spans="11:15" ht="12.75" customHeight="1">
      <c r="K2182" s="111" t="s">
        <v>1635</v>
      </c>
      <c r="L2182" s="111" t="s">
        <v>375</v>
      </c>
      <c r="M2182" s="47">
        <v>1</v>
      </c>
      <c r="N2182" s="111" t="s">
        <v>151</v>
      </c>
      <c r="O2182" s="47">
        <v>4</v>
      </c>
    </row>
    <row r="2183" spans="11:15" ht="12.75" customHeight="1">
      <c r="K2183" s="111" t="s">
        <v>1635</v>
      </c>
      <c r="L2183" s="111" t="s">
        <v>492</v>
      </c>
      <c r="M2183" s="47">
        <v>0</v>
      </c>
      <c r="N2183" s="111" t="s">
        <v>151</v>
      </c>
      <c r="O2183" s="47">
        <v>5</v>
      </c>
    </row>
    <row r="2184" spans="11:15" ht="12.75" customHeight="1">
      <c r="K2184" s="111" t="s">
        <v>3680</v>
      </c>
      <c r="L2184" s="111" t="s">
        <v>228</v>
      </c>
      <c r="M2184" s="47">
        <v>0</v>
      </c>
      <c r="N2184" s="111" t="s">
        <v>1655</v>
      </c>
      <c r="O2184" s="47">
        <v>5</v>
      </c>
    </row>
    <row r="2185" spans="11:15" ht="12.75" customHeight="1">
      <c r="K2185" s="111" t="s">
        <v>3683</v>
      </c>
      <c r="L2185" s="111" t="s">
        <v>228</v>
      </c>
      <c r="M2185" s="47">
        <v>0</v>
      </c>
      <c r="N2185" s="111" t="s">
        <v>1655</v>
      </c>
      <c r="O2185" s="47">
        <v>5</v>
      </c>
    </row>
    <row r="2186" spans="11:15" ht="12.75" customHeight="1">
      <c r="K2186" s="111" t="s">
        <v>3686</v>
      </c>
      <c r="L2186" s="111" t="s">
        <v>228</v>
      </c>
      <c r="M2186" s="47">
        <v>0</v>
      </c>
      <c r="N2186" s="111" t="s">
        <v>152</v>
      </c>
      <c r="O2186" s="47">
        <v>4</v>
      </c>
    </row>
    <row r="2187" spans="11:15" ht="12.75" customHeight="1">
      <c r="K2187" s="111" t="s">
        <v>1636</v>
      </c>
      <c r="L2187" s="111" t="s">
        <v>774</v>
      </c>
      <c r="M2187" s="47">
        <v>0</v>
      </c>
      <c r="N2187" s="111" t="s">
        <v>151</v>
      </c>
      <c r="O2187" s="47">
        <v>4</v>
      </c>
    </row>
    <row r="2188" spans="11:15" ht="12.75" customHeight="1">
      <c r="K2188" s="111" t="s">
        <v>3690</v>
      </c>
      <c r="L2188" s="111" t="s">
        <v>228</v>
      </c>
      <c r="M2188" s="47">
        <v>0</v>
      </c>
      <c r="N2188" s="111" t="s">
        <v>152</v>
      </c>
      <c r="O2188" s="47">
        <v>4</v>
      </c>
    </row>
    <row r="2189" spans="11:15" ht="12.75" customHeight="1">
      <c r="K2189" s="111" t="s">
        <v>3692</v>
      </c>
      <c r="L2189" s="111" t="s">
        <v>228</v>
      </c>
      <c r="M2189" s="47">
        <v>0</v>
      </c>
      <c r="N2189" s="111" t="s">
        <v>1655</v>
      </c>
      <c r="O2189" s="47">
        <v>5</v>
      </c>
    </row>
    <row r="2190" spans="11:15" ht="12.75" customHeight="1">
      <c r="K2190" s="111" t="s">
        <v>3695</v>
      </c>
      <c r="L2190" s="111" t="s">
        <v>228</v>
      </c>
      <c r="M2190" s="47">
        <v>0</v>
      </c>
      <c r="N2190" s="111" t="s">
        <v>1655</v>
      </c>
      <c r="O2190" s="47">
        <v>5</v>
      </c>
    </row>
    <row r="2191" spans="11:15" ht="12.75" customHeight="1">
      <c r="K2191" s="111" t="s">
        <v>3697</v>
      </c>
      <c r="L2191" s="111" t="s">
        <v>228</v>
      </c>
      <c r="M2191" s="47">
        <v>0</v>
      </c>
      <c r="N2191" s="111" t="s">
        <v>151</v>
      </c>
      <c r="O2191" s="47">
        <v>2</v>
      </c>
    </row>
    <row r="2192" spans="11:15" ht="12.75" customHeight="1">
      <c r="K2192" s="111" t="s">
        <v>3700</v>
      </c>
      <c r="L2192" s="111" t="s">
        <v>228</v>
      </c>
      <c r="M2192" s="47">
        <v>0</v>
      </c>
      <c r="N2192" s="111" t="s">
        <v>1655</v>
      </c>
      <c r="O2192" s="47">
        <v>5</v>
      </c>
    </row>
    <row r="2193" spans="11:15" ht="12.75" customHeight="1">
      <c r="K2193" s="111" t="s">
        <v>3702</v>
      </c>
      <c r="L2193" s="111" t="s">
        <v>228</v>
      </c>
      <c r="M2193" s="47">
        <v>0</v>
      </c>
      <c r="N2193" s="111" t="s">
        <v>1655</v>
      </c>
      <c r="O2193" s="47">
        <v>5</v>
      </c>
    </row>
    <row r="2194" spans="11:15" ht="12.75" customHeight="1">
      <c r="K2194" s="111" t="s">
        <v>3704</v>
      </c>
      <c r="L2194" s="111" t="s">
        <v>228</v>
      </c>
      <c r="M2194" s="47">
        <v>0</v>
      </c>
      <c r="N2194" s="111" t="s">
        <v>1655</v>
      </c>
      <c r="O2194" s="47">
        <v>5</v>
      </c>
    </row>
    <row r="2195" spans="11:15" ht="12.75" customHeight="1">
      <c r="K2195" s="111" t="s">
        <v>3707</v>
      </c>
      <c r="L2195" s="111" t="s">
        <v>228</v>
      </c>
      <c r="M2195" s="47">
        <v>0</v>
      </c>
      <c r="N2195" s="111" t="s">
        <v>1655</v>
      </c>
      <c r="O2195" s="47">
        <v>5</v>
      </c>
    </row>
    <row r="2196" spans="11:15" ht="12.75" customHeight="1">
      <c r="K2196" s="111" t="s">
        <v>3710</v>
      </c>
      <c r="L2196" s="111" t="s">
        <v>470</v>
      </c>
      <c r="M2196" s="47">
        <v>1</v>
      </c>
      <c r="N2196" s="111" t="s">
        <v>1655</v>
      </c>
      <c r="O2196" s="47">
        <v>5</v>
      </c>
    </row>
    <row r="2197" spans="11:15" ht="12.75" customHeight="1">
      <c r="K2197" s="111" t="s">
        <v>3713</v>
      </c>
      <c r="L2197" s="111" t="s">
        <v>228</v>
      </c>
      <c r="M2197" s="47">
        <v>0</v>
      </c>
      <c r="N2197" s="111" t="s">
        <v>1655</v>
      </c>
      <c r="O2197" s="47">
        <v>5</v>
      </c>
    </row>
    <row r="2198" spans="11:15" ht="12.75" customHeight="1">
      <c r="K2198" s="111" t="s">
        <v>1637</v>
      </c>
      <c r="L2198" s="111" t="s">
        <v>228</v>
      </c>
      <c r="M2198" s="47">
        <v>0</v>
      </c>
      <c r="N2198" s="111" t="s">
        <v>151</v>
      </c>
      <c r="O2198" s="47">
        <v>3</v>
      </c>
    </row>
    <row r="2199" spans="11:15" ht="12.75" customHeight="1">
      <c r="K2199" s="111" t="s">
        <v>1637</v>
      </c>
      <c r="L2199" s="111" t="s">
        <v>228</v>
      </c>
      <c r="M2199" s="47">
        <v>0</v>
      </c>
      <c r="N2199" s="111" t="s">
        <v>151</v>
      </c>
      <c r="O2199" s="47">
        <v>5</v>
      </c>
    </row>
    <row r="2200" spans="11:15" ht="12.75" customHeight="1">
      <c r="K2200" s="111" t="s">
        <v>1638</v>
      </c>
      <c r="L2200" s="111" t="s">
        <v>228</v>
      </c>
      <c r="M2200" s="47">
        <v>0</v>
      </c>
      <c r="N2200" s="111" t="s">
        <v>151</v>
      </c>
      <c r="O2200" s="47">
        <v>3</v>
      </c>
    </row>
    <row r="2201" spans="11:15" ht="12.75" customHeight="1">
      <c r="K2201" s="111" t="s">
        <v>1638</v>
      </c>
      <c r="L2201" s="111" t="s">
        <v>228</v>
      </c>
      <c r="M2201" s="47">
        <v>0</v>
      </c>
      <c r="N2201" s="111" t="s">
        <v>151</v>
      </c>
      <c r="O2201" s="47">
        <v>5</v>
      </c>
    </row>
    <row r="2202" spans="11:15" ht="12.75" customHeight="1">
      <c r="K2202" s="111" t="s">
        <v>3716</v>
      </c>
      <c r="L2202" s="111" t="s">
        <v>228</v>
      </c>
      <c r="M2202" s="47">
        <v>0</v>
      </c>
      <c r="N2202" s="111" t="s">
        <v>151</v>
      </c>
      <c r="O2202" s="47">
        <v>4</v>
      </c>
    </row>
    <row r="2203" spans="11:15" ht="12.75" customHeight="1">
      <c r="K2203" s="111" t="s">
        <v>1639</v>
      </c>
      <c r="L2203" s="111" t="s">
        <v>228</v>
      </c>
      <c r="M2203" s="47">
        <v>0</v>
      </c>
      <c r="N2203" s="111" t="s">
        <v>151</v>
      </c>
      <c r="O2203" s="47">
        <v>4</v>
      </c>
    </row>
    <row r="2204" spans="11:15" ht="12.75" customHeight="1">
      <c r="K2204" s="111" t="s">
        <v>1640</v>
      </c>
      <c r="L2204" s="111" t="s">
        <v>228</v>
      </c>
      <c r="M2204" s="47">
        <v>0</v>
      </c>
      <c r="N2204" s="111" t="s">
        <v>151</v>
      </c>
      <c r="O2204" s="47">
        <v>4</v>
      </c>
    </row>
    <row r="2205" spans="11:15" ht="12.75" customHeight="1">
      <c r="K2205" s="111" t="s">
        <v>3720</v>
      </c>
      <c r="L2205" s="111" t="s">
        <v>228</v>
      </c>
      <c r="M2205" s="47">
        <v>0</v>
      </c>
      <c r="N2205" s="111" t="s">
        <v>151</v>
      </c>
      <c r="O2205" s="47">
        <v>4</v>
      </c>
    </row>
    <row r="2206" spans="11:15" ht="12.75" customHeight="1">
      <c r="K2206" s="111" t="s">
        <v>1643</v>
      </c>
      <c r="L2206" s="111" t="s">
        <v>228</v>
      </c>
      <c r="M2206" s="47">
        <v>0</v>
      </c>
      <c r="N2206" s="111" t="s">
        <v>151</v>
      </c>
      <c r="O2206" s="47">
        <v>5</v>
      </c>
    </row>
    <row r="2207" spans="11:15" ht="12.75" customHeight="1">
      <c r="K2207" s="111" t="s">
        <v>1644</v>
      </c>
      <c r="L2207" s="111" t="s">
        <v>228</v>
      </c>
      <c r="M2207" s="47">
        <v>0</v>
      </c>
      <c r="N2207" s="111" t="s">
        <v>151</v>
      </c>
      <c r="O2207" s="47">
        <v>4</v>
      </c>
    </row>
    <row r="2208" spans="11:15" ht="12.75" customHeight="1">
      <c r="K2208" s="111" t="s">
        <v>1644</v>
      </c>
      <c r="L2208" s="111" t="s">
        <v>228</v>
      </c>
      <c r="M2208" s="47">
        <v>0</v>
      </c>
      <c r="N2208" s="111" t="s">
        <v>151</v>
      </c>
      <c r="O2208" s="47">
        <v>5</v>
      </c>
    </row>
    <row r="2209" spans="11:15" ht="12.75" customHeight="1">
      <c r="K2209" s="111" t="s">
        <v>1645</v>
      </c>
      <c r="L2209" s="111" t="s">
        <v>228</v>
      </c>
      <c r="M2209" s="47">
        <v>0</v>
      </c>
      <c r="N2209" s="111" t="s">
        <v>151</v>
      </c>
      <c r="O2209" s="47">
        <v>5</v>
      </c>
    </row>
    <row r="2210" spans="11:15" ht="12.75" customHeight="1">
      <c r="K2210" s="111" t="s">
        <v>1647</v>
      </c>
      <c r="L2210" s="111" t="s">
        <v>228</v>
      </c>
      <c r="M2210" s="47">
        <v>0</v>
      </c>
      <c r="N2210" s="111" t="s">
        <v>151</v>
      </c>
      <c r="O2210" s="47">
        <v>5</v>
      </c>
    </row>
    <row r="2211" spans="11:15" ht="12.75" customHeight="1">
      <c r="K2211" s="111" t="s">
        <v>1647</v>
      </c>
      <c r="L2211" s="111" t="s">
        <v>228</v>
      </c>
      <c r="M2211" s="47">
        <v>0</v>
      </c>
      <c r="N2211" s="111" t="s">
        <v>151</v>
      </c>
      <c r="O2211" s="47">
        <v>5</v>
      </c>
    </row>
    <row r="2212" spans="11:15" ht="12.75" customHeight="1">
      <c r="K2212" s="111" t="s">
        <v>1648</v>
      </c>
      <c r="L2212" s="111" t="s">
        <v>228</v>
      </c>
      <c r="M2212" s="47">
        <v>0</v>
      </c>
      <c r="N2212" s="111" t="s">
        <v>151</v>
      </c>
      <c r="O2212" s="47">
        <v>5</v>
      </c>
    </row>
    <row r="2213" spans="11:15" ht="12.75" customHeight="1">
      <c r="K2213" s="111" t="s">
        <v>1648</v>
      </c>
      <c r="L2213" s="111" t="s">
        <v>228</v>
      </c>
      <c r="M2213" s="47">
        <v>0</v>
      </c>
      <c r="N2213" s="111" t="s">
        <v>151</v>
      </c>
      <c r="O2213" s="47">
        <v>5</v>
      </c>
    </row>
    <row r="2214" spans="11:15" ht="12.75" customHeight="1">
      <c r="K2214" s="111" t="s">
        <v>3728</v>
      </c>
      <c r="L2214" s="111" t="s">
        <v>228</v>
      </c>
      <c r="M2214" s="47">
        <v>0</v>
      </c>
      <c r="N2214" s="111" t="s">
        <v>151</v>
      </c>
      <c r="O2214" s="47">
        <v>5</v>
      </c>
    </row>
    <row r="2215" spans="11:15" ht="12.75" customHeight="1">
      <c r="K2215" s="111" t="s">
        <v>3731</v>
      </c>
      <c r="L2215" s="111" t="s">
        <v>228</v>
      </c>
      <c r="M2215" s="47">
        <v>0</v>
      </c>
      <c r="N2215" s="111" t="s">
        <v>151</v>
      </c>
      <c r="O2215" s="47">
        <v>5</v>
      </c>
    </row>
    <row r="2216" spans="11:15" ht="12.75" customHeight="1">
      <c r="K2216" s="111" t="s">
        <v>3733</v>
      </c>
      <c r="L2216" s="111" t="s">
        <v>228</v>
      </c>
      <c r="M2216" s="47">
        <v>0</v>
      </c>
      <c r="N2216" s="111" t="s">
        <v>151</v>
      </c>
      <c r="O2216" s="47">
        <v>3</v>
      </c>
    </row>
    <row r="2217" spans="11:15" ht="12.75" customHeight="1">
      <c r="K2217" s="111" t="s">
        <v>3736</v>
      </c>
      <c r="L2217" s="111" t="s">
        <v>228</v>
      </c>
      <c r="M2217" s="47">
        <v>0</v>
      </c>
      <c r="N2217" s="111" t="s">
        <v>151</v>
      </c>
      <c r="O2217" s="47">
        <v>5</v>
      </c>
    </row>
    <row r="2218" spans="11:15" ht="12.75" customHeight="1">
      <c r="K2218" s="111" t="s">
        <v>3739</v>
      </c>
      <c r="L2218" s="111" t="s">
        <v>228</v>
      </c>
      <c r="M2218" s="47">
        <v>0</v>
      </c>
      <c r="N2218" s="111" t="s">
        <v>151</v>
      </c>
      <c r="O2218" s="47">
        <v>5</v>
      </c>
    </row>
    <row r="2219" spans="11:15" ht="12.75" customHeight="1">
      <c r="K2219" s="111" t="s">
        <v>3740</v>
      </c>
      <c r="L2219" s="111" t="s">
        <v>228</v>
      </c>
      <c r="M2219" s="47">
        <v>0</v>
      </c>
      <c r="N2219" s="111" t="s">
        <v>151</v>
      </c>
      <c r="O2219" s="47">
        <v>5</v>
      </c>
    </row>
    <row r="2220" spans="11:15" ht="12.75" customHeight="1">
      <c r="K2220" s="111" t="s">
        <v>3742</v>
      </c>
      <c r="L2220" s="111" t="s">
        <v>228</v>
      </c>
      <c r="M2220" s="47">
        <v>0</v>
      </c>
      <c r="N2220" s="111" t="s">
        <v>1655</v>
      </c>
      <c r="O2220" s="47">
        <v>5</v>
      </c>
    </row>
    <row r="2221" spans="11:15" ht="12.75" customHeight="1">
      <c r="K2221" s="111" t="s">
        <v>1649</v>
      </c>
      <c r="L2221" s="111" t="s">
        <v>319</v>
      </c>
      <c r="M2221" s="47">
        <v>0</v>
      </c>
      <c r="N2221" s="111" t="s">
        <v>151</v>
      </c>
      <c r="O2221" s="47">
        <v>4</v>
      </c>
    </row>
    <row r="2222" spans="11:15" ht="12.75" customHeight="1">
      <c r="K2222" s="111" t="s">
        <v>1651</v>
      </c>
      <c r="L2222" s="111" t="s">
        <v>683</v>
      </c>
      <c r="M2222" s="47">
        <v>0</v>
      </c>
      <c r="N2222" s="111" t="s">
        <v>151</v>
      </c>
      <c r="O2222" s="47">
        <v>4</v>
      </c>
    </row>
    <row r="2223" spans="11:15" ht="12.75" customHeight="1">
      <c r="K2223" s="111" t="s">
        <v>1652</v>
      </c>
      <c r="L2223" s="111" t="s">
        <v>4120</v>
      </c>
      <c r="M2223" s="47">
        <v>0</v>
      </c>
      <c r="N2223" s="111" t="s">
        <v>151</v>
      </c>
      <c r="O2223" s="47">
        <v>2</v>
      </c>
    </row>
    <row r="2224" spans="11:15" ht="12.75" customHeight="1">
      <c r="K2224" s="111" t="s">
        <v>1654</v>
      </c>
      <c r="L2224" s="111" t="s">
        <v>1926</v>
      </c>
      <c r="M2224" s="47">
        <v>0</v>
      </c>
      <c r="N2224" s="111" t="s">
        <v>151</v>
      </c>
      <c r="O2224" s="47">
        <v>2</v>
      </c>
    </row>
    <row r="2225" spans="11:15" ht="12.75" customHeight="1">
      <c r="K2225" s="111" t="s">
        <v>3748</v>
      </c>
      <c r="L2225" s="111" t="s">
        <v>228</v>
      </c>
      <c r="M2225" s="47">
        <v>0</v>
      </c>
      <c r="N2225" s="111" t="s">
        <v>1655</v>
      </c>
      <c r="O2225" s="47">
        <v>5</v>
      </c>
    </row>
    <row r="2226" spans="11:15" ht="12.75" customHeight="1">
      <c r="K2226" s="111" t="s">
        <v>1656</v>
      </c>
      <c r="L2226" s="111" t="s">
        <v>322</v>
      </c>
      <c r="M2226" s="47">
        <v>0</v>
      </c>
      <c r="N2226" s="111" t="s">
        <v>152</v>
      </c>
      <c r="O2226" s="47">
        <v>4</v>
      </c>
    </row>
    <row r="2227" spans="11:15" ht="12.75" customHeight="1">
      <c r="K2227" s="111" t="s">
        <v>3750</v>
      </c>
      <c r="L2227" s="111" t="s">
        <v>228</v>
      </c>
      <c r="M2227" s="47">
        <v>0</v>
      </c>
      <c r="N2227" s="111" t="s">
        <v>1655</v>
      </c>
      <c r="O2227" s="47">
        <v>5</v>
      </c>
    </row>
    <row r="2228" spans="11:15" ht="12.75" customHeight="1">
      <c r="K2228" s="111" t="s">
        <v>3752</v>
      </c>
      <c r="L2228" s="111" t="s">
        <v>228</v>
      </c>
      <c r="M2228" s="47">
        <v>0</v>
      </c>
      <c r="N2228" s="111" t="s">
        <v>1655</v>
      </c>
      <c r="O2228" s="47">
        <v>5</v>
      </c>
    </row>
    <row r="2229" spans="11:15" ht="12.75" customHeight="1">
      <c r="K2229" s="111" t="s">
        <v>3754</v>
      </c>
      <c r="L2229" s="111" t="s">
        <v>228</v>
      </c>
      <c r="M2229" s="47">
        <v>0</v>
      </c>
      <c r="N2229" s="111" t="s">
        <v>1655</v>
      </c>
      <c r="O2229" s="47">
        <v>5</v>
      </c>
    </row>
    <row r="2230" spans="11:15" ht="12.75" customHeight="1">
      <c r="K2230" s="111" t="s">
        <v>3757</v>
      </c>
      <c r="L2230" s="111" t="s">
        <v>228</v>
      </c>
      <c r="M2230" s="47">
        <v>0</v>
      </c>
      <c r="N2230" s="111" t="s">
        <v>1655</v>
      </c>
      <c r="O2230" s="47">
        <v>5</v>
      </c>
    </row>
    <row r="2231" spans="11:15" ht="12.75" customHeight="1">
      <c r="K2231" s="111" t="s">
        <v>1657</v>
      </c>
      <c r="L2231" s="111" t="s">
        <v>161</v>
      </c>
      <c r="M2231" s="47">
        <v>0</v>
      </c>
      <c r="N2231" s="111" t="s">
        <v>151</v>
      </c>
      <c r="O2231" s="47">
        <v>2</v>
      </c>
    </row>
    <row r="2232" spans="11:15" ht="12.75" customHeight="1">
      <c r="K2232" s="111" t="s">
        <v>1658</v>
      </c>
      <c r="L2232" s="111" t="s">
        <v>228</v>
      </c>
      <c r="M2232" s="47">
        <v>0</v>
      </c>
      <c r="N2232" s="111" t="s">
        <v>151</v>
      </c>
      <c r="O2232" s="47">
        <v>2</v>
      </c>
    </row>
    <row r="2233" spans="11:15" ht="12.75" customHeight="1">
      <c r="K2233" s="111" t="s">
        <v>3761</v>
      </c>
      <c r="L2233" s="111" t="s">
        <v>228</v>
      </c>
      <c r="M2233" s="47">
        <v>0</v>
      </c>
      <c r="N2233" s="111" t="s">
        <v>1655</v>
      </c>
      <c r="O2233" s="47">
        <v>5</v>
      </c>
    </row>
    <row r="2234" spans="11:15" ht="12.75" customHeight="1">
      <c r="K2234" s="111" t="s">
        <v>1659</v>
      </c>
      <c r="L2234" s="111" t="s">
        <v>683</v>
      </c>
      <c r="M2234" s="47">
        <v>0</v>
      </c>
      <c r="N2234" s="111" t="s">
        <v>151</v>
      </c>
      <c r="O2234" s="47">
        <v>4</v>
      </c>
    </row>
    <row r="2235" spans="11:15" ht="12.75" customHeight="1">
      <c r="K2235" s="111" t="s">
        <v>1659</v>
      </c>
      <c r="L2235" s="111" t="s">
        <v>334</v>
      </c>
      <c r="M2235" s="47">
        <v>0</v>
      </c>
      <c r="N2235" s="111" t="s">
        <v>1655</v>
      </c>
      <c r="O2235" s="47">
        <v>5</v>
      </c>
    </row>
    <row r="2236" spans="11:15" ht="12.75" customHeight="1">
      <c r="K2236" s="111" t="s">
        <v>1660</v>
      </c>
      <c r="L2236" s="111" t="s">
        <v>2018</v>
      </c>
      <c r="M2236" s="47">
        <v>0</v>
      </c>
      <c r="N2236" s="111" t="s">
        <v>151</v>
      </c>
      <c r="O2236" s="47">
        <v>2</v>
      </c>
    </row>
    <row r="2237" spans="11:15" ht="12.75" customHeight="1">
      <c r="K2237" s="111" t="s">
        <v>1661</v>
      </c>
      <c r="L2237" s="111" t="s">
        <v>1797</v>
      </c>
      <c r="M2237" s="47">
        <v>0</v>
      </c>
      <c r="N2237" s="111" t="s">
        <v>151</v>
      </c>
      <c r="O2237" s="47">
        <v>4</v>
      </c>
    </row>
    <row r="2238" spans="11:15" ht="12.75" customHeight="1">
      <c r="K2238" s="111" t="s">
        <v>3768</v>
      </c>
      <c r="L2238" s="111" t="s">
        <v>228</v>
      </c>
      <c r="M2238" s="47">
        <v>0</v>
      </c>
      <c r="N2238" s="111" t="s">
        <v>151</v>
      </c>
      <c r="O2238" s="47">
        <v>4</v>
      </c>
    </row>
    <row r="2239" spans="11:15" ht="12.75" customHeight="1">
      <c r="K2239" s="111" t="s">
        <v>3771</v>
      </c>
      <c r="L2239" s="111" t="s">
        <v>228</v>
      </c>
      <c r="M2239" s="47">
        <v>0</v>
      </c>
      <c r="N2239" s="111" t="s">
        <v>1655</v>
      </c>
      <c r="O2239" s="47">
        <v>5</v>
      </c>
    </row>
    <row r="2240" spans="11:15" ht="12.75" customHeight="1">
      <c r="K2240" s="111" t="s">
        <v>3773</v>
      </c>
      <c r="L2240" s="111" t="s">
        <v>228</v>
      </c>
      <c r="M2240" s="47">
        <v>0</v>
      </c>
      <c r="N2240" s="111" t="s">
        <v>1655</v>
      </c>
      <c r="O2240" s="47">
        <v>5</v>
      </c>
    </row>
    <row r="2241" spans="11:15" ht="12.75" customHeight="1">
      <c r="K2241" s="111" t="s">
        <v>1662</v>
      </c>
      <c r="L2241" s="111" t="s">
        <v>228</v>
      </c>
      <c r="M2241" s="47">
        <v>0</v>
      </c>
      <c r="N2241" s="111" t="s">
        <v>151</v>
      </c>
      <c r="O2241" s="47">
        <v>2</v>
      </c>
    </row>
    <row r="2242" spans="11:15" ht="12.75" customHeight="1">
      <c r="K2242" s="111" t="s">
        <v>1663</v>
      </c>
      <c r="L2242" s="111" t="s">
        <v>683</v>
      </c>
      <c r="M2242" s="47">
        <v>0</v>
      </c>
      <c r="N2242" s="111" t="s">
        <v>151</v>
      </c>
      <c r="O2242" s="47">
        <v>4</v>
      </c>
    </row>
    <row r="2243" spans="11:15" ht="12.75" customHeight="1">
      <c r="K2243" s="111" t="s">
        <v>1664</v>
      </c>
      <c r="L2243" s="111" t="s">
        <v>683</v>
      </c>
      <c r="M2243" s="47">
        <v>0</v>
      </c>
      <c r="N2243" s="111" t="s">
        <v>151</v>
      </c>
      <c r="O2243" s="47">
        <v>4</v>
      </c>
    </row>
    <row r="2244" spans="11:15" ht="12.75" customHeight="1">
      <c r="K2244" s="111" t="s">
        <v>1665</v>
      </c>
      <c r="L2244" s="111" t="s">
        <v>228</v>
      </c>
      <c r="M2244" s="47">
        <v>0</v>
      </c>
      <c r="N2244" s="111" t="s">
        <v>151</v>
      </c>
      <c r="O2244" s="47">
        <v>2</v>
      </c>
    </row>
    <row r="2245" spans="11:15" ht="12.75" customHeight="1">
      <c r="K2245" s="111" t="s">
        <v>3780</v>
      </c>
      <c r="L2245" s="111" t="s">
        <v>4121</v>
      </c>
      <c r="M2245" s="47">
        <v>0</v>
      </c>
      <c r="N2245" s="111" t="s">
        <v>1655</v>
      </c>
      <c r="O2245" s="47">
        <v>5</v>
      </c>
    </row>
    <row r="2246" spans="11:15" ht="12.75" customHeight="1">
      <c r="K2246" s="111" t="s">
        <v>3782</v>
      </c>
      <c r="L2246" s="111" t="s">
        <v>340</v>
      </c>
      <c r="M2246" s="47">
        <v>0</v>
      </c>
      <c r="N2246" s="111" t="s">
        <v>151</v>
      </c>
      <c r="O2246" s="47">
        <v>4</v>
      </c>
    </row>
    <row r="2247" spans="11:15" ht="12.75" customHeight="1">
      <c r="K2247" s="111" t="s">
        <v>3782</v>
      </c>
      <c r="L2247" s="111" t="s">
        <v>477</v>
      </c>
      <c r="M2247" s="47">
        <v>0</v>
      </c>
      <c r="N2247" s="111" t="s">
        <v>151</v>
      </c>
      <c r="O2247" s="47">
        <v>4</v>
      </c>
    </row>
    <row r="2248" spans="11:15" ht="12.75" customHeight="1">
      <c r="K2248" s="111" t="s">
        <v>3784</v>
      </c>
      <c r="L2248" s="111" t="s">
        <v>161</v>
      </c>
      <c r="M2248" s="47">
        <v>0</v>
      </c>
      <c r="N2248" s="111" t="s">
        <v>151</v>
      </c>
      <c r="O2248" s="47">
        <v>2</v>
      </c>
    </row>
    <row r="2249" spans="11:15" ht="12.75" customHeight="1">
      <c r="K2249" s="111" t="s">
        <v>3787</v>
      </c>
      <c r="L2249" s="111" t="s">
        <v>228</v>
      </c>
      <c r="M2249" s="47">
        <v>0</v>
      </c>
      <c r="N2249" s="111" t="s">
        <v>151</v>
      </c>
      <c r="O2249" s="47">
        <v>3</v>
      </c>
    </row>
    <row r="2250" spans="11:15" ht="12.75" customHeight="1">
      <c r="K2250" s="111" t="s">
        <v>3787</v>
      </c>
      <c r="L2250" s="111" t="s">
        <v>228</v>
      </c>
      <c r="M2250" s="47">
        <v>0</v>
      </c>
      <c r="N2250" s="111" t="s">
        <v>151</v>
      </c>
      <c r="O2250" s="47">
        <v>5</v>
      </c>
    </row>
    <row r="2251" spans="11:15" ht="12.75" customHeight="1">
      <c r="K2251" s="111" t="s">
        <v>1667</v>
      </c>
      <c r="L2251" s="111" t="s">
        <v>228</v>
      </c>
      <c r="M2251" s="47">
        <v>0</v>
      </c>
      <c r="N2251" s="111" t="s">
        <v>151</v>
      </c>
      <c r="O2251" s="47">
        <v>4</v>
      </c>
    </row>
    <row r="2252" spans="11:15" ht="12.75" customHeight="1">
      <c r="K2252" s="111" t="s">
        <v>3790</v>
      </c>
      <c r="L2252" s="111" t="s">
        <v>228</v>
      </c>
      <c r="M2252" s="47">
        <v>0</v>
      </c>
      <c r="N2252" s="111" t="s">
        <v>151</v>
      </c>
      <c r="O2252" s="47">
        <v>4</v>
      </c>
    </row>
    <row r="2253" spans="11:15" ht="12.75" customHeight="1">
      <c r="K2253" s="111" t="s">
        <v>3790</v>
      </c>
      <c r="L2253" s="111" t="s">
        <v>228</v>
      </c>
      <c r="M2253" s="47">
        <v>0</v>
      </c>
      <c r="N2253" s="111" t="s">
        <v>151</v>
      </c>
      <c r="O2253" s="47">
        <v>5</v>
      </c>
    </row>
    <row r="2254" spans="11:15" ht="12.75" customHeight="1">
      <c r="K2254" s="111" t="s">
        <v>1668</v>
      </c>
      <c r="L2254" s="111" t="s">
        <v>228</v>
      </c>
      <c r="M2254" s="47">
        <v>0</v>
      </c>
      <c r="N2254" s="111" t="s">
        <v>151</v>
      </c>
      <c r="O2254" s="47">
        <v>4</v>
      </c>
    </row>
    <row r="2255" spans="11:15" ht="12.75" customHeight="1">
      <c r="K2255" s="111" t="s">
        <v>3792</v>
      </c>
      <c r="L2255" s="111" t="s">
        <v>228</v>
      </c>
      <c r="M2255" s="47">
        <v>0</v>
      </c>
      <c r="N2255" s="111" t="s">
        <v>151</v>
      </c>
      <c r="O2255" s="47">
        <v>4</v>
      </c>
    </row>
    <row r="2256" spans="11:15" ht="12.75" customHeight="1">
      <c r="K2256" s="111" t="s">
        <v>3795</v>
      </c>
      <c r="L2256" s="111" t="s">
        <v>228</v>
      </c>
      <c r="M2256" s="47">
        <v>0</v>
      </c>
      <c r="N2256" s="111" t="s">
        <v>151</v>
      </c>
      <c r="O2256" s="47">
        <v>4</v>
      </c>
    </row>
    <row r="2257" spans="11:15" ht="12.75" customHeight="1">
      <c r="K2257" s="111" t="s">
        <v>3797</v>
      </c>
      <c r="L2257" s="111" t="s">
        <v>228</v>
      </c>
      <c r="M2257" s="47">
        <v>0</v>
      </c>
      <c r="N2257" s="111" t="s">
        <v>151</v>
      </c>
      <c r="O2257" s="47">
        <v>5</v>
      </c>
    </row>
    <row r="2258" spans="11:15" ht="12.75" customHeight="1">
      <c r="K2258" s="111" t="s">
        <v>1669</v>
      </c>
      <c r="L2258" s="111" t="s">
        <v>228</v>
      </c>
      <c r="M2258" s="47">
        <v>0</v>
      </c>
      <c r="N2258" s="111" t="s">
        <v>151</v>
      </c>
      <c r="O2258" s="47">
        <v>4</v>
      </c>
    </row>
    <row r="2259" spans="11:15" ht="12.75" customHeight="1">
      <c r="K2259" s="111" t="s">
        <v>1671</v>
      </c>
      <c r="L2259" s="111" t="s">
        <v>228</v>
      </c>
      <c r="M2259" s="47">
        <v>0</v>
      </c>
      <c r="N2259" s="111" t="s">
        <v>151</v>
      </c>
      <c r="O2259" s="47">
        <v>5</v>
      </c>
    </row>
    <row r="2260" spans="11:15" ht="12.75" customHeight="1">
      <c r="K2260" s="111" t="s">
        <v>3799</v>
      </c>
      <c r="L2260" s="111" t="s">
        <v>228</v>
      </c>
      <c r="M2260" s="47">
        <v>0</v>
      </c>
      <c r="N2260" s="111" t="s">
        <v>151</v>
      </c>
      <c r="O2260" s="47">
        <v>5</v>
      </c>
    </row>
    <row r="2261" spans="11:15" ht="12.75" customHeight="1">
      <c r="K2261" s="111" t="s">
        <v>1672</v>
      </c>
      <c r="L2261" s="111" t="s">
        <v>228</v>
      </c>
      <c r="M2261" s="47">
        <v>0</v>
      </c>
      <c r="N2261" s="111" t="s">
        <v>151</v>
      </c>
      <c r="O2261" s="47">
        <v>5</v>
      </c>
    </row>
    <row r="2262" spans="11:15" ht="12.75" customHeight="1">
      <c r="K2262" s="111" t="s">
        <v>1674</v>
      </c>
      <c r="L2262" s="111" t="s">
        <v>228</v>
      </c>
      <c r="M2262" s="47">
        <v>0</v>
      </c>
      <c r="N2262" s="111" t="s">
        <v>151</v>
      </c>
      <c r="O2262" s="47">
        <v>5</v>
      </c>
    </row>
    <row r="2263" spans="11:15" ht="12.75" customHeight="1">
      <c r="K2263" s="111" t="s">
        <v>1675</v>
      </c>
      <c r="L2263" s="111" t="s">
        <v>228</v>
      </c>
      <c r="M2263" s="47">
        <v>0</v>
      </c>
      <c r="N2263" s="111" t="s">
        <v>151</v>
      </c>
      <c r="O2263" s="47">
        <v>5</v>
      </c>
    </row>
    <row r="2264" spans="11:15" ht="12.75" customHeight="1">
      <c r="K2264" s="111" t="s">
        <v>1676</v>
      </c>
      <c r="L2264" s="111" t="s">
        <v>228</v>
      </c>
      <c r="M2264" s="47">
        <v>0</v>
      </c>
      <c r="N2264" s="111" t="s">
        <v>151</v>
      </c>
      <c r="O2264" s="47">
        <v>5</v>
      </c>
    </row>
    <row r="2265" spans="11:15" ht="12.75" customHeight="1">
      <c r="K2265" s="111" t="s">
        <v>1676</v>
      </c>
      <c r="L2265" s="111" t="s">
        <v>228</v>
      </c>
      <c r="M2265" s="47">
        <v>0</v>
      </c>
      <c r="N2265" s="111" t="s">
        <v>151</v>
      </c>
      <c r="O2265" s="47">
        <v>5</v>
      </c>
    </row>
    <row r="2266" spans="11:15" ht="12.75" customHeight="1">
      <c r="K2266" s="111" t="s">
        <v>3809</v>
      </c>
      <c r="L2266" s="111" t="s">
        <v>228</v>
      </c>
      <c r="M2266" s="47">
        <v>0</v>
      </c>
      <c r="N2266" s="111" t="s">
        <v>151</v>
      </c>
      <c r="O2266" s="47">
        <v>5</v>
      </c>
    </row>
    <row r="2267" spans="11:15" ht="12.75" customHeight="1">
      <c r="K2267" s="111" t="s">
        <v>1679</v>
      </c>
      <c r="L2267" s="111" t="s">
        <v>228</v>
      </c>
      <c r="M2267" s="47">
        <v>0</v>
      </c>
      <c r="N2267" s="111" t="s">
        <v>151</v>
      </c>
      <c r="O2267" s="47">
        <v>5</v>
      </c>
    </row>
    <row r="2268" spans="11:15" ht="12.75" customHeight="1">
      <c r="K2268" s="111" t="s">
        <v>3811</v>
      </c>
      <c r="L2268" s="111" t="s">
        <v>228</v>
      </c>
      <c r="M2268" s="47">
        <v>0</v>
      </c>
      <c r="N2268" s="111" t="s">
        <v>151</v>
      </c>
      <c r="O2268" s="47">
        <v>5</v>
      </c>
    </row>
    <row r="2269" spans="11:15" ht="12.75" customHeight="1">
      <c r="K2269" s="111" t="s">
        <v>1680</v>
      </c>
      <c r="L2269" s="111" t="s">
        <v>228</v>
      </c>
      <c r="M2269" s="47">
        <v>0</v>
      </c>
      <c r="N2269" s="111" t="s">
        <v>151</v>
      </c>
      <c r="O2269" s="47">
        <v>5</v>
      </c>
    </row>
    <row r="2270" spans="11:15" ht="12.75" customHeight="1">
      <c r="K2270" s="111" t="s">
        <v>1680</v>
      </c>
      <c r="L2270" s="111" t="s">
        <v>228</v>
      </c>
      <c r="M2270" s="47">
        <v>0</v>
      </c>
      <c r="N2270" s="111" t="s">
        <v>151</v>
      </c>
      <c r="O2270" s="47">
        <v>5</v>
      </c>
    </row>
    <row r="2271" spans="11:15" ht="12.75" customHeight="1">
      <c r="K2271" s="111" t="s">
        <v>1681</v>
      </c>
      <c r="L2271" s="111" t="s">
        <v>228</v>
      </c>
      <c r="M2271" s="47">
        <v>0</v>
      </c>
      <c r="N2271" s="111" t="s">
        <v>151</v>
      </c>
      <c r="O2271" s="47">
        <v>5</v>
      </c>
    </row>
    <row r="2272" spans="11:15" ht="12.75" customHeight="1">
      <c r="K2272" s="111" t="s">
        <v>1682</v>
      </c>
      <c r="L2272" s="111" t="s">
        <v>228</v>
      </c>
      <c r="M2272" s="47">
        <v>0</v>
      </c>
      <c r="N2272" s="111" t="s">
        <v>151</v>
      </c>
      <c r="O2272" s="47">
        <v>5</v>
      </c>
    </row>
    <row r="2273" spans="11:15" ht="12.75" customHeight="1">
      <c r="K2273" s="111" t="s">
        <v>3815</v>
      </c>
      <c r="L2273" s="111" t="s">
        <v>228</v>
      </c>
      <c r="M2273" s="47">
        <v>0</v>
      </c>
      <c r="N2273" s="111" t="s">
        <v>151</v>
      </c>
      <c r="O2273" s="47">
        <v>5</v>
      </c>
    </row>
    <row r="2274" spans="11:15" ht="12.75" customHeight="1">
      <c r="K2274" s="111" t="s">
        <v>1683</v>
      </c>
      <c r="L2274" s="111" t="s">
        <v>228</v>
      </c>
      <c r="M2274" s="47">
        <v>0</v>
      </c>
      <c r="N2274" s="111" t="s">
        <v>151</v>
      </c>
      <c r="O2274" s="47">
        <v>5</v>
      </c>
    </row>
    <row r="2275" spans="11:15" ht="12.75" customHeight="1">
      <c r="K2275" s="111" t="s">
        <v>1684</v>
      </c>
      <c r="L2275" s="111" t="s">
        <v>228</v>
      </c>
      <c r="M2275" s="47">
        <v>0</v>
      </c>
      <c r="N2275" s="111" t="s">
        <v>151</v>
      </c>
      <c r="O2275" s="47">
        <v>5</v>
      </c>
    </row>
    <row r="2276" spans="11:15" ht="12.75" customHeight="1">
      <c r="K2276" s="111" t="s">
        <v>1686</v>
      </c>
      <c r="L2276" s="111" t="s">
        <v>228</v>
      </c>
      <c r="M2276" s="47">
        <v>0</v>
      </c>
      <c r="N2276" s="111" t="s">
        <v>151</v>
      </c>
      <c r="O2276" s="47">
        <v>5</v>
      </c>
    </row>
    <row r="2277" spans="11:15" ht="12.75" customHeight="1">
      <c r="K2277" s="111" t="s">
        <v>1687</v>
      </c>
      <c r="L2277" s="111" t="s">
        <v>228</v>
      </c>
      <c r="M2277" s="47">
        <v>0</v>
      </c>
      <c r="N2277" s="111" t="s">
        <v>151</v>
      </c>
      <c r="O2277" s="47">
        <v>3</v>
      </c>
    </row>
    <row r="2278" spans="11:15" ht="12.75" customHeight="1">
      <c r="K2278" s="111" t="s">
        <v>1687</v>
      </c>
      <c r="L2278" s="111" t="s">
        <v>228</v>
      </c>
      <c r="M2278" s="47">
        <v>0</v>
      </c>
      <c r="N2278" s="111" t="s">
        <v>151</v>
      </c>
      <c r="O2278" s="47">
        <v>5</v>
      </c>
    </row>
    <row r="2279" spans="11:15" ht="12.75" customHeight="1">
      <c r="K2279" s="111" t="s">
        <v>3822</v>
      </c>
      <c r="L2279" s="111" t="s">
        <v>228</v>
      </c>
      <c r="M2279" s="47">
        <v>0</v>
      </c>
      <c r="N2279" s="111" t="s">
        <v>151</v>
      </c>
      <c r="O2279" s="47">
        <v>5</v>
      </c>
    </row>
    <row r="2280" spans="11:15" ht="12.75" customHeight="1">
      <c r="K2280" s="111" t="s">
        <v>3825</v>
      </c>
      <c r="L2280" s="111" t="s">
        <v>228</v>
      </c>
      <c r="M2280" s="47">
        <v>0</v>
      </c>
      <c r="N2280" s="111" t="s">
        <v>151</v>
      </c>
      <c r="O2280" s="47">
        <v>5</v>
      </c>
    </row>
    <row r="2281" spans="11:15" ht="12.75" customHeight="1">
      <c r="K2281" s="111" t="s">
        <v>3828</v>
      </c>
      <c r="L2281" s="111" t="s">
        <v>228</v>
      </c>
      <c r="M2281" s="47">
        <v>0</v>
      </c>
      <c r="N2281" s="111" t="s">
        <v>151</v>
      </c>
      <c r="O2281" s="47">
        <v>3</v>
      </c>
    </row>
    <row r="2282" spans="11:15" ht="12.75" customHeight="1">
      <c r="K2282" s="111" t="s">
        <v>3828</v>
      </c>
      <c r="L2282" s="111" t="s">
        <v>228</v>
      </c>
      <c r="M2282" s="47">
        <v>0</v>
      </c>
      <c r="N2282" s="111" t="s">
        <v>151</v>
      </c>
      <c r="O2282" s="47">
        <v>5</v>
      </c>
    </row>
    <row r="2283" spans="11:15" ht="12.75" customHeight="1">
      <c r="K2283" s="111" t="s">
        <v>3830</v>
      </c>
      <c r="L2283" s="111" t="s">
        <v>228</v>
      </c>
      <c r="M2283" s="47">
        <v>0</v>
      </c>
      <c r="N2283" s="111" t="s">
        <v>151</v>
      </c>
      <c r="O2283" s="47">
        <v>3</v>
      </c>
    </row>
    <row r="2284" spans="11:15" ht="12.75" customHeight="1">
      <c r="K2284" s="111" t="s">
        <v>3832</v>
      </c>
      <c r="L2284" s="111" t="s">
        <v>228</v>
      </c>
      <c r="M2284" s="47">
        <v>0</v>
      </c>
      <c r="N2284" s="111" t="s">
        <v>151</v>
      </c>
      <c r="O2284" s="47">
        <v>5</v>
      </c>
    </row>
    <row r="2285" spans="11:15" ht="12.75" customHeight="1">
      <c r="K2285" s="111" t="s">
        <v>3834</v>
      </c>
      <c r="L2285" s="111" t="s">
        <v>228</v>
      </c>
      <c r="M2285" s="47">
        <v>0</v>
      </c>
      <c r="N2285" s="111" t="s">
        <v>151</v>
      </c>
      <c r="O2285" s="47">
        <v>3</v>
      </c>
    </row>
    <row r="2286" spans="11:15" ht="12.75" customHeight="1">
      <c r="K2286" s="111" t="s">
        <v>3837</v>
      </c>
      <c r="L2286" s="111" t="s">
        <v>228</v>
      </c>
      <c r="M2286" s="47">
        <v>0</v>
      </c>
      <c r="N2286" s="111" t="s">
        <v>151</v>
      </c>
      <c r="O2286" s="47">
        <v>3</v>
      </c>
    </row>
    <row r="2287" spans="11:15" ht="12.75" customHeight="1">
      <c r="K2287" s="111" t="s">
        <v>3837</v>
      </c>
      <c r="L2287" s="111" t="s">
        <v>228</v>
      </c>
      <c r="M2287" s="47">
        <v>0</v>
      </c>
      <c r="N2287" s="111" t="s">
        <v>151</v>
      </c>
      <c r="O2287" s="47">
        <v>5</v>
      </c>
    </row>
    <row r="2288" spans="11:15" ht="12.75" customHeight="1">
      <c r="K2288" s="111" t="s">
        <v>3839</v>
      </c>
      <c r="L2288" s="111" t="s">
        <v>228</v>
      </c>
      <c r="M2288" s="47">
        <v>0</v>
      </c>
      <c r="N2288" s="111" t="s">
        <v>151</v>
      </c>
      <c r="O2288" s="47">
        <v>3</v>
      </c>
    </row>
    <row r="2289" spans="11:15" ht="12.75" customHeight="1">
      <c r="K2289" s="111" t="s">
        <v>3841</v>
      </c>
      <c r="L2289" s="111" t="s">
        <v>228</v>
      </c>
      <c r="M2289" s="47">
        <v>0</v>
      </c>
      <c r="N2289" s="111" t="s">
        <v>151</v>
      </c>
      <c r="O2289" s="47">
        <v>3</v>
      </c>
    </row>
    <row r="2290" spans="11:15" ht="12.75" customHeight="1">
      <c r="K2290" s="111" t="s">
        <v>3843</v>
      </c>
      <c r="L2290" s="111" t="s">
        <v>228</v>
      </c>
      <c r="M2290" s="47">
        <v>0</v>
      </c>
      <c r="N2290" s="111" t="s">
        <v>151</v>
      </c>
      <c r="O2290" s="47">
        <v>5</v>
      </c>
    </row>
    <row r="2291" spans="11:15" ht="12.75" customHeight="1">
      <c r="K2291" s="111" t="s">
        <v>3846</v>
      </c>
      <c r="L2291" s="111" t="s">
        <v>228</v>
      </c>
      <c r="M2291" s="47">
        <v>0</v>
      </c>
      <c r="N2291" s="111" t="s">
        <v>151</v>
      </c>
      <c r="O2291" s="47">
        <v>5</v>
      </c>
    </row>
    <row r="2292" spans="11:15" ht="12.75" customHeight="1">
      <c r="K2292" s="111" t="s">
        <v>3849</v>
      </c>
      <c r="L2292" s="111" t="s">
        <v>228</v>
      </c>
      <c r="M2292" s="47">
        <v>0</v>
      </c>
      <c r="N2292" s="111" t="s">
        <v>151</v>
      </c>
      <c r="O2292" s="47">
        <v>4</v>
      </c>
    </row>
    <row r="2293" spans="11:15" ht="12.75" customHeight="1">
      <c r="K2293" s="111" t="s">
        <v>3849</v>
      </c>
      <c r="L2293" s="111" t="s">
        <v>228</v>
      </c>
      <c r="M2293" s="47">
        <v>0</v>
      </c>
      <c r="N2293" s="111" t="s">
        <v>151</v>
      </c>
      <c r="O2293" s="47">
        <v>5</v>
      </c>
    </row>
    <row r="2294" spans="11:15" ht="12.75" customHeight="1">
      <c r="K2294" s="111" t="s">
        <v>1689</v>
      </c>
      <c r="L2294" s="111" t="s">
        <v>1782</v>
      </c>
      <c r="M2294" s="47">
        <v>1</v>
      </c>
      <c r="N2294" s="111" t="s">
        <v>151</v>
      </c>
      <c r="O2294" s="47">
        <v>4</v>
      </c>
    </row>
    <row r="2295" spans="11:15" ht="12.75" customHeight="1">
      <c r="K2295" s="111" t="s">
        <v>1689</v>
      </c>
      <c r="L2295" s="111" t="s">
        <v>1798</v>
      </c>
      <c r="M2295" s="47">
        <v>1</v>
      </c>
      <c r="N2295" s="111" t="s">
        <v>151</v>
      </c>
      <c r="O2295" s="47">
        <v>4</v>
      </c>
    </row>
    <row r="2296" spans="11:15" ht="12.75" customHeight="1">
      <c r="K2296" s="111" t="s">
        <v>3853</v>
      </c>
      <c r="L2296" s="111" t="s">
        <v>313</v>
      </c>
      <c r="M2296" s="47">
        <v>0</v>
      </c>
      <c r="N2296" s="111" t="s">
        <v>152</v>
      </c>
      <c r="O2296" s="47">
        <v>5</v>
      </c>
    </row>
    <row r="2297" spans="11:15" ht="12.75" customHeight="1">
      <c r="K2297" s="111" t="s">
        <v>3856</v>
      </c>
      <c r="L2297" s="111" t="s">
        <v>228</v>
      </c>
      <c r="M2297" s="47">
        <v>0</v>
      </c>
      <c r="N2297" s="111" t="s">
        <v>152</v>
      </c>
      <c r="O2297" s="47">
        <v>5</v>
      </c>
    </row>
    <row r="2298" spans="11:15" ht="12.75" customHeight="1">
      <c r="K2298" s="111" t="s">
        <v>3858</v>
      </c>
      <c r="L2298" s="111" t="s">
        <v>228</v>
      </c>
      <c r="M2298" s="47">
        <v>0</v>
      </c>
      <c r="N2298" s="111" t="s">
        <v>152</v>
      </c>
      <c r="O2298" s="47">
        <v>5</v>
      </c>
    </row>
    <row r="2299" spans="11:15" ht="12.75" customHeight="1">
      <c r="K2299" s="111" t="s">
        <v>3860</v>
      </c>
      <c r="L2299" s="111" t="s">
        <v>228</v>
      </c>
      <c r="M2299" s="47">
        <v>0</v>
      </c>
      <c r="N2299" s="111" t="s">
        <v>152</v>
      </c>
      <c r="O2299" s="47">
        <v>5</v>
      </c>
    </row>
    <row r="2300" spans="11:15" ht="12.75" customHeight="1">
      <c r="K2300" s="111" t="s">
        <v>1690</v>
      </c>
      <c r="L2300" s="111" t="s">
        <v>4122</v>
      </c>
      <c r="M2300" s="47">
        <v>0</v>
      </c>
      <c r="N2300" s="111" t="s">
        <v>1655</v>
      </c>
      <c r="O2300" s="47">
        <v>5</v>
      </c>
    </row>
    <row r="2301" spans="11:15" ht="12.75" customHeight="1">
      <c r="K2301" s="111" t="s">
        <v>1690</v>
      </c>
      <c r="L2301" s="111" t="s">
        <v>1131</v>
      </c>
      <c r="M2301" s="47">
        <v>1</v>
      </c>
      <c r="N2301" s="111" t="s">
        <v>151</v>
      </c>
      <c r="O2301" s="47">
        <v>5</v>
      </c>
    </row>
    <row r="2302" spans="11:15" ht="12.75" customHeight="1">
      <c r="K2302" s="111" t="s">
        <v>3863</v>
      </c>
      <c r="L2302" s="111" t="s">
        <v>228</v>
      </c>
      <c r="M2302" s="47">
        <v>0</v>
      </c>
      <c r="N2302" s="111" t="s">
        <v>151</v>
      </c>
      <c r="O2302" s="47">
        <v>3</v>
      </c>
    </row>
    <row r="2303" spans="11:15" ht="12.75" customHeight="1">
      <c r="K2303" s="111" t="s">
        <v>3865</v>
      </c>
      <c r="L2303" s="111" t="s">
        <v>228</v>
      </c>
      <c r="M2303" s="47">
        <v>0</v>
      </c>
      <c r="N2303" s="111" t="s">
        <v>1655</v>
      </c>
      <c r="O2303" s="47">
        <v>5</v>
      </c>
    </row>
    <row r="2304" spans="11:15" ht="12.75" customHeight="1">
      <c r="K2304" s="111" t="s">
        <v>1692</v>
      </c>
      <c r="L2304" s="111" t="s">
        <v>348</v>
      </c>
      <c r="M2304" s="47">
        <v>1</v>
      </c>
      <c r="N2304" s="111" t="s">
        <v>151</v>
      </c>
      <c r="O2304" s="47">
        <v>5</v>
      </c>
    </row>
    <row r="2305" spans="11:15" ht="12.75" customHeight="1">
      <c r="K2305" s="111" t="s">
        <v>3868</v>
      </c>
      <c r="L2305" s="111" t="s">
        <v>228</v>
      </c>
      <c r="M2305" s="47">
        <v>0</v>
      </c>
      <c r="N2305" s="111" t="s">
        <v>1655</v>
      </c>
      <c r="O2305" s="47">
        <v>5</v>
      </c>
    </row>
    <row r="2306" spans="11:15" ht="12.75" customHeight="1">
      <c r="K2306" s="111" t="s">
        <v>3871</v>
      </c>
      <c r="L2306" s="111" t="s">
        <v>228</v>
      </c>
      <c r="M2306" s="47">
        <v>0</v>
      </c>
      <c r="N2306" s="111" t="s">
        <v>151</v>
      </c>
      <c r="O2306" s="47">
        <v>3</v>
      </c>
    </row>
    <row r="2307" spans="11:15" ht="12.75" customHeight="1">
      <c r="K2307" s="111" t="s">
        <v>1693</v>
      </c>
      <c r="L2307" s="111" t="s">
        <v>384</v>
      </c>
      <c r="M2307" s="47">
        <v>1</v>
      </c>
      <c r="N2307" s="111" t="s">
        <v>151</v>
      </c>
      <c r="O2307" s="47">
        <v>4</v>
      </c>
    </row>
    <row r="2308" spans="11:15" ht="12.75" customHeight="1">
      <c r="K2308" s="111" t="s">
        <v>1693</v>
      </c>
      <c r="L2308" s="111" t="s">
        <v>666</v>
      </c>
      <c r="M2308" s="47">
        <v>1</v>
      </c>
      <c r="N2308" s="111" t="s">
        <v>151</v>
      </c>
      <c r="O2308" s="47">
        <v>4</v>
      </c>
    </row>
    <row r="2309" spans="11:15" ht="12.75" customHeight="1">
      <c r="K2309" s="111" t="s">
        <v>3876</v>
      </c>
      <c r="L2309" s="111" t="s">
        <v>228</v>
      </c>
      <c r="M2309" s="47">
        <v>0</v>
      </c>
      <c r="N2309" s="111" t="s">
        <v>151</v>
      </c>
      <c r="O2309" s="47">
        <v>3</v>
      </c>
    </row>
    <row r="2310" spans="11:15" ht="12.75" customHeight="1">
      <c r="K2310" s="111" t="s">
        <v>3879</v>
      </c>
      <c r="L2310" s="111" t="s">
        <v>228</v>
      </c>
      <c r="M2310" s="47">
        <v>0</v>
      </c>
      <c r="N2310" s="111" t="s">
        <v>151</v>
      </c>
      <c r="O2310" s="47">
        <v>3</v>
      </c>
    </row>
    <row r="2311" spans="11:15" ht="12.75" customHeight="1">
      <c r="K2311" s="111" t="s">
        <v>3882</v>
      </c>
      <c r="L2311" s="111" t="s">
        <v>228</v>
      </c>
      <c r="M2311" s="47">
        <v>0</v>
      </c>
      <c r="N2311" s="111" t="s">
        <v>1655</v>
      </c>
      <c r="O2311" s="47">
        <v>5</v>
      </c>
    </row>
    <row r="2312" spans="11:15" ht="12.75" customHeight="1">
      <c r="K2312" s="111" t="s">
        <v>1695</v>
      </c>
      <c r="L2312" s="111" t="s">
        <v>669</v>
      </c>
      <c r="M2312" s="47">
        <v>1</v>
      </c>
      <c r="N2312" s="111" t="s">
        <v>151</v>
      </c>
      <c r="O2312" s="47">
        <v>4</v>
      </c>
    </row>
    <row r="2313" spans="11:15" ht="12.75" customHeight="1">
      <c r="K2313" s="111" t="s">
        <v>1695</v>
      </c>
      <c r="L2313" s="111" t="s">
        <v>1559</v>
      </c>
      <c r="M2313" s="47">
        <v>1</v>
      </c>
      <c r="N2313" s="111" t="s">
        <v>151</v>
      </c>
      <c r="O2313" s="47">
        <v>4</v>
      </c>
    </row>
    <row r="2314" spans="11:15" ht="12.75" customHeight="1">
      <c r="K2314" s="111" t="s">
        <v>1697</v>
      </c>
      <c r="L2314" s="111" t="s">
        <v>334</v>
      </c>
      <c r="M2314" s="47">
        <v>1</v>
      </c>
      <c r="N2314" s="111" t="s">
        <v>151</v>
      </c>
      <c r="O2314" s="47">
        <v>4</v>
      </c>
    </row>
    <row r="2315" spans="11:15" ht="12.75" customHeight="1">
      <c r="K2315" s="111" t="s">
        <v>3889</v>
      </c>
      <c r="L2315" s="111" t="s">
        <v>228</v>
      </c>
      <c r="M2315" s="47">
        <v>0</v>
      </c>
      <c r="N2315" s="111" t="s">
        <v>151</v>
      </c>
      <c r="O2315" s="47">
        <v>4</v>
      </c>
    </row>
    <row r="2316" spans="11:15" ht="12.75" customHeight="1">
      <c r="K2316" s="111" t="s">
        <v>3891</v>
      </c>
      <c r="L2316" s="111" t="s">
        <v>228</v>
      </c>
      <c r="M2316" s="47">
        <v>0</v>
      </c>
      <c r="N2316" s="111" t="s">
        <v>1655</v>
      </c>
      <c r="O2316" s="47">
        <v>5</v>
      </c>
    </row>
    <row r="2317" spans="11:15" ht="12.75" customHeight="1">
      <c r="K2317" s="111" t="s">
        <v>3894</v>
      </c>
      <c r="L2317" s="111" t="s">
        <v>228</v>
      </c>
      <c r="M2317" s="47">
        <v>0</v>
      </c>
      <c r="N2317" s="111" t="s">
        <v>1655</v>
      </c>
      <c r="O2317" s="47">
        <v>5</v>
      </c>
    </row>
    <row r="2318" spans="11:15" ht="12.75" customHeight="1">
      <c r="K2318" s="111" t="s">
        <v>3896</v>
      </c>
      <c r="L2318" s="111" t="s">
        <v>4123</v>
      </c>
      <c r="M2318" s="47">
        <v>0</v>
      </c>
      <c r="N2318" s="111" t="s">
        <v>1655</v>
      </c>
      <c r="O2318" s="47">
        <v>5</v>
      </c>
    </row>
    <row r="2319" spans="11:15" ht="12.75" customHeight="1">
      <c r="K2319" s="111" t="s">
        <v>3899</v>
      </c>
      <c r="L2319" s="111" t="s">
        <v>228</v>
      </c>
      <c r="M2319" s="47">
        <v>0</v>
      </c>
      <c r="N2319" s="111" t="s">
        <v>1655</v>
      </c>
      <c r="O2319" s="47">
        <v>5</v>
      </c>
    </row>
    <row r="2320" spans="11:15" ht="12.75" customHeight="1">
      <c r="K2320" s="111" t="s">
        <v>3902</v>
      </c>
      <c r="L2320" s="111" t="s">
        <v>228</v>
      </c>
      <c r="M2320" s="47">
        <v>0</v>
      </c>
      <c r="N2320" s="111" t="s">
        <v>1655</v>
      </c>
      <c r="O2320" s="47">
        <v>5</v>
      </c>
    </row>
    <row r="2321" spans="11:15" ht="12.75" customHeight="1">
      <c r="K2321" s="111" t="s">
        <v>1698</v>
      </c>
      <c r="L2321" s="111" t="s">
        <v>1799</v>
      </c>
      <c r="M2321" s="47">
        <v>1</v>
      </c>
      <c r="N2321" s="111" t="s">
        <v>151</v>
      </c>
      <c r="O2321" s="47">
        <v>4</v>
      </c>
    </row>
    <row r="2322" spans="11:15" ht="12.75" customHeight="1">
      <c r="K2322" s="111" t="s">
        <v>1698</v>
      </c>
      <c r="L2322" s="111" t="s">
        <v>638</v>
      </c>
      <c r="M2322" s="47">
        <v>1</v>
      </c>
      <c r="N2322" s="111" t="s">
        <v>151</v>
      </c>
      <c r="O2322" s="47">
        <v>5</v>
      </c>
    </row>
    <row r="2323" spans="11:15" ht="12.75" customHeight="1">
      <c r="K2323" s="111" t="s">
        <v>3905</v>
      </c>
      <c r="L2323" s="111" t="s">
        <v>228</v>
      </c>
      <c r="M2323" s="47">
        <v>0</v>
      </c>
      <c r="N2323" s="111" t="s">
        <v>1655</v>
      </c>
      <c r="O2323" s="47">
        <v>5</v>
      </c>
    </row>
    <row r="2324" spans="11:15" ht="12.75" customHeight="1">
      <c r="K2324" s="111" t="s">
        <v>1699</v>
      </c>
      <c r="L2324" s="111" t="s">
        <v>2429</v>
      </c>
      <c r="M2324" s="47">
        <v>0</v>
      </c>
      <c r="N2324" s="111" t="s">
        <v>1655</v>
      </c>
      <c r="O2324" s="47">
        <v>5</v>
      </c>
    </row>
    <row r="2325" spans="11:15" ht="12.75" customHeight="1">
      <c r="K2325" s="111" t="s">
        <v>1699</v>
      </c>
      <c r="L2325" s="111" t="s">
        <v>1799</v>
      </c>
      <c r="M2325" s="47">
        <v>1</v>
      </c>
      <c r="N2325" s="111" t="s">
        <v>151</v>
      </c>
      <c r="O2325" s="47">
        <v>4</v>
      </c>
    </row>
    <row r="2326" spans="11:15" ht="12.75" customHeight="1">
      <c r="K2326" s="111" t="s">
        <v>1699</v>
      </c>
      <c r="L2326" s="111" t="s">
        <v>638</v>
      </c>
      <c r="M2326" s="47">
        <v>1</v>
      </c>
      <c r="N2326" s="111" t="s">
        <v>151</v>
      </c>
      <c r="O2326" s="47">
        <v>5</v>
      </c>
    </row>
    <row r="2327" spans="11:15" ht="12.75" customHeight="1">
      <c r="K2327" s="111" t="s">
        <v>3908</v>
      </c>
      <c r="L2327" s="111" t="s">
        <v>228</v>
      </c>
      <c r="M2327" s="47">
        <v>0</v>
      </c>
      <c r="N2327" s="111" t="s">
        <v>151</v>
      </c>
      <c r="O2327" s="47">
        <v>2</v>
      </c>
    </row>
    <row r="2328" spans="11:15" ht="12.75" customHeight="1">
      <c r="K2328" s="111" t="s">
        <v>3910</v>
      </c>
      <c r="L2328" s="111" t="s">
        <v>228</v>
      </c>
      <c r="M2328" s="47">
        <v>0</v>
      </c>
      <c r="N2328" s="111" t="s">
        <v>1655</v>
      </c>
      <c r="O2328" s="47">
        <v>5</v>
      </c>
    </row>
    <row r="2329" spans="11:15" ht="12.75" customHeight="1">
      <c r="K2329" s="111" t="s">
        <v>3912</v>
      </c>
      <c r="L2329" s="111" t="s">
        <v>228</v>
      </c>
      <c r="M2329" s="47">
        <v>0</v>
      </c>
      <c r="N2329" s="111" t="s">
        <v>1655</v>
      </c>
      <c r="O2329" s="47">
        <v>5</v>
      </c>
    </row>
    <row r="2330" spans="11:15" ht="12.75" customHeight="1">
      <c r="K2330" s="111" t="s">
        <v>3915</v>
      </c>
      <c r="L2330" s="111" t="s">
        <v>334</v>
      </c>
      <c r="M2330" s="47">
        <v>1</v>
      </c>
      <c r="N2330" s="111" t="s">
        <v>1655</v>
      </c>
      <c r="O2330" s="47">
        <v>5</v>
      </c>
    </row>
    <row r="2331" spans="11:15" ht="12.75" customHeight="1">
      <c r="K2331" s="111" t="s">
        <v>1701</v>
      </c>
      <c r="L2331" s="111" t="s">
        <v>228</v>
      </c>
      <c r="M2331" s="47">
        <v>0</v>
      </c>
      <c r="N2331" s="111" t="s">
        <v>151</v>
      </c>
      <c r="O2331" s="47">
        <v>3</v>
      </c>
    </row>
    <row r="2332" spans="11:15" ht="12.75" customHeight="1">
      <c r="K2332" s="111" t="s">
        <v>1701</v>
      </c>
      <c r="L2332" s="111" t="s">
        <v>228</v>
      </c>
      <c r="M2332" s="47">
        <v>0</v>
      </c>
      <c r="N2332" s="111" t="s">
        <v>151</v>
      </c>
      <c r="O2332" s="47">
        <v>5</v>
      </c>
    </row>
    <row r="2333" spans="11:15" ht="12.75" customHeight="1">
      <c r="K2333" s="111" t="s">
        <v>3919</v>
      </c>
      <c r="L2333" s="111" t="s">
        <v>228</v>
      </c>
      <c r="M2333" s="47">
        <v>0</v>
      </c>
      <c r="N2333" s="111" t="s">
        <v>151</v>
      </c>
      <c r="O2333" s="47">
        <v>4</v>
      </c>
    </row>
    <row r="2334" spans="11:15" ht="12.75" customHeight="1">
      <c r="K2334" s="111" t="s">
        <v>3921</v>
      </c>
      <c r="L2334" s="111" t="s">
        <v>228</v>
      </c>
      <c r="M2334" s="47">
        <v>0</v>
      </c>
      <c r="N2334" s="111" t="s">
        <v>151</v>
      </c>
      <c r="O2334" s="47">
        <v>4</v>
      </c>
    </row>
    <row r="2335" spans="11:15" ht="12.75" customHeight="1">
      <c r="K2335" s="111" t="s">
        <v>3924</v>
      </c>
      <c r="L2335" s="111" t="s">
        <v>228</v>
      </c>
      <c r="M2335" s="47">
        <v>0</v>
      </c>
      <c r="N2335" s="111" t="s">
        <v>151</v>
      </c>
      <c r="O2335" s="47">
        <v>4</v>
      </c>
    </row>
    <row r="2336" spans="11:15" ht="12.75" customHeight="1">
      <c r="K2336" s="111" t="s">
        <v>3924</v>
      </c>
      <c r="L2336" s="111" t="s">
        <v>228</v>
      </c>
      <c r="M2336" s="47">
        <v>0</v>
      </c>
      <c r="N2336" s="111" t="s">
        <v>151</v>
      </c>
      <c r="O2336" s="47">
        <v>4</v>
      </c>
    </row>
    <row r="2337" spans="11:15" ht="12.75" customHeight="1">
      <c r="K2337" s="111" t="s">
        <v>3926</v>
      </c>
      <c r="L2337" s="111" t="s">
        <v>228</v>
      </c>
      <c r="M2337" s="47">
        <v>0</v>
      </c>
      <c r="N2337" s="111" t="s">
        <v>151</v>
      </c>
      <c r="O2337" s="47">
        <v>4</v>
      </c>
    </row>
    <row r="2338" spans="11:15" ht="12.75" customHeight="1">
      <c r="K2338" s="111" t="s">
        <v>3929</v>
      </c>
      <c r="L2338" s="111" t="s">
        <v>228</v>
      </c>
      <c r="M2338" s="47">
        <v>0</v>
      </c>
      <c r="N2338" s="111" t="s">
        <v>151</v>
      </c>
      <c r="O2338" s="47">
        <v>5</v>
      </c>
    </row>
    <row r="2339" spans="11:15" ht="12.75" customHeight="1">
      <c r="K2339" s="111" t="s">
        <v>3931</v>
      </c>
      <c r="L2339" s="111" t="s">
        <v>228</v>
      </c>
      <c r="M2339" s="47">
        <v>0</v>
      </c>
      <c r="N2339" s="111" t="s">
        <v>151</v>
      </c>
      <c r="O2339" s="47">
        <v>4</v>
      </c>
    </row>
    <row r="2340" spans="11:15" ht="12.75" customHeight="1">
      <c r="K2340" s="111" t="s">
        <v>3931</v>
      </c>
      <c r="L2340" s="111" t="s">
        <v>228</v>
      </c>
      <c r="M2340" s="47">
        <v>0</v>
      </c>
      <c r="N2340" s="111" t="s">
        <v>151</v>
      </c>
      <c r="O2340" s="47">
        <v>5</v>
      </c>
    </row>
    <row r="2341" spans="11:15" ht="12.75" customHeight="1">
      <c r="K2341" s="111" t="s">
        <v>1703</v>
      </c>
      <c r="L2341" s="111" t="s">
        <v>228</v>
      </c>
      <c r="M2341" s="47">
        <v>0</v>
      </c>
      <c r="N2341" s="111" t="s">
        <v>151</v>
      </c>
      <c r="O2341" s="47">
        <v>5</v>
      </c>
    </row>
    <row r="2342" spans="11:15" ht="12.75" customHeight="1">
      <c r="K2342" s="111" t="s">
        <v>1704</v>
      </c>
      <c r="L2342" s="111" t="s">
        <v>228</v>
      </c>
      <c r="M2342" s="47">
        <v>0</v>
      </c>
      <c r="N2342" s="111" t="s">
        <v>151</v>
      </c>
      <c r="O2342" s="47">
        <v>5</v>
      </c>
    </row>
    <row r="2343" spans="11:15" ht="12.75" customHeight="1">
      <c r="K2343" s="111" t="s">
        <v>1705</v>
      </c>
      <c r="L2343" s="111" t="s">
        <v>228</v>
      </c>
      <c r="M2343" s="47">
        <v>0</v>
      </c>
      <c r="N2343" s="111" t="s">
        <v>151</v>
      </c>
      <c r="O2343" s="47">
        <v>5</v>
      </c>
    </row>
    <row r="2344" spans="11:15" ht="12.75" customHeight="1">
      <c r="K2344" s="111" t="s">
        <v>1706</v>
      </c>
      <c r="L2344" s="111" t="s">
        <v>228</v>
      </c>
      <c r="M2344" s="47">
        <v>0</v>
      </c>
      <c r="N2344" s="111" t="s">
        <v>151</v>
      </c>
      <c r="O2344" s="47">
        <v>5</v>
      </c>
    </row>
    <row r="2345" spans="11:15" ht="12.75" customHeight="1">
      <c r="K2345" s="111" t="s">
        <v>3940</v>
      </c>
      <c r="L2345" s="111" t="s">
        <v>228</v>
      </c>
      <c r="M2345" s="47">
        <v>0</v>
      </c>
      <c r="N2345" s="111" t="s">
        <v>151</v>
      </c>
      <c r="O2345" s="47">
        <v>5</v>
      </c>
    </row>
    <row r="2346" spans="11:15" ht="12.75" customHeight="1">
      <c r="K2346" s="111" t="s">
        <v>1707</v>
      </c>
      <c r="L2346" s="111" t="s">
        <v>1800</v>
      </c>
      <c r="M2346" s="47">
        <v>1</v>
      </c>
      <c r="N2346" s="111" t="s">
        <v>151</v>
      </c>
      <c r="O2346" s="47">
        <v>5</v>
      </c>
    </row>
    <row r="2347" spans="11:15" ht="12.75" customHeight="1">
      <c r="K2347" s="111" t="s">
        <v>1707</v>
      </c>
      <c r="L2347" s="111" t="s">
        <v>1801</v>
      </c>
      <c r="M2347" s="47">
        <v>1</v>
      </c>
      <c r="N2347" s="111" t="s">
        <v>151</v>
      </c>
      <c r="O2347" s="47">
        <v>5</v>
      </c>
    </row>
    <row r="2348" spans="11:15" ht="12.75" customHeight="1">
      <c r="K2348" s="111" t="s">
        <v>1707</v>
      </c>
      <c r="L2348" s="111" t="s">
        <v>4124</v>
      </c>
      <c r="M2348" s="47">
        <v>1</v>
      </c>
      <c r="N2348" s="111" t="s">
        <v>151</v>
      </c>
      <c r="O2348" s="47">
        <v>5</v>
      </c>
    </row>
    <row r="2349" spans="11:15" ht="12.75" customHeight="1">
      <c r="K2349" s="111" t="s">
        <v>1707</v>
      </c>
      <c r="L2349" s="111" t="s">
        <v>4124</v>
      </c>
      <c r="M2349" s="47">
        <v>1</v>
      </c>
      <c r="N2349" s="111" t="s">
        <v>151</v>
      </c>
      <c r="O2349" s="47">
        <v>5</v>
      </c>
    </row>
    <row r="2350" spans="11:15" ht="12.75" customHeight="1">
      <c r="K2350" s="111" t="s">
        <v>1707</v>
      </c>
      <c r="L2350" s="111" t="s">
        <v>4124</v>
      </c>
      <c r="M2350" s="47">
        <v>1</v>
      </c>
      <c r="N2350" s="111" t="s">
        <v>151</v>
      </c>
      <c r="O2350" s="47">
        <v>5</v>
      </c>
    </row>
    <row r="2351" spans="11:15" ht="12.75" customHeight="1">
      <c r="K2351" s="111" t="s">
        <v>1708</v>
      </c>
      <c r="L2351" s="111" t="s">
        <v>228</v>
      </c>
      <c r="M2351" s="47">
        <v>0</v>
      </c>
      <c r="N2351" s="111" t="s">
        <v>1655</v>
      </c>
      <c r="O2351" s="47">
        <v>5</v>
      </c>
    </row>
    <row r="2352" spans="11:15" ht="12.75" customHeight="1">
      <c r="K2352" s="111" t="s">
        <v>1708</v>
      </c>
      <c r="L2352" s="111" t="s">
        <v>1800</v>
      </c>
      <c r="M2352" s="47">
        <v>1</v>
      </c>
      <c r="N2352" s="111" t="s">
        <v>151</v>
      </c>
      <c r="O2352" s="47">
        <v>5</v>
      </c>
    </row>
    <row r="2353" spans="11:15" ht="12.75" customHeight="1">
      <c r="K2353" s="111" t="s">
        <v>1708</v>
      </c>
      <c r="L2353" s="111" t="s">
        <v>1801</v>
      </c>
      <c r="M2353" s="47">
        <v>1</v>
      </c>
      <c r="N2353" s="111" t="s">
        <v>151</v>
      </c>
      <c r="O2353" s="47">
        <v>5</v>
      </c>
    </row>
    <row r="2354" spans="11:15" ht="12.75" customHeight="1">
      <c r="K2354" s="111" t="s">
        <v>1708</v>
      </c>
      <c r="L2354" s="111" t="s">
        <v>1801</v>
      </c>
      <c r="M2354" s="47">
        <v>1</v>
      </c>
      <c r="N2354" s="111" t="s">
        <v>151</v>
      </c>
      <c r="O2354" s="47">
        <v>5</v>
      </c>
    </row>
    <row r="2355" spans="11:15" ht="12.75" customHeight="1">
      <c r="K2355" s="111" t="s">
        <v>1708</v>
      </c>
      <c r="L2355" s="111" t="s">
        <v>1801</v>
      </c>
      <c r="M2355" s="47">
        <v>1</v>
      </c>
      <c r="N2355" s="111" t="s">
        <v>151</v>
      </c>
      <c r="O2355" s="47">
        <v>5</v>
      </c>
    </row>
    <row r="2356" spans="11:15" ht="12.75" customHeight="1">
      <c r="K2356" s="111" t="s">
        <v>3944</v>
      </c>
      <c r="L2356" s="111" t="s">
        <v>228</v>
      </c>
      <c r="M2356" s="47">
        <v>0</v>
      </c>
      <c r="N2356" s="111" t="s">
        <v>152</v>
      </c>
      <c r="O2356" s="47">
        <v>5</v>
      </c>
    </row>
    <row r="2357" spans="11:15" ht="12.75" customHeight="1">
      <c r="K2357" s="111" t="s">
        <v>3947</v>
      </c>
      <c r="L2357" s="111" t="s">
        <v>228</v>
      </c>
      <c r="M2357" s="47">
        <v>0</v>
      </c>
      <c r="N2357" s="111" t="s">
        <v>152</v>
      </c>
      <c r="O2357" s="47">
        <v>5</v>
      </c>
    </row>
    <row r="2358" spans="11:15" ht="12.75" customHeight="1">
      <c r="K2358" s="111" t="s">
        <v>1710</v>
      </c>
      <c r="L2358" s="111" t="s">
        <v>4125</v>
      </c>
      <c r="M2358" s="47">
        <v>1</v>
      </c>
      <c r="N2358" s="111" t="s">
        <v>151</v>
      </c>
      <c r="O2358" s="47">
        <v>5</v>
      </c>
    </row>
    <row r="2359" spans="11:15" ht="12.75" customHeight="1">
      <c r="K2359" s="111" t="s">
        <v>1710</v>
      </c>
      <c r="L2359" s="111" t="s">
        <v>1799</v>
      </c>
      <c r="M2359" s="47">
        <v>0</v>
      </c>
      <c r="N2359" s="111" t="s">
        <v>1655</v>
      </c>
      <c r="O2359" s="47">
        <v>5</v>
      </c>
    </row>
    <row r="2360" spans="11:15" ht="12.75" customHeight="1">
      <c r="K2360" s="111" t="s">
        <v>1710</v>
      </c>
      <c r="L2360" s="111" t="s">
        <v>1691</v>
      </c>
      <c r="M2360" s="47">
        <v>1</v>
      </c>
      <c r="N2360" s="111" t="s">
        <v>151</v>
      </c>
      <c r="O2360" s="47">
        <v>4</v>
      </c>
    </row>
    <row r="2361" spans="11:15" ht="12.75" customHeight="1">
      <c r="K2361" s="111" t="s">
        <v>1710</v>
      </c>
      <c r="L2361" s="111" t="s">
        <v>1533</v>
      </c>
      <c r="M2361" s="47">
        <v>1</v>
      </c>
      <c r="N2361" s="111" t="s">
        <v>151</v>
      </c>
      <c r="O2361" s="47">
        <v>5</v>
      </c>
    </row>
    <row r="2362" spans="11:15" ht="12.75" customHeight="1">
      <c r="K2362" s="111" t="s">
        <v>1710</v>
      </c>
      <c r="L2362" s="111" t="s">
        <v>1129</v>
      </c>
      <c r="M2362" s="47">
        <v>1</v>
      </c>
      <c r="N2362" s="111" t="s">
        <v>151</v>
      </c>
      <c r="O2362" s="47">
        <v>5</v>
      </c>
    </row>
    <row r="2363" spans="11:15" ht="12.75" customHeight="1">
      <c r="K2363" s="111" t="s">
        <v>1710</v>
      </c>
      <c r="L2363" s="111" t="s">
        <v>1694</v>
      </c>
      <c r="M2363" s="47">
        <v>0</v>
      </c>
      <c r="N2363" s="111" t="s">
        <v>1655</v>
      </c>
      <c r="O2363" s="47">
        <v>5</v>
      </c>
    </row>
    <row r="2364" spans="11:15" ht="12.75" customHeight="1">
      <c r="K2364" s="111" t="s">
        <v>1710</v>
      </c>
      <c r="L2364" s="111" t="s">
        <v>1049</v>
      </c>
      <c r="M2364" s="47">
        <v>1</v>
      </c>
      <c r="N2364" s="111" t="s">
        <v>151</v>
      </c>
      <c r="O2364" s="47">
        <v>5</v>
      </c>
    </row>
    <row r="2365" spans="11:15" ht="12.75" customHeight="1">
      <c r="K2365" s="111" t="s">
        <v>3950</v>
      </c>
      <c r="L2365" s="111" t="s">
        <v>228</v>
      </c>
      <c r="M2365" s="47">
        <v>0</v>
      </c>
      <c r="N2365" s="111" t="s">
        <v>1655</v>
      </c>
      <c r="O2365" s="47">
        <v>5</v>
      </c>
    </row>
    <row r="2366" spans="11:15" ht="12.75" customHeight="1">
      <c r="K2366" s="111" t="s">
        <v>1711</v>
      </c>
      <c r="L2366" s="111" t="s">
        <v>228</v>
      </c>
      <c r="M2366" s="47">
        <v>0</v>
      </c>
      <c r="N2366" s="111" t="s">
        <v>151</v>
      </c>
      <c r="O2366" s="47">
        <v>4</v>
      </c>
    </row>
    <row r="2367" spans="11:15" ht="12.75" customHeight="1">
      <c r="K2367" s="111" t="s">
        <v>1711</v>
      </c>
      <c r="L2367" s="111" t="s">
        <v>228</v>
      </c>
      <c r="M2367" s="47">
        <v>0</v>
      </c>
      <c r="N2367" s="111" t="s">
        <v>151</v>
      </c>
      <c r="O2367" s="47">
        <v>5</v>
      </c>
    </row>
    <row r="2368" spans="11:15" ht="12.75" customHeight="1">
      <c r="K2368" s="111" t="s">
        <v>1712</v>
      </c>
      <c r="L2368" s="111" t="s">
        <v>228</v>
      </c>
      <c r="M2368" s="47">
        <v>0</v>
      </c>
      <c r="N2368" s="111" t="s">
        <v>151</v>
      </c>
      <c r="O2368" s="47">
        <v>4</v>
      </c>
    </row>
    <row r="2369" spans="11:15" ht="12.75" customHeight="1">
      <c r="K2369" s="111" t="s">
        <v>1712</v>
      </c>
      <c r="L2369" s="111" t="s">
        <v>228</v>
      </c>
      <c r="M2369" s="47">
        <v>0</v>
      </c>
      <c r="N2369" s="111" t="s">
        <v>151</v>
      </c>
      <c r="O2369" s="47">
        <v>5</v>
      </c>
    </row>
    <row r="2370" spans="11:15" ht="12.75" customHeight="1">
      <c r="K2370" s="111" t="s">
        <v>3955</v>
      </c>
      <c r="L2370" s="111" t="s">
        <v>228</v>
      </c>
      <c r="M2370" s="47">
        <v>0</v>
      </c>
      <c r="N2370" s="111" t="s">
        <v>151</v>
      </c>
      <c r="O2370" s="47">
        <v>4</v>
      </c>
    </row>
    <row r="2371" spans="11:15" ht="12.75" customHeight="1">
      <c r="K2371" s="111" t="s">
        <v>3955</v>
      </c>
      <c r="L2371" s="111" t="s">
        <v>228</v>
      </c>
      <c r="M2371" s="47">
        <v>0</v>
      </c>
      <c r="N2371" s="111" t="s">
        <v>151</v>
      </c>
      <c r="O2371" s="47">
        <v>5</v>
      </c>
    </row>
    <row r="2372" spans="11:15" ht="12.75" customHeight="1">
      <c r="K2372" s="111" t="s">
        <v>3957</v>
      </c>
      <c r="L2372" s="111" t="s">
        <v>228</v>
      </c>
      <c r="M2372" s="47">
        <v>0</v>
      </c>
      <c r="N2372" s="111" t="s">
        <v>151</v>
      </c>
      <c r="O2372" s="47">
        <v>4</v>
      </c>
    </row>
    <row r="2373" spans="11:15" ht="12.75" customHeight="1">
      <c r="K2373" s="111" t="s">
        <v>3957</v>
      </c>
      <c r="L2373" s="111" t="s">
        <v>228</v>
      </c>
      <c r="M2373" s="47">
        <v>0</v>
      </c>
      <c r="N2373" s="111" t="s">
        <v>151</v>
      </c>
      <c r="O2373" s="47">
        <v>5</v>
      </c>
    </row>
    <row r="2374" spans="11:15" ht="12.75" customHeight="1">
      <c r="K2374" s="111" t="s">
        <v>3959</v>
      </c>
      <c r="L2374" s="111" t="s">
        <v>228</v>
      </c>
      <c r="M2374" s="47">
        <v>0</v>
      </c>
      <c r="N2374" s="111" t="s">
        <v>151</v>
      </c>
      <c r="O2374" s="47">
        <v>4</v>
      </c>
    </row>
    <row r="2375" spans="11:15" ht="12.75" customHeight="1">
      <c r="K2375" s="111" t="s">
        <v>3959</v>
      </c>
      <c r="L2375" s="111" t="s">
        <v>228</v>
      </c>
      <c r="M2375" s="47">
        <v>0</v>
      </c>
      <c r="N2375" s="111" t="s">
        <v>151</v>
      </c>
      <c r="O2375" s="47">
        <v>5</v>
      </c>
    </row>
    <row r="2376" spans="11:15" ht="12.75" customHeight="1">
      <c r="K2376" s="111" t="s">
        <v>3960</v>
      </c>
      <c r="L2376" s="111" t="s">
        <v>228</v>
      </c>
      <c r="M2376" s="47">
        <v>0</v>
      </c>
      <c r="N2376" s="111" t="s">
        <v>151</v>
      </c>
      <c r="O2376" s="47">
        <v>4</v>
      </c>
    </row>
    <row r="2377" spans="11:15" ht="12.75" customHeight="1">
      <c r="K2377" s="111" t="s">
        <v>3960</v>
      </c>
      <c r="L2377" s="111" t="s">
        <v>228</v>
      </c>
      <c r="M2377" s="47">
        <v>0</v>
      </c>
      <c r="N2377" s="111" t="s">
        <v>151</v>
      </c>
      <c r="O2377" s="47">
        <v>5</v>
      </c>
    </row>
    <row r="2378" spans="11:15" ht="12.75" customHeight="1">
      <c r="K2378" s="111" t="s">
        <v>1713</v>
      </c>
      <c r="L2378" s="111" t="s">
        <v>228</v>
      </c>
      <c r="M2378" s="47">
        <v>0</v>
      </c>
      <c r="N2378" s="111" t="s">
        <v>151</v>
      </c>
      <c r="O2378" s="47">
        <v>4</v>
      </c>
    </row>
    <row r="2379" spans="11:15" ht="12.75" customHeight="1">
      <c r="K2379" s="111" t="s">
        <v>1713</v>
      </c>
      <c r="L2379" s="111" t="s">
        <v>228</v>
      </c>
      <c r="M2379" s="47">
        <v>0</v>
      </c>
      <c r="N2379" s="111" t="s">
        <v>151</v>
      </c>
      <c r="O2379" s="47">
        <v>5</v>
      </c>
    </row>
    <row r="2380" spans="11:15" ht="12.75" customHeight="1">
      <c r="K2380" s="111" t="s">
        <v>3963</v>
      </c>
      <c r="L2380" s="111" t="s">
        <v>228</v>
      </c>
      <c r="M2380" s="47">
        <v>0</v>
      </c>
      <c r="N2380" s="111" t="s">
        <v>151</v>
      </c>
      <c r="O2380" s="47">
        <v>4</v>
      </c>
    </row>
    <row r="2381" spans="11:15" ht="12.75" customHeight="1">
      <c r="K2381" s="111" t="s">
        <v>3965</v>
      </c>
      <c r="L2381" s="111" t="s">
        <v>228</v>
      </c>
      <c r="M2381" s="47">
        <v>0</v>
      </c>
      <c r="N2381" s="111" t="s">
        <v>151</v>
      </c>
      <c r="O2381" s="47">
        <v>4</v>
      </c>
    </row>
    <row r="2382" spans="11:15" ht="12.75" customHeight="1">
      <c r="K2382" s="111" t="s">
        <v>3967</v>
      </c>
      <c r="L2382" s="111" t="s">
        <v>228</v>
      </c>
      <c r="M2382" s="47">
        <v>0</v>
      </c>
      <c r="N2382" s="111" t="s">
        <v>151</v>
      </c>
      <c r="O2382" s="47">
        <v>4</v>
      </c>
    </row>
    <row r="2383" spans="11:15" ht="12.75" customHeight="1">
      <c r="K2383" s="111" t="s">
        <v>3970</v>
      </c>
      <c r="L2383" s="111" t="s">
        <v>228</v>
      </c>
      <c r="M2383" s="47">
        <v>0</v>
      </c>
      <c r="N2383" s="111" t="s">
        <v>151</v>
      </c>
      <c r="O2383" s="47">
        <v>4</v>
      </c>
    </row>
    <row r="2384" spans="11:15" ht="12.75" customHeight="1">
      <c r="K2384" s="111" t="s">
        <v>3970</v>
      </c>
      <c r="L2384" s="111" t="s">
        <v>228</v>
      </c>
      <c r="M2384" s="47">
        <v>0</v>
      </c>
      <c r="N2384" s="111" t="s">
        <v>151</v>
      </c>
      <c r="O2384" s="47">
        <v>5</v>
      </c>
    </row>
    <row r="2385" spans="11:15" ht="12.75" customHeight="1">
      <c r="K2385" s="111" t="s">
        <v>3972</v>
      </c>
      <c r="L2385" s="111" t="s">
        <v>228</v>
      </c>
      <c r="M2385" s="47">
        <v>0</v>
      </c>
      <c r="N2385" s="111" t="s">
        <v>151</v>
      </c>
      <c r="O2385" s="47">
        <v>5</v>
      </c>
    </row>
    <row r="2386" spans="11:15" ht="12.75" customHeight="1">
      <c r="K2386" s="111" t="s">
        <v>3974</v>
      </c>
      <c r="L2386" s="111" t="s">
        <v>228</v>
      </c>
      <c r="M2386" s="47">
        <v>0</v>
      </c>
      <c r="N2386" s="111" t="s">
        <v>151</v>
      </c>
      <c r="O2386" s="47">
        <v>4</v>
      </c>
    </row>
    <row r="2387" spans="11:15" ht="12.75" customHeight="1">
      <c r="K2387" s="111" t="s">
        <v>3974</v>
      </c>
      <c r="L2387" s="111" t="s">
        <v>228</v>
      </c>
      <c r="M2387" s="47">
        <v>0</v>
      </c>
      <c r="N2387" s="111" t="s">
        <v>151</v>
      </c>
      <c r="O2387" s="47">
        <v>5</v>
      </c>
    </row>
    <row r="2388" spans="11:15" ht="12.75" customHeight="1">
      <c r="K2388" s="111" t="s">
        <v>3976</v>
      </c>
      <c r="L2388" s="111" t="s">
        <v>228</v>
      </c>
      <c r="M2388" s="47">
        <v>0</v>
      </c>
      <c r="N2388" s="111" t="s">
        <v>151</v>
      </c>
      <c r="O2388" s="47">
        <v>4</v>
      </c>
    </row>
    <row r="2389" spans="11:15" ht="12.75" customHeight="1">
      <c r="K2389" s="111" t="s">
        <v>3976</v>
      </c>
      <c r="L2389" s="111" t="s">
        <v>228</v>
      </c>
      <c r="M2389" s="47">
        <v>0</v>
      </c>
      <c r="N2389" s="111" t="s">
        <v>151</v>
      </c>
      <c r="O2389" s="47">
        <v>5</v>
      </c>
    </row>
    <row r="2390" spans="11:15" ht="12.75" customHeight="1">
      <c r="K2390" s="111" t="s">
        <v>3979</v>
      </c>
      <c r="L2390" s="111" t="s">
        <v>228</v>
      </c>
      <c r="M2390" s="47">
        <v>0</v>
      </c>
      <c r="N2390" s="111" t="s">
        <v>151</v>
      </c>
      <c r="O2390" s="47">
        <v>4</v>
      </c>
    </row>
    <row r="2391" spans="11:15" ht="12.75" customHeight="1">
      <c r="K2391" s="111" t="s">
        <v>3979</v>
      </c>
      <c r="L2391" s="111" t="s">
        <v>228</v>
      </c>
      <c r="M2391" s="47">
        <v>0</v>
      </c>
      <c r="N2391" s="111" t="s">
        <v>151</v>
      </c>
      <c r="O2391" s="47">
        <v>5</v>
      </c>
    </row>
    <row r="2392" spans="11:15" ht="12.75" customHeight="1">
      <c r="K2392" s="111" t="s">
        <v>3981</v>
      </c>
      <c r="L2392" s="111" t="s">
        <v>228</v>
      </c>
      <c r="M2392" s="47">
        <v>0</v>
      </c>
      <c r="N2392" s="111" t="s">
        <v>151</v>
      </c>
      <c r="O2392" s="47">
        <v>4</v>
      </c>
    </row>
    <row r="2393" spans="11:15" ht="12.75" customHeight="1">
      <c r="K2393" s="111" t="s">
        <v>3981</v>
      </c>
      <c r="L2393" s="111" t="s">
        <v>228</v>
      </c>
      <c r="M2393" s="47">
        <v>0</v>
      </c>
      <c r="N2393" s="111" t="s">
        <v>151</v>
      </c>
      <c r="O2393" s="47">
        <v>5</v>
      </c>
    </row>
    <row r="2394" spans="11:15" ht="12.75" customHeight="1">
      <c r="K2394" s="111" t="s">
        <v>1714</v>
      </c>
      <c r="L2394" s="111" t="s">
        <v>228</v>
      </c>
      <c r="M2394" s="47">
        <v>0</v>
      </c>
      <c r="N2394" s="111" t="s">
        <v>151</v>
      </c>
      <c r="O2394" s="47">
        <v>4</v>
      </c>
    </row>
    <row r="2395" spans="11:15" ht="12.75" customHeight="1">
      <c r="K2395" s="111" t="s">
        <v>1714</v>
      </c>
      <c r="L2395" s="111" t="s">
        <v>228</v>
      </c>
      <c r="M2395" s="47">
        <v>0</v>
      </c>
      <c r="N2395" s="111" t="s">
        <v>151</v>
      </c>
      <c r="O2395" s="47">
        <v>5</v>
      </c>
    </row>
    <row r="2396" spans="11:15" ht="12.75" customHeight="1">
      <c r="K2396" s="111" t="s">
        <v>3985</v>
      </c>
      <c r="L2396" s="111" t="s">
        <v>228</v>
      </c>
      <c r="M2396" s="47">
        <v>0</v>
      </c>
      <c r="N2396" s="111" t="s">
        <v>151</v>
      </c>
      <c r="O2396" s="47">
        <v>4</v>
      </c>
    </row>
    <row r="2397" spans="11:15" ht="12.75" customHeight="1">
      <c r="K2397" s="111" t="s">
        <v>3985</v>
      </c>
      <c r="L2397" s="111" t="s">
        <v>228</v>
      </c>
      <c r="M2397" s="47">
        <v>0</v>
      </c>
      <c r="N2397" s="111" t="s">
        <v>151</v>
      </c>
      <c r="O2397" s="47">
        <v>5</v>
      </c>
    </row>
    <row r="2398" spans="11:15" ht="12.75" customHeight="1">
      <c r="K2398" s="111" t="s">
        <v>1715</v>
      </c>
      <c r="L2398" s="111" t="s">
        <v>228</v>
      </c>
      <c r="M2398" s="47">
        <v>0</v>
      </c>
      <c r="N2398" s="111" t="s">
        <v>151</v>
      </c>
      <c r="O2398" s="47">
        <v>5</v>
      </c>
    </row>
    <row r="2399" spans="11:15" ht="12.75" customHeight="1">
      <c r="K2399" s="111" t="s">
        <v>3989</v>
      </c>
      <c r="L2399" s="111" t="s">
        <v>228</v>
      </c>
      <c r="M2399" s="47">
        <v>0</v>
      </c>
      <c r="N2399" s="111" t="s">
        <v>151</v>
      </c>
      <c r="O2399" s="47">
        <v>4</v>
      </c>
    </row>
    <row r="2400" spans="11:15" ht="12.75" customHeight="1">
      <c r="K2400" s="111" t="s">
        <v>3989</v>
      </c>
      <c r="L2400" s="111" t="s">
        <v>228</v>
      </c>
      <c r="M2400" s="47">
        <v>0</v>
      </c>
      <c r="N2400" s="111" t="s">
        <v>151</v>
      </c>
      <c r="O2400" s="47">
        <v>5</v>
      </c>
    </row>
    <row r="2401" spans="11:15" ht="12.75" customHeight="1">
      <c r="K2401" s="111" t="s">
        <v>1716</v>
      </c>
      <c r="L2401" s="111" t="s">
        <v>228</v>
      </c>
      <c r="M2401" s="47">
        <v>0</v>
      </c>
      <c r="N2401" s="111" t="s">
        <v>151</v>
      </c>
      <c r="O2401" s="47">
        <v>4</v>
      </c>
    </row>
    <row r="2402" spans="11:15" ht="12.75" customHeight="1">
      <c r="K2402" s="111" t="s">
        <v>1716</v>
      </c>
      <c r="L2402" s="111" t="s">
        <v>228</v>
      </c>
      <c r="M2402" s="47">
        <v>0</v>
      </c>
      <c r="N2402" s="111" t="s">
        <v>151</v>
      </c>
      <c r="O2402" s="47">
        <v>5</v>
      </c>
    </row>
    <row r="2403" spans="11:15" ht="12.75" customHeight="1">
      <c r="K2403" s="111" t="s">
        <v>1717</v>
      </c>
      <c r="L2403" s="111" t="s">
        <v>228</v>
      </c>
      <c r="M2403" s="47">
        <v>0</v>
      </c>
      <c r="N2403" s="111" t="s">
        <v>151</v>
      </c>
      <c r="O2403" s="47">
        <v>4</v>
      </c>
    </row>
    <row r="2404" spans="11:15" ht="12.75" customHeight="1">
      <c r="K2404" s="111" t="s">
        <v>1717</v>
      </c>
      <c r="L2404" s="111" t="s">
        <v>228</v>
      </c>
      <c r="M2404" s="47">
        <v>0</v>
      </c>
      <c r="N2404" s="111" t="s">
        <v>151</v>
      </c>
      <c r="O2404" s="47">
        <v>5</v>
      </c>
    </row>
    <row r="2405" spans="11:15" ht="12.75" customHeight="1">
      <c r="K2405" s="111" t="s">
        <v>1718</v>
      </c>
      <c r="L2405" s="111" t="s">
        <v>228</v>
      </c>
      <c r="M2405" s="47">
        <v>0</v>
      </c>
      <c r="N2405" s="111" t="s">
        <v>151</v>
      </c>
      <c r="O2405" s="47">
        <v>5</v>
      </c>
    </row>
    <row r="2406" spans="11:15" ht="12.75" customHeight="1">
      <c r="K2406" s="111" t="s">
        <v>1718</v>
      </c>
      <c r="L2406" s="111" t="s">
        <v>228</v>
      </c>
      <c r="M2406" s="47">
        <v>0</v>
      </c>
      <c r="N2406" s="111" t="s">
        <v>151</v>
      </c>
      <c r="O2406" s="47">
        <v>5</v>
      </c>
    </row>
    <row r="2407" spans="11:15" ht="12.75" customHeight="1">
      <c r="K2407" s="111" t="s">
        <v>1719</v>
      </c>
      <c r="L2407" s="111" t="s">
        <v>228</v>
      </c>
      <c r="M2407" s="47">
        <v>0</v>
      </c>
      <c r="N2407" s="111" t="s">
        <v>151</v>
      </c>
      <c r="O2407" s="47">
        <v>4</v>
      </c>
    </row>
    <row r="2408" spans="11:15" ht="12.75" customHeight="1">
      <c r="K2408" s="111" t="s">
        <v>1719</v>
      </c>
      <c r="L2408" s="111" t="s">
        <v>228</v>
      </c>
      <c r="M2408" s="47">
        <v>0</v>
      </c>
      <c r="N2408" s="111" t="s">
        <v>151</v>
      </c>
      <c r="O2408" s="47">
        <v>5</v>
      </c>
    </row>
    <row r="2409" spans="11:15" ht="12.75" customHeight="1">
      <c r="K2409" s="111" t="s">
        <v>1720</v>
      </c>
      <c r="L2409" s="111" t="s">
        <v>228</v>
      </c>
      <c r="M2409" s="47">
        <v>0</v>
      </c>
      <c r="N2409" s="111" t="s">
        <v>151</v>
      </c>
      <c r="O2409" s="47">
        <v>4</v>
      </c>
    </row>
    <row r="2410" spans="11:15" ht="12.75" customHeight="1">
      <c r="K2410" s="111" t="s">
        <v>1720</v>
      </c>
      <c r="L2410" s="111" t="s">
        <v>228</v>
      </c>
      <c r="M2410" s="47">
        <v>0</v>
      </c>
      <c r="N2410" s="111" t="s">
        <v>151</v>
      </c>
      <c r="O2410" s="47">
        <v>5</v>
      </c>
    </row>
    <row r="2411" spans="11:15" ht="12.75" customHeight="1">
      <c r="K2411" s="111" t="s">
        <v>1721</v>
      </c>
      <c r="L2411" s="111" t="s">
        <v>228</v>
      </c>
      <c r="M2411" s="47">
        <v>0</v>
      </c>
      <c r="N2411" s="111" t="s">
        <v>151</v>
      </c>
      <c r="O2411" s="47">
        <v>5</v>
      </c>
    </row>
    <row r="2412" spans="11:15" ht="12.75" customHeight="1">
      <c r="K2412" s="111" t="s">
        <v>1721</v>
      </c>
      <c r="L2412" s="111" t="s">
        <v>228</v>
      </c>
      <c r="M2412" s="47">
        <v>0</v>
      </c>
      <c r="N2412" s="111" t="s">
        <v>151</v>
      </c>
      <c r="O2412" s="47">
        <v>5</v>
      </c>
    </row>
    <row r="2413" spans="11:15" ht="12.75" customHeight="1">
      <c r="K2413" s="111" t="s">
        <v>1722</v>
      </c>
      <c r="L2413" s="111" t="s">
        <v>228</v>
      </c>
      <c r="M2413" s="47">
        <v>0</v>
      </c>
      <c r="N2413" s="111" t="s">
        <v>151</v>
      </c>
      <c r="O2413" s="47">
        <v>4</v>
      </c>
    </row>
    <row r="2414" spans="11:15" ht="12.75" customHeight="1">
      <c r="K2414" s="111" t="s">
        <v>1722</v>
      </c>
      <c r="L2414" s="111" t="s">
        <v>228</v>
      </c>
      <c r="M2414" s="47">
        <v>0</v>
      </c>
      <c r="N2414" s="111" t="s">
        <v>151</v>
      </c>
      <c r="O2414" s="47">
        <v>5</v>
      </c>
    </row>
    <row r="2415" spans="11:15" ht="12.75" customHeight="1">
      <c r="K2415" s="111" t="s">
        <v>1723</v>
      </c>
      <c r="L2415" s="111" t="s">
        <v>228</v>
      </c>
      <c r="M2415" s="47">
        <v>0</v>
      </c>
      <c r="N2415" s="111" t="s">
        <v>151</v>
      </c>
      <c r="O2415" s="47">
        <v>4</v>
      </c>
    </row>
    <row r="2416" spans="11:15" ht="12.75" customHeight="1">
      <c r="K2416" s="111" t="s">
        <v>1723</v>
      </c>
      <c r="L2416" s="111" t="s">
        <v>228</v>
      </c>
      <c r="M2416" s="47">
        <v>0</v>
      </c>
      <c r="N2416" s="111" t="s">
        <v>151</v>
      </c>
      <c r="O2416" s="47">
        <v>5</v>
      </c>
    </row>
    <row r="2417" spans="11:15" ht="12.75" customHeight="1">
      <c r="K2417" s="111" t="s">
        <v>1725</v>
      </c>
      <c r="L2417" s="111" t="s">
        <v>228</v>
      </c>
      <c r="M2417" s="47">
        <v>0</v>
      </c>
      <c r="N2417" s="111" t="s">
        <v>151</v>
      </c>
      <c r="O2417" s="47">
        <v>4</v>
      </c>
    </row>
    <row r="2418" spans="11:15" ht="12.75" customHeight="1">
      <c r="K2418" s="111" t="s">
        <v>1725</v>
      </c>
      <c r="L2418" s="111" t="s">
        <v>228</v>
      </c>
      <c r="M2418" s="47">
        <v>0</v>
      </c>
      <c r="N2418" s="111" t="s">
        <v>151</v>
      </c>
      <c r="O2418" s="47">
        <v>5</v>
      </c>
    </row>
    <row r="2419" spans="11:15" ht="12.75" customHeight="1">
      <c r="K2419" s="111" t="s">
        <v>3999</v>
      </c>
      <c r="L2419" s="111" t="s">
        <v>228</v>
      </c>
      <c r="M2419" s="47">
        <v>0</v>
      </c>
      <c r="N2419" s="111" t="s">
        <v>151</v>
      </c>
      <c r="O2419" s="47">
        <v>4</v>
      </c>
    </row>
    <row r="2420" spans="11:15" ht="12.75" customHeight="1">
      <c r="K2420" s="111" t="s">
        <v>3999</v>
      </c>
      <c r="L2420" s="111" t="s">
        <v>228</v>
      </c>
      <c r="M2420" s="47">
        <v>0</v>
      </c>
      <c r="N2420" s="111" t="s">
        <v>151</v>
      </c>
      <c r="O2420" s="47">
        <v>5</v>
      </c>
    </row>
    <row r="2421" spans="11:15" ht="12.75" customHeight="1">
      <c r="K2421" s="111" t="s">
        <v>4001</v>
      </c>
      <c r="L2421" s="111" t="s">
        <v>228</v>
      </c>
      <c r="M2421" s="47">
        <v>0</v>
      </c>
      <c r="N2421" s="111" t="s">
        <v>151</v>
      </c>
      <c r="O2421" s="47">
        <v>4</v>
      </c>
    </row>
    <row r="2422" spans="11:15" ht="12.75" customHeight="1">
      <c r="K2422" s="111" t="s">
        <v>4001</v>
      </c>
      <c r="L2422" s="111" t="s">
        <v>228</v>
      </c>
      <c r="M2422" s="47">
        <v>0</v>
      </c>
      <c r="N2422" s="111" t="s">
        <v>151</v>
      </c>
      <c r="O2422" s="47">
        <v>5</v>
      </c>
    </row>
    <row r="2423" spans="11:15" ht="12.75" customHeight="1">
      <c r="K2423" s="111" t="s">
        <v>4003</v>
      </c>
      <c r="L2423" s="111" t="s">
        <v>228</v>
      </c>
      <c r="M2423" s="47">
        <v>0</v>
      </c>
      <c r="N2423" s="111" t="s">
        <v>151</v>
      </c>
      <c r="O2423" s="47">
        <v>4</v>
      </c>
    </row>
    <row r="2424" spans="11:15" ht="12.75" customHeight="1">
      <c r="K2424" s="111" t="s">
        <v>4003</v>
      </c>
      <c r="L2424" s="111" t="s">
        <v>228</v>
      </c>
      <c r="M2424" s="47">
        <v>0</v>
      </c>
      <c r="N2424" s="111" t="s">
        <v>151</v>
      </c>
      <c r="O2424" s="47">
        <v>5</v>
      </c>
    </row>
    <row r="2425" spans="11:15" ht="12.75" customHeight="1">
      <c r="K2425" s="111" t="s">
        <v>4005</v>
      </c>
      <c r="L2425" s="111" t="s">
        <v>228</v>
      </c>
      <c r="M2425" s="47">
        <v>0</v>
      </c>
      <c r="N2425" s="111" t="s">
        <v>151</v>
      </c>
      <c r="O2425" s="47">
        <v>5</v>
      </c>
    </row>
    <row r="2426" spans="11:15" ht="12.75" customHeight="1">
      <c r="K2426" s="111" t="s">
        <v>1727</v>
      </c>
      <c r="L2426" s="111" t="s">
        <v>4121</v>
      </c>
      <c r="M2426" s="47">
        <v>0</v>
      </c>
      <c r="N2426" s="111" t="s">
        <v>151</v>
      </c>
      <c r="O2426" s="47">
        <v>2</v>
      </c>
    </row>
    <row r="2427" spans="11:15" ht="12.75" customHeight="1">
      <c r="K2427" s="111" t="s">
        <v>1728</v>
      </c>
      <c r="L2427" s="111" t="s">
        <v>161</v>
      </c>
      <c r="M2427" s="47">
        <v>0</v>
      </c>
      <c r="N2427" s="111" t="s">
        <v>151</v>
      </c>
      <c r="O2427" s="47">
        <v>2</v>
      </c>
    </row>
    <row r="2428" spans="11:15" ht="12.75" customHeight="1">
      <c r="K2428" s="111" t="s">
        <v>1730</v>
      </c>
      <c r="L2428" s="111" t="s">
        <v>4126</v>
      </c>
      <c r="M2428" s="47">
        <v>0</v>
      </c>
      <c r="N2428" s="111" t="s">
        <v>151</v>
      </c>
      <c r="O2428" s="47">
        <v>2</v>
      </c>
    </row>
    <row r="2429" spans="11:15" ht="12.75" customHeight="1">
      <c r="K2429" s="111" t="s">
        <v>1730</v>
      </c>
      <c r="L2429" s="111" t="s">
        <v>343</v>
      </c>
      <c r="M2429" s="47">
        <v>0</v>
      </c>
      <c r="N2429" s="111" t="s">
        <v>151</v>
      </c>
      <c r="O2429" s="47">
        <v>2</v>
      </c>
    </row>
    <row r="2430" spans="11:15" ht="12.75" customHeight="1">
      <c r="K2430" s="111" t="s">
        <v>1730</v>
      </c>
      <c r="L2430" s="111" t="s">
        <v>375</v>
      </c>
      <c r="M2430" s="47">
        <v>0</v>
      </c>
      <c r="N2430" s="111" t="s">
        <v>151</v>
      </c>
      <c r="O2430" s="47">
        <v>2</v>
      </c>
    </row>
    <row r="2431" spans="11:15" ht="12.75" customHeight="1">
      <c r="K2431" s="111" t="s">
        <v>1732</v>
      </c>
      <c r="L2431" s="111" t="s">
        <v>228</v>
      </c>
      <c r="M2431" s="47">
        <v>0</v>
      </c>
      <c r="N2431" s="111" t="s">
        <v>1655</v>
      </c>
      <c r="O2431" s="47">
        <v>5</v>
      </c>
    </row>
    <row r="2432" spans="11:15" ht="12.75" customHeight="1">
      <c r="K2432" s="111" t="s">
        <v>1732</v>
      </c>
      <c r="L2432" s="111" t="s">
        <v>2018</v>
      </c>
      <c r="M2432" s="47">
        <v>0</v>
      </c>
      <c r="N2432" s="111" t="s">
        <v>151</v>
      </c>
      <c r="O2432" s="47">
        <v>2</v>
      </c>
    </row>
    <row r="2433" spans="11:15" ht="12.75" customHeight="1">
      <c r="K2433" s="111" t="s">
        <v>1734</v>
      </c>
      <c r="L2433" s="111" t="s">
        <v>4121</v>
      </c>
      <c r="M2433" s="47">
        <v>0</v>
      </c>
      <c r="N2433" s="111" t="s">
        <v>151</v>
      </c>
      <c r="O2433" s="47">
        <v>2</v>
      </c>
    </row>
    <row r="2434" spans="11:15" ht="12.75" customHeight="1">
      <c r="K2434" s="111" t="s">
        <v>1736</v>
      </c>
      <c r="L2434" s="111" t="s">
        <v>228</v>
      </c>
      <c r="M2434" s="47">
        <v>0</v>
      </c>
      <c r="N2434" s="111" t="s">
        <v>151</v>
      </c>
      <c r="O2434" s="47">
        <v>4</v>
      </c>
    </row>
    <row r="2435" spans="11:15" ht="12.75" customHeight="1">
      <c r="K2435" s="111" t="s">
        <v>4015</v>
      </c>
      <c r="L2435" s="111" t="s">
        <v>228</v>
      </c>
      <c r="M2435" s="47">
        <v>0</v>
      </c>
      <c r="N2435" s="111" t="s">
        <v>151</v>
      </c>
      <c r="O2435" s="47">
        <v>4</v>
      </c>
    </row>
    <row r="2436" spans="11:15" ht="12.75" customHeight="1">
      <c r="K2436" s="111" t="s">
        <v>4017</v>
      </c>
      <c r="L2436" s="111" t="s">
        <v>228</v>
      </c>
      <c r="M2436" s="47">
        <v>0</v>
      </c>
      <c r="N2436" s="111" t="s">
        <v>151</v>
      </c>
      <c r="O2436" s="47">
        <v>4</v>
      </c>
    </row>
    <row r="2437" spans="11:15" ht="12.75" customHeight="1">
      <c r="K2437" s="111" t="s">
        <v>1738</v>
      </c>
      <c r="L2437" s="111" t="s">
        <v>228</v>
      </c>
      <c r="M2437" s="47">
        <v>0</v>
      </c>
      <c r="N2437" s="111" t="s">
        <v>151</v>
      </c>
      <c r="O2437" s="47">
        <v>4</v>
      </c>
    </row>
    <row r="2438" spans="11:15" ht="12.75" customHeight="1">
      <c r="K2438" s="111" t="s">
        <v>1738</v>
      </c>
      <c r="L2438" s="111" t="s">
        <v>228</v>
      </c>
      <c r="M2438" s="47">
        <v>0</v>
      </c>
      <c r="N2438" s="111" t="s">
        <v>151</v>
      </c>
      <c r="O2438" s="47">
        <v>5</v>
      </c>
    </row>
    <row r="2439" spans="11:15" ht="12.75" customHeight="1">
      <c r="K2439" s="111" t="s">
        <v>1740</v>
      </c>
      <c r="L2439" s="111" t="s">
        <v>228</v>
      </c>
      <c r="M2439" s="47">
        <v>0</v>
      </c>
      <c r="N2439" s="111" t="s">
        <v>151</v>
      </c>
      <c r="O2439" s="47">
        <v>5</v>
      </c>
    </row>
    <row r="2440" spans="11:15" ht="12.75" customHeight="1">
      <c r="K2440" s="111" t="s">
        <v>4018</v>
      </c>
      <c r="L2440" s="111" t="s">
        <v>228</v>
      </c>
      <c r="M2440" s="47">
        <v>0</v>
      </c>
      <c r="N2440" s="111" t="s">
        <v>151</v>
      </c>
      <c r="O2440" s="47">
        <v>2</v>
      </c>
    </row>
    <row r="2441" spans="11:15" ht="12.75" customHeight="1">
      <c r="K2441" s="111" t="s">
        <v>1743</v>
      </c>
      <c r="L2441" s="111" t="s">
        <v>228</v>
      </c>
      <c r="M2441" s="47">
        <v>0</v>
      </c>
      <c r="N2441" s="111" t="s">
        <v>151</v>
      </c>
      <c r="O2441" s="47">
        <v>4</v>
      </c>
    </row>
    <row r="2442" spans="11:15" ht="12.75" customHeight="1">
      <c r="K2442" s="111" t="s">
        <v>1745</v>
      </c>
      <c r="L2442" s="111" t="s">
        <v>228</v>
      </c>
      <c r="M2442" s="47">
        <v>0</v>
      </c>
      <c r="N2442" s="111" t="s">
        <v>151</v>
      </c>
      <c r="O2442" s="47">
        <v>5</v>
      </c>
    </row>
    <row r="2443" spans="11:15" ht="12.75" customHeight="1">
      <c r="K2443" s="111" t="s">
        <v>1747</v>
      </c>
      <c r="L2443" s="111" t="s">
        <v>228</v>
      </c>
      <c r="M2443" s="47">
        <v>0</v>
      </c>
      <c r="N2443" s="111" t="s">
        <v>151</v>
      </c>
      <c r="O2443" s="47">
        <v>3</v>
      </c>
    </row>
    <row r="2444" spans="11:15" ht="12.75" customHeight="1">
      <c r="K2444" s="111" t="s">
        <v>1748</v>
      </c>
      <c r="L2444" s="111" t="s">
        <v>228</v>
      </c>
      <c r="M2444" s="47">
        <v>0</v>
      </c>
      <c r="N2444" s="111" t="s">
        <v>151</v>
      </c>
      <c r="O2444" s="47">
        <v>3</v>
      </c>
    </row>
    <row r="2445" spans="11:15" ht="12.75" customHeight="1">
      <c r="K2445" s="111" t="s">
        <v>1750</v>
      </c>
      <c r="L2445" s="111" t="s">
        <v>228</v>
      </c>
      <c r="M2445" s="47">
        <v>0</v>
      </c>
      <c r="N2445" s="111" t="s">
        <v>151</v>
      </c>
      <c r="O2445" s="47">
        <v>5</v>
      </c>
    </row>
    <row r="2446" spans="11:15" ht="12.75" customHeight="1">
      <c r="K2446" s="111" t="s">
        <v>1751</v>
      </c>
      <c r="L2446" s="111" t="s">
        <v>228</v>
      </c>
      <c r="M2446" s="47">
        <v>0</v>
      </c>
      <c r="N2446" s="111" t="s">
        <v>151</v>
      </c>
      <c r="O2446" s="47">
        <v>5</v>
      </c>
    </row>
    <row r="2447" spans="11:15" ht="12.75" customHeight="1">
      <c r="K2447" s="111" t="s">
        <v>1752</v>
      </c>
      <c r="L2447" s="111" t="s">
        <v>228</v>
      </c>
      <c r="M2447" s="47">
        <v>0</v>
      </c>
      <c r="N2447" s="111" t="s">
        <v>151</v>
      </c>
      <c r="O2447" s="47">
        <v>5</v>
      </c>
    </row>
    <row r="2448" spans="11:15" ht="12.75" customHeight="1">
      <c r="K2448" s="111" t="s">
        <v>4028</v>
      </c>
      <c r="L2448" s="111" t="s">
        <v>228</v>
      </c>
      <c r="M2448" s="47">
        <v>0</v>
      </c>
      <c r="N2448" s="111" t="s">
        <v>151</v>
      </c>
      <c r="O2448" s="47">
        <v>5</v>
      </c>
    </row>
    <row r="2449" spans="11:15" ht="12.75" customHeight="1">
      <c r="K2449" s="111" t="s">
        <v>4029</v>
      </c>
      <c r="L2449" s="111" t="s">
        <v>228</v>
      </c>
      <c r="M2449" s="47">
        <v>0</v>
      </c>
      <c r="N2449" s="111" t="s">
        <v>151</v>
      </c>
      <c r="O2449" s="47">
        <v>3</v>
      </c>
    </row>
    <row r="2450" spans="11:15" ht="12.75" customHeight="1">
      <c r="K2450" s="111" t="s">
        <v>1753</v>
      </c>
      <c r="L2450" s="111" t="s">
        <v>228</v>
      </c>
      <c r="M2450" s="47">
        <v>0</v>
      </c>
      <c r="N2450" s="111" t="s">
        <v>151</v>
      </c>
      <c r="O2450" s="47">
        <v>2</v>
      </c>
    </row>
    <row r="2451" spans="11:15" ht="12.75" customHeight="1">
      <c r="K2451" s="111" t="s">
        <v>4033</v>
      </c>
      <c r="L2451" s="111" t="s">
        <v>228</v>
      </c>
      <c r="M2451" s="47">
        <v>0</v>
      </c>
      <c r="N2451" s="111" t="s">
        <v>151</v>
      </c>
      <c r="O2451" s="47">
        <v>4</v>
      </c>
    </row>
    <row r="2452" spans="11:15" ht="12.75" customHeight="1">
      <c r="K2452" s="111" t="s">
        <v>4036</v>
      </c>
      <c r="L2452" s="111" t="s">
        <v>492</v>
      </c>
      <c r="M2452" s="47">
        <v>0</v>
      </c>
      <c r="N2452" s="111" t="s">
        <v>151</v>
      </c>
      <c r="O2452" s="47">
        <v>4</v>
      </c>
    </row>
    <row r="2453" spans="11:15" ht="12.75" customHeight="1">
      <c r="K2453" s="111" t="s">
        <v>4036</v>
      </c>
      <c r="L2453" s="111" t="s">
        <v>1240</v>
      </c>
      <c r="M2453" s="47">
        <v>0</v>
      </c>
      <c r="N2453" s="111" t="s">
        <v>151</v>
      </c>
      <c r="O2453" s="47">
        <v>4</v>
      </c>
    </row>
    <row r="2454" spans="11:15" ht="12.75" customHeight="1">
      <c r="K2454" s="111" t="s">
        <v>4039</v>
      </c>
      <c r="L2454" s="111" t="s">
        <v>228</v>
      </c>
      <c r="M2454" s="47">
        <v>0</v>
      </c>
      <c r="N2454" s="111" t="s">
        <v>151</v>
      </c>
      <c r="O2454" s="47">
        <v>4</v>
      </c>
    </row>
    <row r="2455" spans="11:15" ht="12.75" customHeight="1">
      <c r="K2455" s="111" t="s">
        <v>4042</v>
      </c>
      <c r="L2455" s="111" t="s">
        <v>228</v>
      </c>
      <c r="M2455" s="47">
        <v>0</v>
      </c>
      <c r="N2455" s="111" t="s">
        <v>151</v>
      </c>
      <c r="O2455" s="47">
        <v>2</v>
      </c>
    </row>
    <row r="2456" spans="11:15" ht="12.75" customHeight="1">
      <c r="K2456" s="111" t="s">
        <v>4045</v>
      </c>
      <c r="L2456" s="111" t="s">
        <v>228</v>
      </c>
      <c r="M2456" s="47">
        <v>0</v>
      </c>
      <c r="N2456" s="111" t="s">
        <v>1655</v>
      </c>
      <c r="O2456" s="47">
        <v>5</v>
      </c>
    </row>
    <row r="2457" spans="11:15" ht="12.75" customHeight="1">
      <c r="K2457" s="111" t="s">
        <v>4046</v>
      </c>
      <c r="L2457" s="111" t="s">
        <v>228</v>
      </c>
      <c r="M2457" s="47">
        <v>0</v>
      </c>
      <c r="N2457" s="111" t="s">
        <v>1655</v>
      </c>
      <c r="O2457" s="47">
        <v>5</v>
      </c>
    </row>
    <row r="2458" spans="11:15" ht="12.75" customHeight="1">
      <c r="K2458" s="111" t="s">
        <v>4048</v>
      </c>
      <c r="L2458" s="111" t="s">
        <v>228</v>
      </c>
      <c r="M2458" s="47">
        <v>0</v>
      </c>
      <c r="N2458" s="111" t="s">
        <v>1655</v>
      </c>
      <c r="O2458" s="47">
        <v>5</v>
      </c>
    </row>
    <row r="2459" spans="11:15" ht="12.75" customHeight="1">
      <c r="K2459" s="111" t="s">
        <v>4049</v>
      </c>
      <c r="L2459" s="111" t="s">
        <v>228</v>
      </c>
      <c r="M2459" s="47">
        <v>0</v>
      </c>
      <c r="N2459" s="111" t="s">
        <v>151</v>
      </c>
      <c r="O2459" s="47">
        <v>4</v>
      </c>
    </row>
    <row r="2460" spans="11:15" ht="12.75" customHeight="1">
      <c r="K2460" s="111" t="s">
        <v>1754</v>
      </c>
      <c r="L2460" s="111" t="s">
        <v>334</v>
      </c>
      <c r="M2460" s="47">
        <v>0</v>
      </c>
      <c r="N2460" s="111" t="s">
        <v>151</v>
      </c>
      <c r="O2460" s="47">
        <v>4</v>
      </c>
    </row>
    <row r="2461" spans="11:15" ht="12.75" customHeight="1">
      <c r="K2461" s="111" t="s">
        <v>1754</v>
      </c>
      <c r="L2461" s="111" t="s">
        <v>354</v>
      </c>
      <c r="M2461" s="47">
        <v>0</v>
      </c>
      <c r="N2461" s="111" t="s">
        <v>151</v>
      </c>
      <c r="O2461" s="47">
        <v>5</v>
      </c>
    </row>
    <row r="2462" spans="11:15" ht="12.75" customHeight="1">
      <c r="K2462" s="111" t="s">
        <v>4052</v>
      </c>
      <c r="L2462" s="111" t="s">
        <v>228</v>
      </c>
      <c r="M2462" s="47">
        <v>0</v>
      </c>
      <c r="N2462" s="111" t="s">
        <v>1655</v>
      </c>
      <c r="O2462" s="47">
        <v>5</v>
      </c>
    </row>
    <row r="2463" spans="11:15" ht="12.75" customHeight="1">
      <c r="K2463" s="111" t="s">
        <v>4054</v>
      </c>
      <c r="L2463" s="111" t="s">
        <v>228</v>
      </c>
      <c r="M2463" s="47">
        <v>0</v>
      </c>
      <c r="N2463" s="111" t="s">
        <v>1655</v>
      </c>
      <c r="O2463" s="47">
        <v>5</v>
      </c>
    </row>
    <row r="2464" spans="11:15" ht="12.75" customHeight="1">
      <c r="K2464" s="111" t="s">
        <v>4056</v>
      </c>
      <c r="L2464" s="111" t="s">
        <v>228</v>
      </c>
      <c r="M2464" s="47">
        <v>0</v>
      </c>
      <c r="N2464" s="111" t="s">
        <v>1655</v>
      </c>
      <c r="O2464" s="47">
        <v>5</v>
      </c>
    </row>
    <row r="2465" spans="11:15" ht="12.75" customHeight="1">
      <c r="K2465" s="111" t="s">
        <v>4058</v>
      </c>
      <c r="L2465" s="111" t="s">
        <v>340</v>
      </c>
      <c r="M2465" s="47">
        <v>0</v>
      </c>
      <c r="N2465" s="111" t="s">
        <v>151</v>
      </c>
      <c r="O2465" s="47">
        <v>4</v>
      </c>
    </row>
    <row r="2466" spans="11:15" ht="12.75" customHeight="1">
      <c r="K2466" s="111" t="s">
        <v>4060</v>
      </c>
      <c r="L2466" s="111" t="s">
        <v>228</v>
      </c>
      <c r="M2466" s="47">
        <v>0</v>
      </c>
      <c r="N2466" s="111" t="s">
        <v>1655</v>
      </c>
      <c r="O2466" s="47">
        <v>5</v>
      </c>
    </row>
    <row r="2467" spans="11:15" ht="12.75" customHeight="1">
      <c r="K2467" s="111" t="s">
        <v>4063</v>
      </c>
      <c r="L2467" s="111" t="s">
        <v>228</v>
      </c>
      <c r="M2467" s="47">
        <v>0</v>
      </c>
      <c r="N2467" s="111" t="s">
        <v>1655</v>
      </c>
      <c r="O2467" s="47">
        <v>5</v>
      </c>
    </row>
    <row r="2468" spans="11:15" ht="12.75" customHeight="1">
      <c r="K2468" s="111" t="s">
        <v>4065</v>
      </c>
      <c r="L2468" s="111" t="s">
        <v>228</v>
      </c>
      <c r="M2468" s="47">
        <v>0</v>
      </c>
      <c r="N2468" s="111" t="s">
        <v>1655</v>
      </c>
      <c r="O2468" s="47">
        <v>5</v>
      </c>
    </row>
    <row r="2469" spans="11:15" ht="12.75" customHeight="1">
      <c r="K2469" s="111" t="s">
        <v>1755</v>
      </c>
      <c r="L2469" s="111" t="s">
        <v>228</v>
      </c>
      <c r="M2469" s="47">
        <v>0</v>
      </c>
      <c r="N2469" s="111" t="s">
        <v>151</v>
      </c>
      <c r="O2469" s="47">
        <v>2</v>
      </c>
    </row>
    <row r="2470" spans="11:15" ht="12.75" customHeight="1">
      <c r="K2470" s="111" t="s">
        <v>1756</v>
      </c>
      <c r="L2470" s="111" t="s">
        <v>228</v>
      </c>
      <c r="M2470" s="47">
        <v>0</v>
      </c>
      <c r="N2470" s="111" t="s">
        <v>151</v>
      </c>
      <c r="O2470" s="47">
        <v>2</v>
      </c>
    </row>
    <row r="2471" spans="11:15" ht="12.75" customHeight="1">
      <c r="K2471" s="111" t="s">
        <v>1758</v>
      </c>
      <c r="L2471" s="111" t="s">
        <v>228</v>
      </c>
      <c r="M2471" s="47">
        <v>0</v>
      </c>
      <c r="N2471" s="111" t="s">
        <v>151</v>
      </c>
      <c r="O2471" s="47">
        <v>2</v>
      </c>
    </row>
    <row r="2472" spans="11:15" ht="12.75" customHeight="1">
      <c r="K2472" s="111" t="s">
        <v>1760</v>
      </c>
      <c r="L2472" s="111" t="s">
        <v>4127</v>
      </c>
      <c r="M2472" s="47">
        <v>0</v>
      </c>
      <c r="N2472" s="111" t="s">
        <v>151</v>
      </c>
      <c r="O2472" s="47">
        <v>4</v>
      </c>
    </row>
    <row r="2473" spans="11:15" ht="12.75" customHeight="1">
      <c r="K2473" s="111" t="s">
        <v>1761</v>
      </c>
      <c r="L2473" s="111" t="s">
        <v>943</v>
      </c>
      <c r="M2473" s="47">
        <v>0</v>
      </c>
      <c r="N2473" s="111" t="s">
        <v>151</v>
      </c>
      <c r="O2473" s="47">
        <v>4</v>
      </c>
    </row>
    <row r="2474" spans="11:15" ht="12.75" customHeight="1">
      <c r="K2474" s="111" t="s">
        <v>4073</v>
      </c>
      <c r="L2474" s="111" t="s">
        <v>228</v>
      </c>
      <c r="M2474" s="47">
        <v>0</v>
      </c>
      <c r="N2474" s="111" t="s">
        <v>1655</v>
      </c>
      <c r="O2474" s="47">
        <v>5</v>
      </c>
    </row>
    <row r="2475" spans="11:15" ht="12.75" customHeight="1">
      <c r="K2475" s="111" t="s">
        <v>1762</v>
      </c>
      <c r="L2475" s="111" t="s">
        <v>228</v>
      </c>
      <c r="M2475" s="47">
        <v>0</v>
      </c>
      <c r="N2475" s="111" t="s">
        <v>151</v>
      </c>
      <c r="O2475" s="47">
        <v>4</v>
      </c>
    </row>
    <row r="2476" spans="11:15" ht="12.75" customHeight="1">
      <c r="K2476" s="111" t="s">
        <v>1763</v>
      </c>
      <c r="L2476" s="111" t="s">
        <v>228</v>
      </c>
      <c r="M2476" s="47">
        <v>0</v>
      </c>
      <c r="N2476" s="111" t="s">
        <v>151</v>
      </c>
      <c r="O2476" s="47">
        <v>3</v>
      </c>
    </row>
    <row r="2477" spans="11:15" ht="12.75" customHeight="1">
      <c r="K2477" s="111" t="s">
        <v>1763</v>
      </c>
      <c r="L2477" s="111" t="s">
        <v>228</v>
      </c>
      <c r="M2477" s="47">
        <v>0</v>
      </c>
      <c r="N2477" s="111" t="s">
        <v>151</v>
      </c>
      <c r="O2477" s="47">
        <v>5</v>
      </c>
    </row>
    <row r="2478" spans="11:15" ht="12.75" customHeight="1">
      <c r="K2478" s="111" t="s">
        <v>1764</v>
      </c>
      <c r="L2478" s="111" t="s">
        <v>228</v>
      </c>
      <c r="M2478" s="47">
        <v>0</v>
      </c>
      <c r="N2478" s="111" t="s">
        <v>151</v>
      </c>
      <c r="O2478" s="47">
        <v>3</v>
      </c>
    </row>
    <row r="2479" spans="11:15" ht="12.75" customHeight="1">
      <c r="K2479" s="111" t="s">
        <v>1764</v>
      </c>
      <c r="L2479" s="111" t="s">
        <v>228</v>
      </c>
      <c r="M2479" s="47">
        <v>0</v>
      </c>
      <c r="N2479" s="111" t="s">
        <v>151</v>
      </c>
      <c r="O2479" s="47">
        <v>5</v>
      </c>
    </row>
    <row r="2480" spans="11:15" ht="12.75" customHeight="1">
      <c r="K2480" s="111" t="s">
        <v>1765</v>
      </c>
      <c r="L2480" s="111" t="s">
        <v>228</v>
      </c>
      <c r="M2480" s="47">
        <v>0</v>
      </c>
      <c r="N2480" s="111" t="s">
        <v>151</v>
      </c>
      <c r="O2480" s="47">
        <v>5</v>
      </c>
    </row>
    <row r="2481" spans="11:15" ht="12.75" customHeight="1">
      <c r="K2481" s="111" t="s">
        <v>1767</v>
      </c>
      <c r="L2481" s="111" t="s">
        <v>228</v>
      </c>
      <c r="M2481" s="47">
        <v>0</v>
      </c>
      <c r="N2481" s="111" t="s">
        <v>151</v>
      </c>
      <c r="O2481" s="47">
        <v>5</v>
      </c>
    </row>
    <row r="2482" spans="11:15" ht="12.75" customHeight="1">
      <c r="K2482" s="111" t="s">
        <v>1768</v>
      </c>
      <c r="L2482" s="111" t="s">
        <v>228</v>
      </c>
      <c r="M2482" s="47">
        <v>0</v>
      </c>
      <c r="N2482" s="111" t="s">
        <v>151</v>
      </c>
      <c r="O2482" s="47">
        <v>5</v>
      </c>
    </row>
    <row r="2483" spans="11:15" ht="12.75" customHeight="1">
      <c r="K2483" s="111" t="s">
        <v>1770</v>
      </c>
      <c r="L2483" s="111" t="s">
        <v>228</v>
      </c>
      <c r="M2483" s="47">
        <v>0</v>
      </c>
      <c r="N2483" s="111" t="s">
        <v>151</v>
      </c>
      <c r="O2483" s="47">
        <v>3</v>
      </c>
    </row>
    <row r="2484" spans="11:15" ht="12.75" customHeight="1">
      <c r="K2484" s="111" t="s">
        <v>1770</v>
      </c>
      <c r="L2484" s="111" t="s">
        <v>228</v>
      </c>
      <c r="M2484" s="47">
        <v>0</v>
      </c>
      <c r="N2484" s="111" t="s">
        <v>151</v>
      </c>
      <c r="O2484" s="47">
        <v>5</v>
      </c>
    </row>
    <row r="2485" spans="11:15" ht="12.75" customHeight="1">
      <c r="K2485" s="111" t="s">
        <v>4080</v>
      </c>
      <c r="L2485" s="111" t="s">
        <v>228</v>
      </c>
      <c r="M2485" s="47">
        <v>0</v>
      </c>
      <c r="N2485" s="111" t="s">
        <v>151</v>
      </c>
      <c r="O2485" s="47">
        <v>5</v>
      </c>
    </row>
    <row r="2486" spans="11:15" ht="12.75" customHeight="1">
      <c r="K2486" s="111" t="s">
        <v>1771</v>
      </c>
      <c r="L2486" s="111" t="s">
        <v>228</v>
      </c>
      <c r="M2486" s="47">
        <v>0</v>
      </c>
      <c r="N2486" s="111" t="s">
        <v>151</v>
      </c>
      <c r="O2486" s="47">
        <v>5</v>
      </c>
    </row>
    <row r="2487" spans="11:15" ht="12.75" customHeight="1">
      <c r="K2487" s="111" t="s">
        <v>1772</v>
      </c>
      <c r="L2487" s="111" t="s">
        <v>228</v>
      </c>
      <c r="M2487" s="47">
        <v>0</v>
      </c>
      <c r="N2487" s="111" t="s">
        <v>151</v>
      </c>
      <c r="O2487" s="47">
        <v>3</v>
      </c>
    </row>
    <row r="2488" spans="11:15" ht="12.75" customHeight="1">
      <c r="K2488" s="111" t="s">
        <v>1772</v>
      </c>
      <c r="L2488" s="111" t="s">
        <v>228</v>
      </c>
      <c r="M2488" s="47">
        <v>0</v>
      </c>
      <c r="N2488" s="111" t="s">
        <v>151</v>
      </c>
      <c r="O2488" s="47">
        <v>5</v>
      </c>
    </row>
    <row r="2489" spans="11:15" ht="12.75" customHeight="1">
      <c r="K2489" s="111" t="s">
        <v>4084</v>
      </c>
      <c r="L2489" s="111" t="s">
        <v>228</v>
      </c>
      <c r="M2489" s="47">
        <v>0</v>
      </c>
      <c r="N2489" s="111" t="s">
        <v>151</v>
      </c>
      <c r="O2489" s="47">
        <v>5</v>
      </c>
    </row>
    <row r="2490" spans="11:15" ht="12.75" customHeight="1">
      <c r="K2490" s="111" t="s">
        <v>4087</v>
      </c>
      <c r="L2490" s="111" t="s">
        <v>228</v>
      </c>
      <c r="M2490" s="47">
        <v>0</v>
      </c>
      <c r="N2490" s="111" t="s">
        <v>151</v>
      </c>
      <c r="O2490" s="47">
        <v>5</v>
      </c>
    </row>
    <row r="2491" spans="11:15" ht="12.75" customHeight="1">
      <c r="K2491" s="111" t="s">
        <v>4087</v>
      </c>
      <c r="L2491" s="111" t="s">
        <v>228</v>
      </c>
      <c r="M2491" s="47">
        <v>0</v>
      </c>
      <c r="N2491" s="111" t="s">
        <v>151</v>
      </c>
      <c r="O2491" s="47">
        <v>5</v>
      </c>
    </row>
    <row r="2492" spans="11:15" ht="12.75" customHeight="1">
      <c r="K2492" s="111" t="s">
        <v>4088</v>
      </c>
      <c r="L2492" s="111" t="s">
        <v>228</v>
      </c>
      <c r="M2492" s="47">
        <v>0</v>
      </c>
      <c r="N2492" s="111" t="s">
        <v>151</v>
      </c>
      <c r="O2492" s="47">
        <v>5</v>
      </c>
    </row>
  </sheetData>
  <sheetProtection algorithmName="SHA-512" hashValue="5Hz/rxY+v44BHvGgdXvJnKJZvpLZF4cxdik9DC/RkXfssqNAEMkOfGydadmWAMJPxsMpOHCXUQwGyBd+xiXpHw==" saltValue="1yITjcn6e+yxVwAA6JEVNg==" spinCount="100000" sheet="1" selectLockedCells="1" selectUnlockedCells="1"/>
  <pageMargins left="0.7" right="0.7" top="0.75" bottom="0.75" header="0.3" footer="0.3"/>
  <pageSetup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Button 1">
              <controlPr defaultSize="0" print="0" autoFill="0" autoPict="0" macro="[0]!update_t203">
                <anchor moveWithCells="1" sizeWithCells="1">
                  <from>
                    <xdr:col>1</xdr:col>
                    <xdr:colOff>201930</xdr:colOff>
                    <xdr:row>4</xdr:row>
                    <xdr:rowOff>0</xdr:rowOff>
                  </from>
                  <to>
                    <xdr:col>3</xdr:col>
                    <xdr:colOff>247650</xdr:colOff>
                    <xdr:row>5</xdr:row>
                    <xdr:rowOff>87630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autoPageBreaks="0"/>
  </sheetPr>
  <dimension ref="A1:BV2617"/>
  <sheetViews>
    <sheetView tabSelected="1" zoomScaleNormal="100" workbookViewId="0">
      <selection activeCell="I17" sqref="I17"/>
    </sheetView>
  </sheetViews>
  <sheetFormatPr defaultColWidth="9.15625" defaultRowHeight="12.3"/>
  <cols>
    <col min="1" max="1" width="2.68359375" style="313" customWidth="1"/>
    <col min="2" max="2" width="22.15625" style="313" customWidth="1"/>
    <col min="3" max="3" width="7.68359375" style="313" customWidth="1"/>
    <col min="4" max="4" width="7.26171875" style="313" customWidth="1"/>
    <col min="5" max="5" width="9.15625" style="313" customWidth="1"/>
    <col min="6" max="6" width="8.41796875" style="313" customWidth="1"/>
    <col min="7" max="7" width="10" style="313" customWidth="1"/>
    <col min="8" max="8" width="10.26171875" style="313" customWidth="1"/>
    <col min="9" max="9" width="8" style="313" customWidth="1"/>
    <col min="10" max="10" width="7.26171875" style="313" customWidth="1"/>
    <col min="11" max="11" width="7.83984375" style="313" customWidth="1"/>
    <col min="12" max="12" width="7.68359375" style="313" customWidth="1"/>
    <col min="13" max="13" width="6.83984375" style="313" customWidth="1"/>
    <col min="14" max="15" width="7.26171875" style="313" customWidth="1"/>
    <col min="16" max="16" width="6.26171875" style="313" customWidth="1"/>
    <col min="17" max="17" width="13.578125" style="274" customWidth="1"/>
    <col min="18" max="18" width="40.578125" style="274" customWidth="1"/>
    <col min="19" max="19" width="10.68359375" style="37" hidden="1" customWidth="1"/>
    <col min="20" max="37" width="9.15625" style="37" hidden="1" customWidth="1"/>
    <col min="38" max="39" width="9.15625" style="216" hidden="1" customWidth="1"/>
    <col min="40" max="40" width="5.15625" style="216" hidden="1" customWidth="1"/>
    <col min="41" max="61" width="9.15625" style="216" hidden="1" customWidth="1"/>
    <col min="62" max="68" width="9.15625" style="37" customWidth="1"/>
    <col min="69" max="73" width="9.15625" style="37"/>
    <col min="74" max="16384" width="9.15625" style="39"/>
  </cols>
  <sheetData>
    <row r="1" spans="1:74" ht="10" customHeight="1">
      <c r="A1" s="99"/>
      <c r="B1" s="98"/>
      <c r="C1" s="98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213"/>
      <c r="R1" s="214"/>
      <c r="S1" s="215" t="s">
        <v>98</v>
      </c>
      <c r="T1" s="114"/>
      <c r="U1" s="114"/>
      <c r="V1" s="114"/>
      <c r="W1" s="114"/>
      <c r="X1" s="114"/>
      <c r="Y1" s="114"/>
      <c r="Z1" s="114"/>
      <c r="AA1" s="114"/>
      <c r="AB1" s="114"/>
      <c r="AC1" s="114"/>
      <c r="AD1" s="114"/>
      <c r="AE1" s="114"/>
      <c r="AF1" s="114"/>
      <c r="AG1" s="114"/>
      <c r="AH1" s="114"/>
      <c r="AI1" s="114"/>
      <c r="AJ1" s="114"/>
      <c r="AK1" s="114"/>
      <c r="AL1" s="216">
        <v>1</v>
      </c>
      <c r="AN1" s="216">
        <v>1</v>
      </c>
      <c r="AO1" s="216">
        <v>1</v>
      </c>
      <c r="AR1" s="216">
        <f t="array" ref="AR1">MAX(IF(AT5=AM:AM,IF(AP:AP=1,AN:AN)))</f>
        <v>0</v>
      </c>
      <c r="AS1" s="216">
        <f>COUNTIF(AM:AM,AT5)</f>
        <v>1046085</v>
      </c>
      <c r="BJ1" s="114"/>
      <c r="BK1" s="114"/>
      <c r="BL1" s="114"/>
      <c r="BM1" s="114"/>
      <c r="BN1" s="114"/>
      <c r="BO1" s="114"/>
      <c r="BP1" s="114"/>
      <c r="BQ1" s="114"/>
      <c r="BR1" s="114"/>
      <c r="BS1" s="114"/>
      <c r="BT1" s="114"/>
      <c r="BU1" s="114"/>
      <c r="BV1" s="217"/>
    </row>
    <row r="2" spans="1:74" ht="17.25" customHeight="1">
      <c r="A2" s="99"/>
      <c r="B2" s="100"/>
      <c r="C2" s="98"/>
      <c r="D2" s="99"/>
      <c r="E2" s="397" t="s">
        <v>4128</v>
      </c>
      <c r="F2" s="397"/>
      <c r="G2" s="397"/>
      <c r="H2" s="397"/>
      <c r="I2" s="397"/>
      <c r="J2" s="397"/>
      <c r="K2" s="397"/>
      <c r="L2" s="393"/>
      <c r="M2" s="394"/>
      <c r="N2" s="99"/>
      <c r="O2" s="99"/>
      <c r="P2" s="99"/>
      <c r="Q2" s="214"/>
      <c r="R2" s="218"/>
      <c r="S2" s="215" t="s">
        <v>1876</v>
      </c>
      <c r="U2" s="114"/>
      <c r="V2" s="109"/>
      <c r="W2" s="219"/>
      <c r="X2" s="219"/>
      <c r="Y2" s="219"/>
      <c r="Z2" s="109"/>
      <c r="AA2" s="109"/>
      <c r="AB2" s="109"/>
      <c r="AC2" s="109"/>
      <c r="AD2" s="109"/>
      <c r="AE2" s="109"/>
      <c r="AF2" s="109"/>
      <c r="AG2" s="114"/>
      <c r="AH2" s="114"/>
      <c r="AI2" s="114"/>
      <c r="AJ2" s="114"/>
      <c r="AK2" s="114" t="s">
        <v>130</v>
      </c>
      <c r="AL2" s="216" t="str">
        <f>IF(ISERROR(IF('T203'!B2="","",'T203'!B2)),"",IF('T203'!B2="","",'T203'!B2))</f>
        <v>A01002</v>
      </c>
      <c r="AM2" s="216" t="str">
        <f>IF(ISERROR(IF('T203'!K2="","",'T203'!K2)),"",IF('T203'!K2="","",'T203'!K2))</f>
        <v>A01002</v>
      </c>
      <c r="AN2" s="216">
        <v>2</v>
      </c>
      <c r="AO2" s="216" t="str">
        <f>IF(ISERROR('T203'!L2),"",'T203'!L2)</f>
        <v>14</v>
      </c>
      <c r="AP2" s="216">
        <f>IF(AO2="",0,1)</f>
        <v>1</v>
      </c>
      <c r="AR2" s="216" t="s">
        <v>115</v>
      </c>
      <c r="AS2" s="216" t="s">
        <v>116</v>
      </c>
      <c r="AT2" s="216" t="s">
        <v>117</v>
      </c>
      <c r="AU2" s="216" t="s">
        <v>118</v>
      </c>
      <c r="AV2" s="216" t="s">
        <v>119</v>
      </c>
      <c r="AW2" s="216" t="s">
        <v>117</v>
      </c>
      <c r="AX2" s="216" t="s">
        <v>118</v>
      </c>
      <c r="BA2" s="216" t="s">
        <v>120</v>
      </c>
      <c r="BC2" s="216" t="s">
        <v>121</v>
      </c>
      <c r="BD2" s="216" t="s">
        <v>122</v>
      </c>
      <c r="BE2" s="216" t="s">
        <v>123</v>
      </c>
      <c r="BF2" s="216" t="s">
        <v>124</v>
      </c>
      <c r="BG2" s="216" t="s">
        <v>125</v>
      </c>
      <c r="BJ2" s="114"/>
      <c r="BK2" s="114"/>
      <c r="BL2" s="114"/>
      <c r="BM2" s="114"/>
      <c r="BN2" s="114"/>
      <c r="BO2" s="114"/>
      <c r="BP2" s="114"/>
      <c r="BQ2" s="114"/>
      <c r="BR2" s="114"/>
      <c r="BS2" s="114"/>
      <c r="BT2" s="114"/>
      <c r="BU2" s="114"/>
      <c r="BV2" s="217"/>
    </row>
    <row r="3" spans="1:74" ht="11.4" customHeight="1">
      <c r="A3" s="99"/>
      <c r="B3" s="98"/>
      <c r="C3" s="98"/>
      <c r="D3" s="99"/>
      <c r="E3" s="395"/>
      <c r="F3" s="395"/>
      <c r="G3" s="395"/>
      <c r="H3" s="395"/>
      <c r="I3" s="395"/>
      <c r="J3" s="395"/>
      <c r="K3" s="395"/>
      <c r="L3" s="393"/>
      <c r="M3" s="394"/>
      <c r="N3" s="396"/>
      <c r="O3" s="396"/>
      <c r="P3" s="396"/>
      <c r="Q3" s="214"/>
      <c r="R3" s="220"/>
      <c r="S3" s="215"/>
      <c r="U3" s="114"/>
      <c r="V3" s="221"/>
      <c r="W3" s="221"/>
      <c r="X3" s="221"/>
      <c r="Y3" s="221"/>
      <c r="Z3" s="221"/>
      <c r="AA3" s="221"/>
      <c r="AB3" s="221"/>
      <c r="AC3" s="221"/>
      <c r="AD3" s="221"/>
      <c r="AE3" s="221"/>
      <c r="AF3" s="221"/>
      <c r="AG3" s="222"/>
      <c r="AH3" s="222"/>
      <c r="AI3" s="114"/>
      <c r="AJ3" s="114"/>
      <c r="AK3" s="114" t="s">
        <v>100</v>
      </c>
      <c r="AL3" s="216" t="str">
        <f>IF(ISERROR(IF('T203'!B3="","",'T203'!B3)),"",IF('T203'!B3="","",'T203'!B3))</f>
        <v>A01004</v>
      </c>
      <c r="AM3" s="216" t="str">
        <f>IF(ISERROR(IF('T203'!K3="","",'T203'!K3)),"",IF('T203'!K3="","",'T203'!K3))</f>
        <v>A01002</v>
      </c>
      <c r="AN3" s="216">
        <f>1+AN2</f>
        <v>3</v>
      </c>
      <c r="AO3" s="216" t="str">
        <f>IF(ISERROR('T203'!L3),"",'T203'!L3)</f>
        <v>15A-15C</v>
      </c>
      <c r="AP3" s="216">
        <f t="shared" ref="AP3:AP4" si="0">IF(AO3="",0,1)</f>
        <v>1</v>
      </c>
      <c r="AQ3" s="216" t="s">
        <v>131</v>
      </c>
      <c r="AR3" s="216">
        <f t="array" ref="AR3">IF(MIN(IF(AT3=AM:AM,IF(AP:AP=1,AN:AN)))=0,VLOOKUP(AT3,AM:AN,2,FALSE),MIN(IF(AT3=AM:AM,IF(AP:AP=1,AN:AN))))</f>
        <v>0</v>
      </c>
      <c r="AS3" s="216">
        <f t="array" ref="AS3">IF(SUMIF(AM:AM,AT3,AP:AP)=0,0,MAX(IF(AT3=AM:AM,IF(AP:AP=1,AN:AN)))-AR3+1)</f>
        <v>0</v>
      </c>
      <c r="AT3" s="223" t="str">
        <f>IF(B27="","",B27)</f>
        <v/>
      </c>
      <c r="AU3" s="223" t="str">
        <f>IF(AT3="","",IF(AND(B27=" ",AS3=COUNTIFS(AM:AM,AT3,AO:AO,N27)),"any",N27))</f>
        <v/>
      </c>
      <c r="AV3" s="216" t="str">
        <f>IF(AU3="any",IF(ISERROR(VLOOKUP(AT3,'T203'!K$1:N$2500,4,FALSE)),"",VLOOKUP(AT3,'T203'!K$1:N$2500,4,FALSE)),IF(BG$3=2,IF(ISERROR(DGET('T203'!K$1:O$2500,"A or B",AT2:AU3))=FALSE,DGET('T203'!K$1:O$2500,"A or B",AT2:AU3),IF(ISERROR(VLOOKUP(AT3,'T203'!K$1:N$2500,4,FALSE)),"",VLOOKUP(AT3,'T203'!K$1:N$2500,4,FALSE))),IF(ISERROR(DGET('T203'!K$1:O$2500,"A or B",AT2:AU3)),"",DGET('T203'!K$1:O$2500,"A or B",AT2:AU3))))</f>
        <v/>
      </c>
      <c r="AW3" s="216" t="str">
        <f>AT3</f>
        <v/>
      </c>
      <c r="AX3" s="216" t="str">
        <f>IF(AU3="any","",AU3)</f>
        <v/>
      </c>
      <c r="AY3" s="216" t="e">
        <f>ADDRESS(AR3,41)</f>
        <v>#VALUE!</v>
      </c>
      <c r="AZ3" s="216" t="e">
        <f>IF(AS3=0,AY3,ADDRESS(AR3+AS3-1,41))</f>
        <v>#VALUE!</v>
      </c>
      <c r="BA3" s="216" t="str">
        <f>IF(ISERROR(CONCATENATE(AY3,":",AZ3)),"$AR$16:$AR$16",CONCATENATE(AY3,":",AZ3))</f>
        <v>$AR$16:$AR$16</v>
      </c>
      <c r="BC3" s="216">
        <f>IF(ISERROR(DGET('T203'!K$1:O$1842,"Limestone",AW2:AX3)),IF(BG3=0,0,IF(ISERROR(DGET('T203'!K$1:O$1842,"Limestone",AW2:AW3)),0,DGET('T203'!K$1:O$1842,"Limestone",AW2:AW3))),DGET('T203'!K$1:O$1842,"Limestone",AW2:AX3))</f>
        <v>0</v>
      </c>
      <c r="BD3" s="216">
        <f>IF(ISERROR(SEARCH("5",AW3,4)),0,IF(SEARCH("5",AW3,4)=4,IF(C7="Yes",0,1),0))</f>
        <v>0</v>
      </c>
      <c r="BE3" s="216">
        <f>IF(C7="Yes",1,0)</f>
        <v>0</v>
      </c>
      <c r="BF3" s="224" t="str">
        <f>IF(AU3="any",IF(ISERROR(VLOOKUP(AW3,'T203'!K$1:O$2500,5,FALSE)),"",VLOOKUP(AW3,'T203'!K$1:O$2500,5,FALSE)),IF(BG$3=0,IF(ISERROR(DGET('T203'!K$1:O$2500,"Friction",AV2:AX3))=FALSE,DGET('T203'!K$1:O$2500,"Friction",AV2:AX3),IF(ISERROR(DGET('T203'!K$1:O$2500,"Friction",AV2:AW3)),"",DGET('T203'!K$1:O$2500,"Friction",AV2:AW3))),IF(ISERROR(DGET('T203'!K$1:O$2500,"Friction",AV2:AX3)),"",DGET('T203'!K$1:O$2500,"Friction",AV2:AX3))))</f>
        <v/>
      </c>
      <c r="BG3" s="216">
        <v>1</v>
      </c>
      <c r="BJ3" s="114"/>
      <c r="BK3" s="114"/>
      <c r="BL3" s="114"/>
      <c r="BM3" s="114"/>
      <c r="BN3" s="114"/>
      <c r="BO3" s="114"/>
      <c r="BP3" s="114"/>
      <c r="BQ3" s="114"/>
      <c r="BR3" s="114"/>
      <c r="BS3" s="114"/>
      <c r="BT3" s="114"/>
      <c r="BU3" s="114"/>
      <c r="BV3" s="217"/>
    </row>
    <row r="4" spans="1:74" ht="11.25" customHeight="1">
      <c r="A4" s="99"/>
      <c r="B4" s="101"/>
      <c r="C4" s="101"/>
      <c r="D4" s="101"/>
      <c r="E4" s="101"/>
      <c r="F4" s="101"/>
      <c r="G4" s="101"/>
      <c r="H4" s="101"/>
      <c r="I4" s="101"/>
      <c r="J4" s="101"/>
      <c r="K4" s="99"/>
      <c r="L4" s="99"/>
      <c r="M4" s="99"/>
      <c r="N4" s="412"/>
      <c r="O4" s="412"/>
      <c r="P4" s="412"/>
      <c r="Q4" s="214"/>
      <c r="R4" s="220"/>
      <c r="S4" s="215"/>
      <c r="T4" s="225" t="s">
        <v>157</v>
      </c>
      <c r="U4" s="337" t="s">
        <v>1871</v>
      </c>
      <c r="V4" s="226"/>
      <c r="W4" s="226"/>
      <c r="X4" s="226"/>
      <c r="Y4" s="226"/>
      <c r="Z4" s="226"/>
      <c r="AA4" s="226"/>
      <c r="AB4" s="226"/>
      <c r="AC4" s="226"/>
      <c r="AD4" s="226"/>
      <c r="AE4" s="226"/>
      <c r="AF4" s="226"/>
      <c r="AG4" s="119"/>
      <c r="AH4" s="119"/>
      <c r="AJ4" s="227"/>
      <c r="AK4" s="227"/>
      <c r="AL4" s="216" t="str">
        <f>IF(ISERROR(IF('T203'!B4="","",'T203'!B4)),"",IF('T203'!B4="","",'T203'!B4))</f>
        <v>A01006</v>
      </c>
      <c r="AM4" s="216" t="str">
        <f>IF(ISERROR(IF('T203'!K4="","",'T203'!K4)),"",IF('T203'!K4="","",'T203'!K4))</f>
        <v>A01004</v>
      </c>
      <c r="AN4" s="216">
        <f t="shared" ref="AN4:AN76" si="1">1+AN3</f>
        <v>4</v>
      </c>
      <c r="AO4" s="216" t="str">
        <f>IF(ISERROR('T203'!L4),"",'T203'!L4)</f>
        <v xml:space="preserve"> </v>
      </c>
      <c r="AP4" s="216">
        <f t="shared" si="0"/>
        <v>1</v>
      </c>
      <c r="AR4" s="216" t="s">
        <v>115</v>
      </c>
      <c r="AS4" s="216" t="s">
        <v>116</v>
      </c>
      <c r="AT4" s="216" t="s">
        <v>117</v>
      </c>
      <c r="AU4" s="216" t="s">
        <v>118</v>
      </c>
      <c r="AV4" s="216" t="s">
        <v>119</v>
      </c>
      <c r="AW4" s="216" t="str">
        <f>AT4</f>
        <v>Anum</v>
      </c>
      <c r="AX4" s="216" t="str">
        <f>IF(AU4="any","",AU4)</f>
        <v>Bed</v>
      </c>
      <c r="BA4" s="216" t="s">
        <v>120</v>
      </c>
      <c r="BC4" s="216" t="s">
        <v>121</v>
      </c>
      <c r="BD4" s="216" t="s">
        <v>122</v>
      </c>
      <c r="BF4" s="340" t="str">
        <f>IF(AU4="any",IF(ISERROR(VLOOKUP(AW4,'T203'!K$1:O$2500,5,FALSE)),"",VLOOKUP(AW4,'T203'!K$1:O$2500,5,FALSE)),IF(BG$3=0,IF(ISERROR(DGET('T203'!K$1:O$2500,"Friction",AV3:AX4))=FALSE,DGET('T203'!K$1:O$2500,"Friction",AV3:AX4),IF(ISERROR(DGET('T203'!K$1:O$2500,"Friction",AV3:AW4)),"",DGET('T203'!K$1:O$2500,"Friction",AV3:AW4))),IF(ISERROR(DGET('T203'!K$1:O$2500,"Friction",AV3:AX4)),"",DGET('T203'!K$1:O$2500,"Friction",AV3:AX4))))</f>
        <v/>
      </c>
      <c r="BJ4" s="114"/>
      <c r="BK4" s="114"/>
      <c r="BL4" s="114"/>
      <c r="BM4" s="114"/>
      <c r="BN4" s="114"/>
      <c r="BO4" s="114"/>
      <c r="BP4" s="114"/>
      <c r="BQ4" s="114"/>
      <c r="BR4" s="114"/>
      <c r="BS4" s="114"/>
      <c r="BT4" s="114"/>
      <c r="BU4" s="114"/>
      <c r="BV4" s="217"/>
    </row>
    <row r="5" spans="1:74" ht="15.75" customHeight="1">
      <c r="A5" s="99"/>
      <c r="B5" s="131" t="s">
        <v>164</v>
      </c>
      <c r="C5" s="418"/>
      <c r="D5" s="418"/>
      <c r="E5" s="418"/>
      <c r="F5" s="418"/>
      <c r="G5" s="409"/>
      <c r="H5" s="346" t="s">
        <v>1847</v>
      </c>
      <c r="I5" s="345"/>
      <c r="J5" s="347"/>
      <c r="K5" s="360"/>
      <c r="L5" s="361"/>
      <c r="M5" s="361"/>
      <c r="N5" s="361"/>
      <c r="O5" s="361"/>
      <c r="P5" s="362"/>
      <c r="Q5" s="214"/>
      <c r="R5" s="214"/>
      <c r="S5" s="228"/>
      <c r="T5" s="225" t="s">
        <v>160</v>
      </c>
      <c r="U5" s="337" t="s">
        <v>1872</v>
      </c>
      <c r="V5" s="221"/>
      <c r="W5" s="221"/>
      <c r="X5" s="221"/>
      <c r="Y5" s="221"/>
      <c r="Z5" s="221"/>
      <c r="AA5" s="221"/>
      <c r="AB5" s="221"/>
      <c r="AC5" s="221"/>
      <c r="AD5" s="221"/>
      <c r="AE5" s="221"/>
      <c r="AF5" s="221"/>
      <c r="AJ5" s="119"/>
      <c r="AK5" s="119"/>
      <c r="AL5" s="216" t="str">
        <f>IF(ISERROR(IF('T203'!B5="","",'T203'!B5)),"",IF('T203'!B5="","",'T203'!B5))</f>
        <v>A01008</v>
      </c>
      <c r="AM5" s="216" t="str">
        <f>IF(ISERROR(IF('T203'!K5="","",'T203'!K5)),"",IF('T203'!K5="","",'T203'!K5))</f>
        <v>A01004</v>
      </c>
      <c r="AN5" s="216">
        <f t="shared" si="1"/>
        <v>5</v>
      </c>
      <c r="AO5" s="216" t="str">
        <f>IF(ISERROR('T203'!L5),"",'T203'!L5)</f>
        <v>20</v>
      </c>
      <c r="AP5" s="216">
        <f t="shared" ref="AP5:AP68" si="2">IF(AO5="",0,1)</f>
        <v>1</v>
      </c>
      <c r="AQ5" s="216" t="s">
        <v>134</v>
      </c>
      <c r="AR5" s="216">
        <f t="array" ref="AR5">IF(MIN(IF(AT5=AM:AM,IF(AP:AP=1,AN:AN)))=0,VLOOKUP(AT5,AM:AN,2,FALSE),MIN(IF(AT5=AM:AM,IF(AP:AP=1,AN:AN))))</f>
        <v>0</v>
      </c>
      <c r="AS5" s="216">
        <f t="array" ref="AS5">IF(SUMIF(AM:AM,AT5,AP:AP)=0,0,MAX(IF(AT5=AM:AM,IF(AP:AP=1,AN:AN)))-AR5+1)</f>
        <v>0</v>
      </c>
      <c r="AT5" s="216" t="str">
        <f>IF(B27="","",B27)</f>
        <v/>
      </c>
      <c r="AU5" s="223" t="str">
        <f>IF(AT5="","",IF(AND(N$27=" ",AS5=COUNTIFS(AM:AM,AT5,AO:AO,N$27)),"any",N$27))</f>
        <v/>
      </c>
      <c r="AV5" s="216" t="str">
        <f>IF(AU5="any",IF(ISERROR(VLOOKUP(AT5,'T203'!K$1:N$2500,4,FALSE)),"",VLOOKUP(AT5,'T203'!K$1:N$2500,4,FALSE)),IF(BG$3=2,IF(ISERROR(DGET('T203'!K$1:O$2500,"A or B",AT4:AU5))=FALSE,DGET('T203'!K$1:O$2500,"A or B",AT4:AU5),IF(ISERROR(VLOOKUP(AT5,'T203'!K$1:N$2500,4,FALSE)),"",VLOOKUP(AT5,'T203'!K$1:N$2500,4,FALSE))),IF(ISERROR(DGET('T203'!K$1:O$2500,"A or B",AT4:AU5)),"",DGET('T203'!K$1:O$2500,"A or B",AT4:AU5))))</f>
        <v/>
      </c>
      <c r="AW5" s="216" t="str">
        <f>AT5</f>
        <v/>
      </c>
      <c r="AX5" s="216" t="str">
        <f>IF(AU5="any","",AU5)</f>
        <v/>
      </c>
      <c r="AY5" s="216" t="e">
        <f>ADDRESS(AR5,41)</f>
        <v>#VALUE!</v>
      </c>
      <c r="AZ5" s="216" t="e">
        <f>IF(AS5=0,AY5,ADDRESS(AR5+AS5-1,41))</f>
        <v>#VALUE!</v>
      </c>
      <c r="BA5" s="216" t="str">
        <f>IF(ISERROR(CONCATENATE(AY5,":",AZ5)),"$AR$16:$AR$16",CONCATENATE(AY5,":",AZ5))</f>
        <v>$AR$16:$AR$16</v>
      </c>
      <c r="BC5" s="216">
        <f>IF(ISERROR(DGET('T203'!K$1:O$1842,"Limestone",AW4:AX5)),IF(BG$3=0,0,IF(ISERROR(DGET('T203'!K$1:O$1842,"Limestone",AW4:AW5)),0,DGET('T203'!K$1:O$1842,"Limestone",AW4:AW5))),DGET('T203'!K$1:O$1842,"Limestone",AW4:AX5))</f>
        <v>0</v>
      </c>
      <c r="BD5" s="216">
        <f>IF(ISERROR(SEARCH("5",AW5,4)),0,IF(SEARCH("5",AW5,4)=4,IF(H27="Yes",0,1),0))</f>
        <v>0</v>
      </c>
      <c r="BE5" s="216">
        <f>IF(H27="Yes",1,0)</f>
        <v>0</v>
      </c>
      <c r="BF5" s="340" t="str">
        <f>IF(AU5="any",IF(ISERROR(VLOOKUP(AW5,'T203'!K$1:O$2500,5,FALSE)),"",VLOOKUP(AW5,'T203'!K$1:O$2500,5,FALSE)),IF(BG$3=0,IF(ISERROR(DGET('T203'!K$1:O$2500,"Friction",AV4:AX5))=FALSE,DGET('T203'!K$1:O$2500,"Friction",AV4:AX5),IF(ISERROR(DGET('T203'!K$1:O$2500,"Friction",AV4:AW5)),"",DGET('T203'!K$1:O$2500,"Friction",AV4:AW5))),IF(ISERROR(DGET('T203'!K$1:O$2500,"Friction",AV4:AX5)),"",DGET('T203'!K$1:O$2500,"Friction",AV4:AX5))))</f>
        <v/>
      </c>
      <c r="BJ5" s="114"/>
      <c r="BK5" s="114"/>
      <c r="BL5" s="114"/>
      <c r="BM5" s="114"/>
      <c r="BN5" s="114"/>
      <c r="BO5" s="114"/>
      <c r="BP5" s="114"/>
      <c r="BQ5" s="114"/>
      <c r="BR5" s="114"/>
      <c r="BS5" s="114"/>
      <c r="BT5" s="114"/>
      <c r="BU5" s="114"/>
      <c r="BV5" s="217"/>
    </row>
    <row r="6" spans="1:74" ht="15.3">
      <c r="A6" s="99"/>
      <c r="B6" s="132" t="s">
        <v>158</v>
      </c>
      <c r="C6" s="419"/>
      <c r="D6" s="419"/>
      <c r="E6" s="419"/>
      <c r="F6" s="419"/>
      <c r="G6" s="420"/>
      <c r="H6" s="346" t="s">
        <v>1849</v>
      </c>
      <c r="I6" s="345"/>
      <c r="J6" s="347"/>
      <c r="K6" s="360"/>
      <c r="L6" s="361"/>
      <c r="M6" s="361"/>
      <c r="N6" s="361"/>
      <c r="O6" s="361"/>
      <c r="P6" s="362"/>
      <c r="Q6" s="214"/>
      <c r="R6" s="229"/>
      <c r="S6" s="215"/>
      <c r="T6" s="225" t="s">
        <v>162</v>
      </c>
      <c r="U6" s="337" t="s">
        <v>1873</v>
      </c>
      <c r="V6" s="221"/>
      <c r="W6" s="221"/>
      <c r="X6" s="221"/>
      <c r="Y6" s="221"/>
      <c r="Z6" s="221"/>
      <c r="AA6" s="221"/>
      <c r="AB6" s="221"/>
      <c r="AC6" s="221"/>
      <c r="AD6" s="221"/>
      <c r="AE6" s="221"/>
      <c r="AF6" s="221"/>
      <c r="AJ6" s="119"/>
      <c r="AK6" s="119"/>
      <c r="AL6" s="216" t="str">
        <f>IF(ISERROR(IF('T203'!B6="","",'T203'!B6)),"",IF('T203'!B6="","",'T203'!B6))</f>
        <v>A01099</v>
      </c>
      <c r="AM6" s="216" t="str">
        <f>IF(ISERROR(IF('T203'!K6="","",'T203'!K6)),"",IF('T203'!K6="","",'T203'!K6))</f>
        <v>A01006</v>
      </c>
      <c r="AN6" s="216">
        <f t="shared" si="1"/>
        <v>6</v>
      </c>
      <c r="AO6" s="216" t="str">
        <f>IF(ISERROR('T203'!L6),"",'T203'!L6)</f>
        <v>25</v>
      </c>
      <c r="AP6" s="216">
        <f t="shared" si="2"/>
        <v>1</v>
      </c>
      <c r="AR6" s="216" t="s">
        <v>115</v>
      </c>
      <c r="AS6" s="216" t="s">
        <v>116</v>
      </c>
      <c r="AT6" s="216" t="s">
        <v>117</v>
      </c>
      <c r="AU6" s="216" t="s">
        <v>118</v>
      </c>
      <c r="AV6" s="216" t="s">
        <v>119</v>
      </c>
      <c r="AW6" s="216" t="str">
        <f>AT6</f>
        <v>Anum</v>
      </c>
      <c r="AX6" s="216" t="str">
        <f>IF(AU6="any","",AU6)</f>
        <v>Bed</v>
      </c>
      <c r="BA6" s="216" t="s">
        <v>120</v>
      </c>
      <c r="BC6" s="216" t="s">
        <v>121</v>
      </c>
      <c r="BD6" s="216" t="s">
        <v>122</v>
      </c>
      <c r="BF6" s="340" t="str">
        <f>IF(AU6="any",IF(ISERROR(VLOOKUP(AW6,'T203'!K$1:O$2500,5,FALSE)),"",VLOOKUP(AW6,'T203'!K$1:O$2500,5,FALSE)),IF(BG$3=0,IF(ISERROR(DGET('T203'!K$1:O$2500,"Friction",AV5:AX6))=FALSE,DGET('T203'!K$1:O$2500,"Friction",AV5:AX6),IF(ISERROR(DGET('T203'!K$1:O$2500,"Friction",AV5:AW6)),"",DGET('T203'!K$1:O$2500,"Friction",AV5:AW6))),IF(ISERROR(DGET('T203'!K$1:O$2500,"Friction",AV5:AX6)),"",DGET('T203'!K$1:O$2500,"Friction",AV5:AX6))))</f>
        <v/>
      </c>
      <c r="BJ6" s="114"/>
      <c r="BK6" s="114"/>
      <c r="BL6" s="114"/>
      <c r="BM6" s="114"/>
      <c r="BN6" s="114"/>
      <c r="BO6" s="114"/>
      <c r="BP6" s="114"/>
      <c r="BQ6" s="114"/>
      <c r="BR6" s="114"/>
      <c r="BS6" s="114"/>
      <c r="BT6" s="114"/>
      <c r="BU6" s="114"/>
      <c r="BV6" s="217"/>
    </row>
    <row r="7" spans="1:74" ht="15.3">
      <c r="A7" s="99"/>
      <c r="B7" s="133" t="s">
        <v>159</v>
      </c>
      <c r="C7" s="418"/>
      <c r="D7" s="418"/>
      <c r="E7" s="418"/>
      <c r="F7" s="418"/>
      <c r="G7" s="409"/>
      <c r="H7" s="344" t="s">
        <v>1848</v>
      </c>
      <c r="I7" s="345"/>
      <c r="J7" s="345"/>
      <c r="K7" s="348"/>
      <c r="L7" s="349"/>
      <c r="M7" s="349"/>
      <c r="N7" s="349"/>
      <c r="O7" s="349"/>
      <c r="P7" s="350"/>
      <c r="Q7" s="214"/>
      <c r="R7" s="229"/>
      <c r="S7" s="215"/>
      <c r="T7" s="225" t="s">
        <v>166</v>
      </c>
      <c r="U7" s="114"/>
      <c r="V7" s="226" t="s">
        <v>1853</v>
      </c>
      <c r="W7" s="226"/>
      <c r="X7" s="226"/>
      <c r="Y7" s="226"/>
      <c r="Z7" s="226"/>
      <c r="AA7" s="226"/>
      <c r="AB7" s="226"/>
      <c r="AC7" s="226"/>
      <c r="AD7" s="226"/>
      <c r="AE7" s="226"/>
      <c r="AF7" s="226"/>
      <c r="AG7" s="119"/>
      <c r="AH7" s="119"/>
      <c r="AJ7" s="227"/>
      <c r="AK7" s="227"/>
      <c r="AL7" s="216" t="str">
        <f>IF(ISERROR(IF('T203'!B7="","",'T203'!B7)),"",IF('T203'!B7="","",'T203'!B7))</f>
        <v>A01502</v>
      </c>
      <c r="AM7" s="216" t="str">
        <f>IF(ISERROR(IF('T203'!K7="","",'T203'!K7)),"",IF('T203'!K7="","",'T203'!K7))</f>
        <v>A01006</v>
      </c>
      <c r="AN7" s="216">
        <f t="shared" si="1"/>
        <v>7</v>
      </c>
      <c r="AO7" s="216" t="str">
        <f>IF(ISERROR('T203'!L7),"",'T203'!L7)</f>
        <v>25B-25E</v>
      </c>
      <c r="AP7" s="216">
        <f t="shared" si="2"/>
        <v>1</v>
      </c>
      <c r="AU7" s="223"/>
      <c r="BF7" s="224" t="str">
        <f>IF(AU7="any",IF(ISERROR(VLOOKUP(AW7,'T203'!K$1:O$1842,5,FALSE)),"",VLOOKUP(AW7,'T203'!K$1:O$1842,5,FALSE)),IF(BG$3=0,IF(ISERROR(DGET('T203'!K$1:O$1842,"Friction",AV6:AX7))=FALSE,DGET('T203'!K$1:O$1842,"Friction",AV6:AX7),IF(ISERROR(DGET('T203'!K$1:O$1842,"Friction",AV6:AW7)),"",DGET('T203'!K$1:O$1842,"Friction",AV6:AW7))),IF(ISERROR(DGET('T203'!K$1:O$1842,"Friction",AV6:AX7)),"",DGET('T203'!K$1:O$1842,"Friction",AV6:AX7))))</f>
        <v/>
      </c>
      <c r="BJ7" s="114"/>
      <c r="BK7" s="114"/>
      <c r="BL7" s="114"/>
      <c r="BM7" s="114"/>
      <c r="BN7" s="114"/>
      <c r="BO7" s="114"/>
      <c r="BP7" s="114"/>
      <c r="BQ7" s="114"/>
      <c r="BR7" s="114"/>
      <c r="BS7" s="114"/>
      <c r="BT7" s="114"/>
      <c r="BU7" s="114"/>
      <c r="BV7" s="217"/>
    </row>
    <row r="8" spans="1:74" ht="15.3">
      <c r="A8" s="99"/>
      <c r="B8" s="131" t="s">
        <v>167</v>
      </c>
      <c r="C8" s="418"/>
      <c r="D8" s="418"/>
      <c r="E8" s="418"/>
      <c r="F8" s="418"/>
      <c r="G8" s="409"/>
      <c r="H8" s="346" t="s">
        <v>1812</v>
      </c>
      <c r="I8" s="345"/>
      <c r="J8" s="347"/>
      <c r="K8" s="348"/>
      <c r="L8" s="349"/>
      <c r="M8" s="349"/>
      <c r="N8" s="349"/>
      <c r="O8" s="349"/>
      <c r="P8" s="350"/>
      <c r="Q8" s="214"/>
      <c r="R8" s="229"/>
      <c r="S8" s="215"/>
      <c r="T8" s="225" t="s">
        <v>169</v>
      </c>
      <c r="U8" s="114"/>
      <c r="V8" s="221" t="s">
        <v>1855</v>
      </c>
      <c r="W8" s="221"/>
      <c r="X8" s="221"/>
      <c r="Y8" s="221"/>
      <c r="Z8" s="221"/>
      <c r="AA8" s="221"/>
      <c r="AB8" s="221"/>
      <c r="AC8" s="221"/>
      <c r="AD8" s="221"/>
      <c r="AE8" s="221"/>
      <c r="AF8" s="221"/>
      <c r="AJ8" s="230"/>
      <c r="AK8" s="119"/>
      <c r="AL8" s="216" t="str">
        <f>IF(ISERROR(IF('T203'!B8="","",'T203'!B8)),"",IF('T203'!B8="","",'T203'!B8))</f>
        <v>A02002</v>
      </c>
      <c r="AM8" s="216" t="str">
        <f>IF(ISERROR(IF('T203'!K8="","",'T203'!K8)),"",IF('T203'!K8="","",'T203'!K8))</f>
        <v>A01008</v>
      </c>
      <c r="AN8" s="216">
        <f t="shared" si="1"/>
        <v>8</v>
      </c>
      <c r="AO8" s="216" t="str">
        <f>IF(ISERROR('T203'!L8),"",'T203'!L8)</f>
        <v>20</v>
      </c>
      <c r="AP8" s="216">
        <f t="shared" si="2"/>
        <v>1</v>
      </c>
      <c r="BJ8" s="114"/>
      <c r="BK8" s="114"/>
      <c r="BL8" s="114"/>
      <c r="BM8" s="114"/>
      <c r="BN8" s="114"/>
      <c r="BO8" s="114"/>
      <c r="BP8" s="114"/>
      <c r="BQ8" s="114"/>
      <c r="BR8" s="114"/>
      <c r="BS8" s="114"/>
      <c r="BT8" s="114"/>
      <c r="BU8" s="114"/>
      <c r="BV8" s="217"/>
    </row>
    <row r="9" spans="1:74" ht="15.3">
      <c r="A9" s="99"/>
      <c r="B9" s="131" t="s">
        <v>170</v>
      </c>
      <c r="C9" s="421"/>
      <c r="D9" s="421"/>
      <c r="E9" s="421"/>
      <c r="F9" s="421"/>
      <c r="G9" s="422"/>
      <c r="H9" s="346" t="s">
        <v>179</v>
      </c>
      <c r="I9" s="345"/>
      <c r="J9" s="347"/>
      <c r="K9" s="348"/>
      <c r="L9" s="349"/>
      <c r="M9" s="349"/>
      <c r="N9" s="349"/>
      <c r="O9" s="349"/>
      <c r="P9" s="350"/>
      <c r="Q9" s="214"/>
      <c r="R9" s="229"/>
      <c r="S9" s="215"/>
      <c r="T9" s="225" t="s">
        <v>172</v>
      </c>
      <c r="U9" s="114"/>
      <c r="V9" s="221" t="s">
        <v>1854</v>
      </c>
      <c r="W9" s="221"/>
      <c r="X9" s="221"/>
      <c r="Y9" s="221"/>
      <c r="Z9" s="221"/>
      <c r="AA9" s="221"/>
      <c r="AB9" s="221"/>
      <c r="AC9" s="221"/>
      <c r="AD9" s="221"/>
      <c r="AE9" s="221"/>
      <c r="AF9" s="221"/>
      <c r="AJ9" s="119"/>
      <c r="AK9" s="119"/>
      <c r="AL9" s="216" t="str">
        <f>IF(ISERROR(IF('T203'!B9="","",'T203'!B9)),"",IF('T203'!B9="","",'T203'!B9))</f>
        <v>A02004</v>
      </c>
      <c r="AM9" s="216" t="str">
        <f>IF(ISERROR(IF('T203'!K9="","",'T203'!K9)),"",IF('T203'!K9="","",'T203'!K9))</f>
        <v>A01008</v>
      </c>
      <c r="AN9" s="216">
        <f t="shared" si="1"/>
        <v>9</v>
      </c>
      <c r="AO9" s="216" t="str">
        <f>IF(ISERROR('T203'!L9),"",'T203'!L9)</f>
        <v>25</v>
      </c>
      <c r="AP9" s="216">
        <f t="shared" si="2"/>
        <v>1</v>
      </c>
      <c r="AU9" s="223"/>
      <c r="BF9" s="224" t="str">
        <f>IF(AU9="any",IF(ISERROR(VLOOKUP(AW9,'T203'!K$1:O$1842,5,FALSE)),"",VLOOKUP(AW9,'T203'!K$1:O$1842,5,FALSE)),IF(BG$3=0,IF(ISERROR(DGET('T203'!K$1:O$1842,"Friction",AV8:AX9))=FALSE,DGET('T203'!K$1:O$1842,"Friction",AV8:AX9),IF(ISERROR(DGET('T203'!K$1:O$1842,"Friction",AV8:AW9)),"",DGET('T203'!K$1:O$1842,"Friction",AV8:AW9))),IF(ISERROR(DGET('T203'!K$1:O$1842,"Friction",AV8:AX9)),"",DGET('T203'!K$1:O$1842,"Friction",AV8:AX9))))</f>
        <v/>
      </c>
      <c r="BJ9" s="114"/>
      <c r="BK9" s="114"/>
      <c r="BL9" s="114"/>
      <c r="BM9" s="114"/>
      <c r="BN9" s="114"/>
      <c r="BO9" s="114"/>
      <c r="BP9" s="114"/>
      <c r="BQ9" s="114"/>
      <c r="BR9" s="114"/>
      <c r="BS9" s="114"/>
      <c r="BT9" s="114"/>
      <c r="BU9" s="114"/>
      <c r="BV9" s="217"/>
    </row>
    <row r="10" spans="1:74" ht="15.3">
      <c r="A10" s="99"/>
      <c r="B10" s="135" t="s">
        <v>163</v>
      </c>
      <c r="C10" s="442" t="s">
        <v>151</v>
      </c>
      <c r="D10" s="442"/>
      <c r="E10" s="442"/>
      <c r="F10" s="442"/>
      <c r="G10" s="443"/>
      <c r="H10" s="346" t="s">
        <v>180</v>
      </c>
      <c r="I10" s="345"/>
      <c r="J10" s="347"/>
      <c r="K10" s="348"/>
      <c r="L10" s="349"/>
      <c r="M10" s="349"/>
      <c r="N10" s="349"/>
      <c r="O10" s="349"/>
      <c r="P10" s="350"/>
      <c r="Q10" s="214"/>
      <c r="R10" s="229"/>
      <c r="S10" s="215"/>
      <c r="T10" s="225" t="s">
        <v>174</v>
      </c>
      <c r="U10" s="114"/>
      <c r="V10" s="226"/>
      <c r="W10" s="226"/>
      <c r="X10" s="226"/>
      <c r="Y10" s="226"/>
      <c r="Z10" s="226"/>
      <c r="AA10" s="226"/>
      <c r="AB10" s="226"/>
      <c r="AC10" s="226"/>
      <c r="AD10" s="226"/>
      <c r="AE10" s="226"/>
      <c r="AF10" s="226"/>
      <c r="AG10" s="119"/>
      <c r="AH10" s="119"/>
      <c r="AJ10" s="227"/>
      <c r="AK10" s="227"/>
      <c r="AL10" s="216" t="str">
        <f>IF(ISERROR(IF('T203'!B10="","",'T203'!B10)),"",IF('T203'!B10="","",'T203'!B10))</f>
        <v>A02502</v>
      </c>
      <c r="AM10" s="216" t="str">
        <f>IF(ISERROR(IF('T203'!K10="","",'T203'!K10)),"",IF('T203'!K10="","",'T203'!K10))</f>
        <v>A01008</v>
      </c>
      <c r="AN10" s="216">
        <f t="shared" si="1"/>
        <v>10</v>
      </c>
      <c r="AO10" s="216" t="str">
        <f>IF(ISERROR('T203'!L10),"",'T203'!L10)</f>
        <v>25B-25E</v>
      </c>
      <c r="AP10" s="216">
        <f t="shared" si="2"/>
        <v>1</v>
      </c>
      <c r="BJ10" s="114"/>
      <c r="BK10" s="114"/>
      <c r="BL10" s="114"/>
      <c r="BM10" s="114"/>
      <c r="BN10" s="114"/>
      <c r="BO10" s="114"/>
      <c r="BP10" s="114"/>
      <c r="BQ10" s="114"/>
      <c r="BR10" s="114"/>
      <c r="BS10" s="114"/>
      <c r="BT10" s="114"/>
      <c r="BU10" s="114"/>
      <c r="BV10" s="217"/>
    </row>
    <row r="11" spans="1:74" ht="15.3">
      <c r="A11" s="99"/>
      <c r="B11" s="131" t="s">
        <v>173</v>
      </c>
      <c r="C11" s="418"/>
      <c r="D11" s="418"/>
      <c r="E11" s="418"/>
      <c r="F11" s="418"/>
      <c r="G11" s="418"/>
      <c r="H11" s="372" t="s">
        <v>1846</v>
      </c>
      <c r="I11" s="372"/>
      <c r="J11" s="372"/>
      <c r="K11" s="372"/>
      <c r="L11" s="372"/>
      <c r="M11" s="372"/>
      <c r="N11" s="372"/>
      <c r="O11" s="372"/>
      <c r="P11" s="372"/>
      <c r="Q11" s="214"/>
      <c r="R11" s="229"/>
      <c r="S11" s="114"/>
      <c r="T11" s="225" t="s">
        <v>175</v>
      </c>
      <c r="U11" s="114"/>
      <c r="V11" s="221"/>
      <c r="W11" s="221"/>
      <c r="X11" s="221"/>
      <c r="Y11" s="221"/>
      <c r="Z11" s="221"/>
      <c r="AA11" s="221"/>
      <c r="AB11" s="221"/>
      <c r="AC11" s="221"/>
      <c r="AD11" s="221"/>
      <c r="AE11" s="221"/>
      <c r="AF11" s="221"/>
      <c r="AJ11" s="119"/>
      <c r="AK11" s="119"/>
      <c r="AL11" s="216" t="str">
        <f>IF(ISERROR(IF('T203'!B11="","",'T203'!B11)),"",IF('T203'!B11="","",'T203'!B11))</f>
        <v>A03002</v>
      </c>
      <c r="AM11" s="216" t="str">
        <f>IF(ISERROR(IF('T203'!K11="","",'T203'!K11)),"",IF('T203'!K11="","",'T203'!K11))</f>
        <v>A01099</v>
      </c>
      <c r="AN11" s="216">
        <f t="shared" si="1"/>
        <v>11</v>
      </c>
      <c r="AO11" s="216" t="str">
        <f>IF(ISERROR('T203'!L11),"",'T203'!L11)</f>
        <v xml:space="preserve"> </v>
      </c>
      <c r="AP11" s="216">
        <f t="shared" si="2"/>
        <v>1</v>
      </c>
      <c r="AU11" s="223"/>
      <c r="BF11" s="224" t="str">
        <f>IF(AU11="any",IF(ISERROR(VLOOKUP(AW11,'T203'!K$1:O$1842,5,FALSE)),"",VLOOKUP(AW11,'T203'!K$1:O$1842,5,FALSE)),IF(BG$3=0,IF(ISERROR(DGET('T203'!K$1:O$1842,"Friction",AV10:AX11))=FALSE,DGET('T203'!K$1:O$1842,"Friction",AV10:AX11),IF(ISERROR(DGET('T203'!K$1:O$1842,"Friction",AV10:AW11)),"",DGET('T203'!K$1:O$1842,"Friction",AV10:AW11))),IF(ISERROR(DGET('T203'!K$1:O$1842,"Friction",AV10:AX11)),"",DGET('T203'!K$1:O$1842,"Friction",AV10:AX11))))</f>
        <v/>
      </c>
      <c r="BJ11" s="114"/>
      <c r="BK11" s="114"/>
      <c r="BL11" s="114"/>
      <c r="BM11" s="114"/>
      <c r="BN11" s="114"/>
      <c r="BO11" s="114"/>
      <c r="BP11" s="114"/>
      <c r="BQ11" s="114"/>
      <c r="BR11" s="114"/>
      <c r="BS11" s="114"/>
      <c r="BT11" s="114"/>
      <c r="BU11" s="114"/>
      <c r="BV11" s="217"/>
    </row>
    <row r="12" spans="1:74" ht="15.75" customHeight="1">
      <c r="A12" s="99"/>
      <c r="B12" s="131" t="s">
        <v>290</v>
      </c>
      <c r="C12" s="409" t="s">
        <v>98</v>
      </c>
      <c r="D12" s="410"/>
      <c r="E12" s="410"/>
      <c r="F12" s="410"/>
      <c r="G12" s="411"/>
      <c r="H12" s="363"/>
      <c r="I12" s="364"/>
      <c r="J12" s="364"/>
      <c r="K12" s="364"/>
      <c r="L12" s="364"/>
      <c r="M12" s="364"/>
      <c r="N12" s="364"/>
      <c r="O12" s="364"/>
      <c r="P12" s="365"/>
      <c r="Q12" s="214"/>
      <c r="R12" s="229"/>
      <c r="S12" s="114"/>
      <c r="T12" s="225" t="s">
        <v>177</v>
      </c>
      <c r="U12" s="114"/>
      <c r="V12" s="221"/>
      <c r="W12" s="221"/>
      <c r="X12" s="221"/>
      <c r="Y12" s="221"/>
      <c r="Z12" s="221"/>
      <c r="AA12" s="221"/>
      <c r="AB12" s="221"/>
      <c r="AC12" s="221"/>
      <c r="AD12" s="221"/>
      <c r="AE12" s="221"/>
      <c r="AF12" s="221"/>
      <c r="AJ12" s="119"/>
      <c r="AK12" s="119"/>
      <c r="AL12" s="216" t="str">
        <f>IF(ISERROR(IF('T203'!B12="","",'T203'!B12)),"",IF('T203'!B12="","",'T203'!B12))</f>
        <v>A03004</v>
      </c>
      <c r="AM12" s="216" t="str">
        <f>IF(ISERROR(IF('T203'!K12="","",'T203'!K12)),"",IF('T203'!K12="","",'T203'!K12))</f>
        <v>A01502</v>
      </c>
      <c r="AN12" s="216">
        <f t="shared" si="1"/>
        <v>12</v>
      </c>
      <c r="AO12" s="216" t="str">
        <f>IF(ISERROR('T203'!L12),"",'T203'!L12)</f>
        <v xml:space="preserve"> </v>
      </c>
      <c r="AP12" s="216">
        <f t="shared" si="2"/>
        <v>1</v>
      </c>
      <c r="BJ12" s="114"/>
      <c r="BK12" s="114"/>
      <c r="BL12" s="114"/>
      <c r="BM12" s="114"/>
      <c r="BN12" s="114"/>
      <c r="BO12" s="114"/>
      <c r="BP12" s="114"/>
      <c r="BQ12" s="114"/>
      <c r="BR12" s="114"/>
      <c r="BS12" s="114"/>
      <c r="BT12" s="114"/>
      <c r="BU12" s="114"/>
      <c r="BV12" s="217"/>
    </row>
    <row r="13" spans="1:74" ht="15.75" customHeight="1">
      <c r="A13" s="99"/>
      <c r="B13" s="134" t="s">
        <v>291</v>
      </c>
      <c r="C13" s="388"/>
      <c r="D13" s="389"/>
      <c r="E13" s="389"/>
      <c r="F13" s="389"/>
      <c r="G13" s="390"/>
      <c r="H13" s="366"/>
      <c r="I13" s="367"/>
      <c r="J13" s="367"/>
      <c r="K13" s="367"/>
      <c r="L13" s="367"/>
      <c r="M13" s="367"/>
      <c r="N13" s="367"/>
      <c r="O13" s="367"/>
      <c r="P13" s="368"/>
      <c r="Q13" s="214"/>
      <c r="R13" s="229"/>
      <c r="S13" s="114"/>
      <c r="T13" s="225" t="s">
        <v>178</v>
      </c>
      <c r="U13" s="114"/>
      <c r="V13" s="226"/>
      <c r="W13" s="226"/>
      <c r="X13" s="226"/>
      <c r="Y13" s="226"/>
      <c r="Z13" s="226"/>
      <c r="AA13" s="226"/>
      <c r="AB13" s="226"/>
      <c r="AC13" s="226"/>
      <c r="AD13" s="226"/>
      <c r="AE13" s="226"/>
      <c r="AF13" s="226"/>
      <c r="AG13" s="119"/>
      <c r="AH13" s="119"/>
      <c r="AJ13" s="227"/>
      <c r="AK13" s="227"/>
      <c r="AL13" s="216" t="str">
        <f>IF(ISERROR(IF('T203'!B13="","",'T203'!B13)),"",IF('T203'!B13="","",'T203'!B13))</f>
        <v>A03006</v>
      </c>
      <c r="AM13" s="216" t="str">
        <f>IF(ISERROR(IF('T203'!K13="","",'T203'!K13)),"",IF('T203'!K13="","",'T203'!K13))</f>
        <v>A02002</v>
      </c>
      <c r="AN13" s="216">
        <f t="shared" si="1"/>
        <v>13</v>
      </c>
      <c r="AO13" s="216" t="str">
        <f>IF(ISERROR('T203'!L13),"",'T203'!L13)</f>
        <v>11-13</v>
      </c>
      <c r="AP13" s="216">
        <f t="shared" si="2"/>
        <v>1</v>
      </c>
      <c r="AU13" s="223"/>
      <c r="BF13" s="224" t="str">
        <f>IF(AU13="any",IF(ISERROR(VLOOKUP(AW13,'T203'!K$1:O$1842,5,FALSE)),"",VLOOKUP(AW13,'T203'!K$1:O$1842,5,FALSE)),IF(BG$3=0,IF(ISERROR(DGET('T203'!K$1:O$1842,"Friction",AV12:AX13))=FALSE,DGET('T203'!K$1:O$1842,"Friction",AV12:AX13),IF(ISERROR(DGET('T203'!K$1:O$1842,"Friction",AV12:AW13)),"",DGET('T203'!K$1:O$1842,"Friction",AV12:AW13))),IF(ISERROR(DGET('T203'!K$1:O$1842,"Friction",AV12:AX13)),"",DGET('T203'!K$1:O$1842,"Friction",AV12:AX13))))</f>
        <v/>
      </c>
      <c r="BJ13" s="114"/>
      <c r="BK13" s="114"/>
      <c r="BL13" s="114"/>
      <c r="BM13" s="114"/>
      <c r="BN13" s="114"/>
      <c r="BO13" s="114"/>
      <c r="BP13" s="114"/>
      <c r="BQ13" s="114"/>
      <c r="BR13" s="114"/>
      <c r="BS13" s="114"/>
      <c r="BT13" s="114"/>
      <c r="BU13" s="114"/>
      <c r="BV13" s="217"/>
    </row>
    <row r="14" spans="1:74" ht="15.75" customHeight="1">
      <c r="A14" s="99"/>
      <c r="B14" s="134" t="s">
        <v>103</v>
      </c>
      <c r="C14" s="341"/>
      <c r="D14" s="342"/>
      <c r="E14" s="342"/>
      <c r="F14" s="342"/>
      <c r="G14" s="343"/>
      <c r="H14" s="369"/>
      <c r="I14" s="370"/>
      <c r="J14" s="370"/>
      <c r="K14" s="370"/>
      <c r="L14" s="370"/>
      <c r="M14" s="370"/>
      <c r="N14" s="370"/>
      <c r="O14" s="370"/>
      <c r="P14" s="371"/>
      <c r="Q14" s="214"/>
      <c r="R14" s="229"/>
      <c r="T14" s="225" t="s">
        <v>181</v>
      </c>
      <c r="U14" s="114"/>
      <c r="V14" s="226"/>
      <c r="W14" s="226"/>
      <c r="X14" s="226"/>
      <c r="Y14" s="226"/>
      <c r="Z14" s="226"/>
      <c r="AA14" s="226"/>
      <c r="AB14" s="226"/>
      <c r="AC14" s="226"/>
      <c r="AD14" s="226"/>
      <c r="AE14" s="226"/>
      <c r="AF14" s="226"/>
      <c r="AG14" s="119"/>
      <c r="AH14" s="119"/>
      <c r="AJ14" s="227"/>
      <c r="AK14" s="227"/>
      <c r="AL14" s="216" t="str">
        <f>IF(ISERROR(IF('T203'!B14="","",'T203'!B14)),"",IF('T203'!B14="","",'T203'!B14))</f>
        <v>A03008</v>
      </c>
      <c r="AM14" s="216" t="str">
        <f>IF(ISERROR(IF('T203'!K14="","",'T203'!K14)),"",IF('T203'!K14="","",'T203'!K14))</f>
        <v>A02004</v>
      </c>
      <c r="AN14" s="216">
        <f t="shared" si="1"/>
        <v>14</v>
      </c>
      <c r="AO14" s="216" t="str">
        <f>IF(ISERROR('T203'!L14),"",'T203'!L14)</f>
        <v>3-5</v>
      </c>
      <c r="AP14" s="216">
        <f t="shared" si="2"/>
        <v>1</v>
      </c>
      <c r="BJ14" s="114"/>
      <c r="BK14" s="114"/>
      <c r="BL14" s="114"/>
      <c r="BM14" s="114"/>
      <c r="BN14" s="114"/>
      <c r="BO14" s="114"/>
      <c r="BP14" s="114"/>
      <c r="BQ14" s="114"/>
      <c r="BR14" s="114"/>
      <c r="BS14" s="114"/>
      <c r="BT14" s="114"/>
      <c r="BU14" s="114"/>
      <c r="BV14" s="217"/>
    </row>
    <row r="15" spans="1:74" ht="15.75" customHeight="1">
      <c r="A15" s="99"/>
      <c r="B15" s="134" t="s">
        <v>1857</v>
      </c>
      <c r="C15" s="355" t="s">
        <v>1871</v>
      </c>
      <c r="D15" s="356"/>
      <c r="E15" s="356"/>
      <c r="F15" s="356"/>
      <c r="G15" s="357"/>
      <c r="H15" s="338"/>
      <c r="I15" s="101"/>
      <c r="J15" s="101"/>
      <c r="K15" s="104"/>
      <c r="L15" s="104"/>
      <c r="M15" s="104"/>
      <c r="N15" s="104"/>
      <c r="O15" s="104"/>
      <c r="P15" s="105"/>
      <c r="Q15" s="214"/>
      <c r="R15" s="229"/>
      <c r="T15" s="225" t="s">
        <v>182</v>
      </c>
      <c r="U15" s="114"/>
      <c r="V15" s="221"/>
      <c r="W15" s="221"/>
      <c r="X15" s="221"/>
      <c r="Y15" s="221"/>
      <c r="Z15" s="221"/>
      <c r="AA15" s="221"/>
      <c r="AB15" s="221"/>
      <c r="AC15" s="221"/>
      <c r="AD15" s="221"/>
      <c r="AE15" s="221"/>
      <c r="AF15" s="221"/>
      <c r="AJ15" s="119"/>
      <c r="AK15" s="119"/>
      <c r="AL15" s="216" t="str">
        <f>IF(ISERROR(IF('T203'!B15="","",'T203'!B15)),"",IF('T203'!B15="","",'T203'!B15))</f>
        <v>A03010</v>
      </c>
      <c r="AM15" s="216" t="str">
        <f>IF(ISERROR(IF('T203'!K15="","",'T203'!K15)),"",IF('T203'!K15="","",'T203'!K15))</f>
        <v>A02502</v>
      </c>
      <c r="AN15" s="216">
        <f t="shared" si="1"/>
        <v>15</v>
      </c>
      <c r="AO15" s="216" t="str">
        <f>IF(ISERROR('T203'!L15),"",'T203'!L15)</f>
        <v xml:space="preserve"> </v>
      </c>
      <c r="AP15" s="216">
        <f t="shared" si="2"/>
        <v>1</v>
      </c>
      <c r="AU15" s="223"/>
      <c r="BF15" s="224" t="str">
        <f>IF(AU15="any",IF(ISERROR(VLOOKUP(AW15,'T203'!K$1:O$1842,5,FALSE)),"",VLOOKUP(AW15,'T203'!K$1:O$1842,5,FALSE)),IF(BG$3=0,IF(ISERROR(DGET('T203'!K$1:O$1842,"Friction",AV14:AX15))=FALSE,DGET('T203'!K$1:O$1842,"Friction",AV14:AX15),IF(ISERROR(DGET('T203'!K$1:O$1842,"Friction",AV14:AW15)),"",DGET('T203'!K$1:O$1842,"Friction",AV14:AW15))),IF(ISERROR(DGET('T203'!K$1:O$1842,"Friction",AV14:AX15)),"",DGET('T203'!K$1:O$1842,"Friction",AV14:AX15))))</f>
        <v/>
      </c>
      <c r="BJ15" s="114"/>
      <c r="BK15" s="114"/>
      <c r="BL15" s="114"/>
      <c r="BM15" s="114"/>
      <c r="BN15" s="114"/>
      <c r="BO15" s="114"/>
      <c r="BP15" s="114"/>
      <c r="BQ15" s="114"/>
      <c r="BR15" s="114"/>
      <c r="BS15" s="114"/>
      <c r="BT15" s="114"/>
      <c r="BU15" s="114"/>
      <c r="BV15" s="217"/>
    </row>
    <row r="16" spans="1:74" ht="15.75" customHeight="1" thickBot="1">
      <c r="A16" s="99"/>
      <c r="B16" s="101"/>
      <c r="C16" s="435" t="s">
        <v>1844</v>
      </c>
      <c r="D16" s="435"/>
      <c r="E16" s="435"/>
      <c r="F16" s="435"/>
      <c r="G16" s="435"/>
      <c r="H16" s="435"/>
      <c r="I16" s="435"/>
      <c r="J16" s="435"/>
      <c r="K16" s="435"/>
      <c r="L16" s="104"/>
      <c r="M16" s="104"/>
      <c r="N16" s="104"/>
      <c r="O16" s="104"/>
      <c r="P16" s="105"/>
      <c r="Q16" s="214"/>
      <c r="R16" s="229"/>
      <c r="T16" s="225" t="s">
        <v>183</v>
      </c>
      <c r="U16" s="114"/>
      <c r="V16" s="221"/>
      <c r="W16" s="221"/>
      <c r="X16" s="221"/>
      <c r="Y16" s="221"/>
      <c r="Z16" s="221"/>
      <c r="AA16" s="221"/>
      <c r="AB16" s="221"/>
      <c r="AC16" s="221"/>
      <c r="AD16" s="221"/>
      <c r="AE16" s="221"/>
      <c r="AF16" s="221"/>
      <c r="AJ16" s="119"/>
      <c r="AK16" s="119"/>
      <c r="AL16" s="216" t="str">
        <f>IF(ISERROR(IF('T203'!B16="","",'T203'!B16)),"",IF('T203'!B16="","",'T203'!B16))</f>
        <v>A03012</v>
      </c>
      <c r="AM16" s="216" t="str">
        <f>IF(ISERROR(IF('T203'!K16="","",'T203'!K16)),"",IF('T203'!K16="","",'T203'!K16))</f>
        <v>A02502</v>
      </c>
      <c r="AN16" s="216">
        <f t="shared" si="1"/>
        <v>16</v>
      </c>
      <c r="AO16" s="216" t="str">
        <f>IF(ISERROR('T203'!L16),"",'T203'!L16)</f>
        <v xml:space="preserve"> </v>
      </c>
      <c r="AP16" s="216">
        <f t="shared" si="2"/>
        <v>1</v>
      </c>
      <c r="AU16" s="223"/>
      <c r="BF16" s="224"/>
      <c r="BJ16" s="114"/>
      <c r="BK16" s="114"/>
      <c r="BL16" s="114"/>
      <c r="BM16" s="114"/>
      <c r="BN16" s="114"/>
      <c r="BO16" s="114"/>
      <c r="BP16" s="114"/>
      <c r="BQ16" s="114"/>
      <c r="BR16" s="114"/>
      <c r="BS16" s="114"/>
      <c r="BT16" s="114"/>
      <c r="BU16" s="114"/>
      <c r="BV16" s="217"/>
    </row>
    <row r="17" spans="1:74" ht="15.75" customHeight="1" thickTop="1">
      <c r="A17" s="99"/>
      <c r="B17" s="101"/>
      <c r="C17" s="398" t="s">
        <v>1822</v>
      </c>
      <c r="D17" s="399"/>
      <c r="E17" s="399"/>
      <c r="F17" s="399"/>
      <c r="G17" s="399"/>
      <c r="H17" s="399"/>
      <c r="I17" s="152"/>
      <c r="J17" s="153" t="s">
        <v>1823</v>
      </c>
      <c r="K17" s="154"/>
      <c r="L17" s="104"/>
      <c r="M17" s="104"/>
      <c r="N17" s="104"/>
      <c r="O17" s="104"/>
      <c r="P17" s="105"/>
      <c r="Q17" s="214"/>
      <c r="R17" s="229"/>
      <c r="T17" s="225" t="s">
        <v>184</v>
      </c>
      <c r="U17" s="114"/>
      <c r="V17" s="221"/>
      <c r="W17" s="221"/>
      <c r="X17" s="221"/>
      <c r="Y17" s="221"/>
      <c r="Z17" s="221"/>
      <c r="AA17" s="221"/>
      <c r="AB17" s="221"/>
      <c r="AC17" s="221"/>
      <c r="AD17" s="221"/>
      <c r="AE17" s="221"/>
      <c r="AF17" s="221"/>
      <c r="AJ17" s="119"/>
      <c r="AK17" s="119"/>
      <c r="AL17" s="216" t="str">
        <f>IF(ISERROR(IF('T203'!B17="","",'T203'!B17)),"",IF('T203'!B17="","",'T203'!B17))</f>
        <v>A03014</v>
      </c>
      <c r="AM17" s="216" t="str">
        <f>IF(ISERROR(IF('T203'!K17="","",'T203'!K17)),"",IF('T203'!K17="","",'T203'!K17))</f>
        <v>A03002</v>
      </c>
      <c r="AN17" s="216">
        <f t="shared" si="1"/>
        <v>17</v>
      </c>
      <c r="AO17" s="216" t="str">
        <f>IF(ISERROR('T203'!L17),"",'T203'!L17)</f>
        <v>1-8</v>
      </c>
      <c r="AP17" s="216">
        <f t="shared" si="2"/>
        <v>1</v>
      </c>
      <c r="AU17" s="223"/>
      <c r="BF17" s="224"/>
      <c r="BJ17" s="114"/>
      <c r="BK17" s="114"/>
      <c r="BL17" s="114"/>
      <c r="BM17" s="114"/>
      <c r="BN17" s="114"/>
      <c r="BO17" s="114"/>
      <c r="BP17" s="114"/>
      <c r="BQ17" s="114"/>
      <c r="BR17" s="114"/>
      <c r="BS17" s="114"/>
      <c r="BT17" s="114"/>
      <c r="BU17" s="114"/>
      <c r="BV17" s="217"/>
    </row>
    <row r="18" spans="1:74" ht="15.75" customHeight="1">
      <c r="A18" s="99"/>
      <c r="B18" s="101"/>
      <c r="C18" s="386" t="str">
        <f>CONCATENATE("Aggregate (",I27,")")</f>
        <v>Aggregate ()</v>
      </c>
      <c r="D18" s="387"/>
      <c r="E18" s="387"/>
      <c r="F18" s="387"/>
      <c r="G18" s="387"/>
      <c r="H18" s="387"/>
      <c r="I18" s="231">
        <v>100</v>
      </c>
      <c r="J18" s="403">
        <f>100/(100+I$23)</f>
        <v>1</v>
      </c>
      <c r="K18" s="404"/>
      <c r="L18" s="104"/>
      <c r="M18" s="104"/>
      <c r="N18" s="104"/>
      <c r="O18" s="104"/>
      <c r="P18" s="105"/>
      <c r="Q18" s="214"/>
      <c r="R18" s="229"/>
      <c r="T18" s="225" t="s">
        <v>185</v>
      </c>
      <c r="U18" s="114"/>
      <c r="V18" s="221"/>
      <c r="W18" s="221"/>
      <c r="X18" s="221"/>
      <c r="Y18" s="221"/>
      <c r="Z18" s="221"/>
      <c r="AA18" s="221"/>
      <c r="AB18" s="221"/>
      <c r="AC18" s="221"/>
      <c r="AD18" s="221"/>
      <c r="AE18" s="221"/>
      <c r="AF18" s="221"/>
      <c r="AJ18" s="119"/>
      <c r="AK18" s="119"/>
      <c r="AL18" s="216" t="str">
        <f>IF(ISERROR(IF('T203'!B18="","",'T203'!B18)),"",IF('T203'!B18="","",'T203'!B18))</f>
        <v>A03016</v>
      </c>
      <c r="AM18" s="216" t="str">
        <f>IF(ISERROR(IF('T203'!K18="","",'T203'!K18)),"",IF('T203'!K18="","",'T203'!K18))</f>
        <v>A03002</v>
      </c>
      <c r="AN18" s="216">
        <f t="shared" si="1"/>
        <v>18</v>
      </c>
      <c r="AO18" s="216" t="str">
        <f>IF(ISERROR('T203'!L18),"",'T203'!L18)</f>
        <v>1B-8</v>
      </c>
      <c r="AP18" s="216">
        <f t="shared" si="2"/>
        <v>1</v>
      </c>
      <c r="AU18" s="223"/>
      <c r="BF18" s="224"/>
      <c r="BJ18" s="114"/>
      <c r="BK18" s="114"/>
      <c r="BL18" s="114"/>
      <c r="BM18" s="114"/>
      <c r="BN18" s="114"/>
      <c r="BO18" s="114"/>
      <c r="BP18" s="114"/>
      <c r="BQ18" s="114"/>
      <c r="BR18" s="114"/>
      <c r="BS18" s="114"/>
      <c r="BT18" s="114"/>
      <c r="BU18" s="114"/>
      <c r="BV18" s="217"/>
    </row>
    <row r="19" spans="1:74" ht="15.75" customHeight="1">
      <c r="A19" s="99"/>
      <c r="B19" s="101"/>
      <c r="C19" s="386" t="s">
        <v>35</v>
      </c>
      <c r="D19" s="387"/>
      <c r="E19" s="353"/>
      <c r="F19" s="353"/>
      <c r="G19" s="353"/>
      <c r="H19" s="354"/>
      <c r="I19" s="107"/>
      <c r="J19" s="374">
        <f>I19/(100+I$23)</f>
        <v>0</v>
      </c>
      <c r="K19" s="375"/>
      <c r="L19" s="104"/>
      <c r="M19" s="104"/>
      <c r="N19" s="104"/>
      <c r="O19" s="104"/>
      <c r="P19" s="105"/>
      <c r="Q19" s="214"/>
      <c r="R19" s="229"/>
      <c r="T19" s="225" t="s">
        <v>186</v>
      </c>
      <c r="U19" s="114"/>
      <c r="V19" s="221"/>
      <c r="W19" s="221"/>
      <c r="X19" s="221"/>
      <c r="Y19" s="221"/>
      <c r="Z19" s="221"/>
      <c r="AA19" s="221"/>
      <c r="AB19" s="221"/>
      <c r="AC19" s="221"/>
      <c r="AD19" s="221"/>
      <c r="AE19" s="221"/>
      <c r="AF19" s="221"/>
      <c r="AJ19" s="119"/>
      <c r="AK19" s="119"/>
      <c r="AL19" s="216" t="str">
        <f>IF(ISERROR(IF('T203'!B19="","",'T203'!B19)),"",IF('T203'!B19="","",'T203'!B19))</f>
        <v>A03018</v>
      </c>
      <c r="AM19" s="216" t="str">
        <f>IF(ISERROR(IF('T203'!K19="","",'T203'!K19)),"",IF('T203'!K19="","",'T203'!K19))</f>
        <v>A03002</v>
      </c>
      <c r="AN19" s="216">
        <f t="shared" si="1"/>
        <v>19</v>
      </c>
      <c r="AO19" s="216" t="str">
        <f>IF(ISERROR('T203'!L19),"",'T203'!L19)</f>
        <v>1C-6</v>
      </c>
      <c r="AP19" s="216">
        <f t="shared" si="2"/>
        <v>1</v>
      </c>
      <c r="AU19" s="223"/>
      <c r="BF19" s="224"/>
      <c r="BJ19" s="114"/>
      <c r="BK19" s="114"/>
      <c r="BL19" s="114"/>
      <c r="BM19" s="114"/>
      <c r="BN19" s="114"/>
      <c r="BO19" s="114"/>
      <c r="BP19" s="114"/>
      <c r="BQ19" s="114"/>
      <c r="BR19" s="114"/>
      <c r="BS19" s="114"/>
      <c r="BT19" s="114"/>
      <c r="BU19" s="114"/>
      <c r="BV19" s="217"/>
    </row>
    <row r="20" spans="1:74" ht="15.75" customHeight="1">
      <c r="A20" s="99"/>
      <c r="B20" s="101"/>
      <c r="C20" s="386" t="str">
        <f>IF(C12="","Emulsion",C12)</f>
        <v>CSS-1H</v>
      </c>
      <c r="D20" s="387"/>
      <c r="E20" s="387"/>
      <c r="F20" s="387"/>
      <c r="G20" s="387"/>
      <c r="H20" s="400"/>
      <c r="I20" s="107"/>
      <c r="J20" s="374">
        <f>I20/(100+I$23)</f>
        <v>0</v>
      </c>
      <c r="K20" s="375"/>
      <c r="L20" s="104"/>
      <c r="M20" s="104"/>
      <c r="N20" s="104"/>
      <c r="O20" s="104"/>
      <c r="P20" s="105"/>
      <c r="Q20" s="214"/>
      <c r="R20" s="229"/>
      <c r="T20" s="225" t="s">
        <v>187</v>
      </c>
      <c r="U20" s="114"/>
      <c r="V20" s="221"/>
      <c r="W20" s="221"/>
      <c r="X20" s="221"/>
      <c r="Y20" s="221"/>
      <c r="Z20" s="221"/>
      <c r="AA20" s="221"/>
      <c r="AB20" s="221"/>
      <c r="AC20" s="221"/>
      <c r="AD20" s="221"/>
      <c r="AE20" s="221"/>
      <c r="AF20" s="221"/>
      <c r="AJ20" s="119"/>
      <c r="AK20" s="119"/>
      <c r="AL20" s="216" t="str">
        <f>IF(ISERROR(IF('T203'!B20="","",'T203'!B20)),"",IF('T203'!B20="","",'T203'!B20))</f>
        <v>A03020</v>
      </c>
      <c r="AM20" s="216" t="str">
        <f>IF(ISERROR(IF('T203'!K20="","",'T203'!K20)),"",IF('T203'!K20="","",'T203'!K20))</f>
        <v>A03004</v>
      </c>
      <c r="AN20" s="216">
        <f t="shared" si="1"/>
        <v>20</v>
      </c>
      <c r="AO20" s="216" t="str">
        <f>IF(ISERROR('T203'!L20),"",'T203'!L20)</f>
        <v>2-5</v>
      </c>
      <c r="AP20" s="216">
        <f t="shared" si="2"/>
        <v>1</v>
      </c>
      <c r="AU20" s="223"/>
      <c r="BF20" s="224"/>
      <c r="BJ20" s="114"/>
      <c r="BK20" s="114"/>
      <c r="BL20" s="114"/>
      <c r="BM20" s="114"/>
      <c r="BN20" s="114"/>
      <c r="BO20" s="114"/>
      <c r="BP20" s="114"/>
      <c r="BQ20" s="114"/>
      <c r="BR20" s="114"/>
      <c r="BS20" s="114"/>
      <c r="BT20" s="114"/>
      <c r="BU20" s="114"/>
      <c r="BV20" s="217"/>
    </row>
    <row r="21" spans="1:74" ht="15.75" customHeight="1">
      <c r="A21" s="99"/>
      <c r="B21" s="101"/>
      <c r="C21" s="386" t="s">
        <v>1806</v>
      </c>
      <c r="D21" s="387"/>
      <c r="E21" s="387"/>
      <c r="F21" s="387"/>
      <c r="G21" s="387"/>
      <c r="H21" s="400"/>
      <c r="I21" s="107"/>
      <c r="J21" s="374">
        <f>I21/(100+I$23)</f>
        <v>0</v>
      </c>
      <c r="K21" s="375"/>
      <c r="L21" s="104"/>
      <c r="M21" s="104"/>
      <c r="N21" s="104"/>
      <c r="O21" s="104"/>
      <c r="P21" s="105"/>
      <c r="Q21" s="214"/>
      <c r="R21" s="229"/>
      <c r="T21" s="225" t="s">
        <v>188</v>
      </c>
      <c r="U21" s="114"/>
      <c r="V21" s="221"/>
      <c r="W21" s="221"/>
      <c r="X21" s="221"/>
      <c r="Y21" s="221"/>
      <c r="Z21" s="221"/>
      <c r="AA21" s="221"/>
      <c r="AB21" s="221"/>
      <c r="AC21" s="221"/>
      <c r="AD21" s="221"/>
      <c r="AE21" s="221"/>
      <c r="AF21" s="221"/>
      <c r="AJ21" s="119"/>
      <c r="AK21" s="119"/>
      <c r="AL21" s="216" t="str">
        <f>IF(ISERROR(IF('T203'!B21="","",'T203'!B21)),"",IF('T203'!B21="","",'T203'!B21))</f>
        <v>A03022</v>
      </c>
      <c r="AM21" s="216" t="str">
        <f>IF(ISERROR(IF('T203'!K21="","",'T203'!K21)),"",IF('T203'!K21="","",'T203'!K21))</f>
        <v>A03006</v>
      </c>
      <c r="AN21" s="216">
        <f t="shared" si="1"/>
        <v>21</v>
      </c>
      <c r="AO21" s="216" t="str">
        <f>IF(ISERROR('T203'!L21),"",'T203'!L21)</f>
        <v xml:space="preserve"> </v>
      </c>
      <c r="AP21" s="216">
        <f t="shared" si="2"/>
        <v>1</v>
      </c>
      <c r="AU21" s="223"/>
      <c r="BF21" s="224"/>
      <c r="BJ21" s="114"/>
      <c r="BK21" s="114"/>
      <c r="BL21" s="114"/>
      <c r="BM21" s="114"/>
      <c r="BN21" s="114"/>
      <c r="BO21" s="114"/>
      <c r="BP21" s="114"/>
      <c r="BQ21" s="114"/>
      <c r="BR21" s="114"/>
      <c r="BS21" s="114"/>
      <c r="BT21" s="114"/>
      <c r="BU21" s="114"/>
      <c r="BV21" s="217"/>
    </row>
    <row r="22" spans="1:74" ht="15.75" customHeight="1">
      <c r="A22" s="99"/>
      <c r="B22" s="101"/>
      <c r="C22" s="386" t="s">
        <v>1805</v>
      </c>
      <c r="D22" s="387"/>
      <c r="E22" s="387"/>
      <c r="F22" s="387"/>
      <c r="G22" s="387"/>
      <c r="H22" s="400"/>
      <c r="I22" s="141"/>
      <c r="J22" s="431">
        <f>I22/(100+I$23)</f>
        <v>0</v>
      </c>
      <c r="K22" s="432"/>
      <c r="L22" s="104"/>
      <c r="M22" s="104"/>
      <c r="N22" s="104"/>
      <c r="O22" s="104"/>
      <c r="P22" s="105"/>
      <c r="Q22" s="214"/>
      <c r="R22" s="229"/>
      <c r="T22" s="225" t="s">
        <v>189</v>
      </c>
      <c r="U22" s="114"/>
      <c r="V22" s="221"/>
      <c r="W22" s="221"/>
      <c r="X22" s="221"/>
      <c r="Y22" s="221"/>
      <c r="Z22" s="221"/>
      <c r="AA22" s="221"/>
      <c r="AB22" s="221"/>
      <c r="AC22" s="221"/>
      <c r="AD22" s="221"/>
      <c r="AE22" s="221"/>
      <c r="AF22" s="221"/>
      <c r="AJ22" s="119"/>
      <c r="AK22" s="119"/>
      <c r="AL22" s="216" t="str">
        <f>IF(ISERROR(IF('T203'!B22="","",'T203'!B22)),"",IF('T203'!B22="","",'T203'!B22))</f>
        <v>A03024</v>
      </c>
      <c r="AM22" s="216" t="str">
        <f>IF(ISERROR(IF('T203'!K22="","",'T203'!K22)),"",IF('T203'!K22="","",'T203'!K22))</f>
        <v>A03008</v>
      </c>
      <c r="AN22" s="216">
        <f t="shared" si="1"/>
        <v>22</v>
      </c>
      <c r="AO22" s="216" t="str">
        <f>IF(ISERROR('T203'!L22),"",'T203'!L22)</f>
        <v>1-5</v>
      </c>
      <c r="AP22" s="216">
        <f t="shared" si="2"/>
        <v>1</v>
      </c>
      <c r="AU22" s="223"/>
      <c r="BF22" s="224"/>
      <c r="BJ22" s="114"/>
      <c r="BK22" s="114"/>
      <c r="BL22" s="114"/>
      <c r="BM22" s="114"/>
      <c r="BN22" s="114"/>
      <c r="BO22" s="114"/>
      <c r="BP22" s="114"/>
      <c r="BQ22" s="114"/>
      <c r="BR22" s="114"/>
      <c r="BS22" s="114"/>
      <c r="BT22" s="114"/>
      <c r="BU22" s="114"/>
      <c r="BV22" s="217"/>
    </row>
    <row r="23" spans="1:74" ht="15.75" customHeight="1" thickBot="1">
      <c r="A23" s="99"/>
      <c r="B23" s="101"/>
      <c r="C23" s="401" t="s">
        <v>150</v>
      </c>
      <c r="D23" s="402"/>
      <c r="E23" s="402"/>
      <c r="F23" s="402"/>
      <c r="G23" s="402"/>
      <c r="H23" s="402"/>
      <c r="I23" s="232">
        <f>SUM(I19:I22)</f>
        <v>0</v>
      </c>
      <c r="J23" s="433">
        <f>SUM(J18:J22)</f>
        <v>1</v>
      </c>
      <c r="K23" s="434"/>
      <c r="L23" s="104"/>
      <c r="M23" s="104"/>
      <c r="N23" s="104"/>
      <c r="O23" s="104"/>
      <c r="P23" s="105"/>
      <c r="Q23" s="214"/>
      <c r="R23" s="229"/>
      <c r="T23" s="225" t="s">
        <v>190</v>
      </c>
      <c r="U23" s="114"/>
      <c r="V23" s="221"/>
      <c r="W23" s="221"/>
      <c r="X23" s="221"/>
      <c r="Y23" s="221"/>
      <c r="Z23" s="221"/>
      <c r="AA23" s="221"/>
      <c r="AB23" s="221"/>
      <c r="AC23" s="221"/>
      <c r="AD23" s="221"/>
      <c r="AE23" s="221"/>
      <c r="AF23" s="221"/>
      <c r="AJ23" s="119"/>
      <c r="AK23" s="119"/>
      <c r="AL23" s="216" t="str">
        <f>IF(ISERROR(IF('T203'!B23="","",'T203'!B23)),"",IF('T203'!B23="","",'T203'!B23))</f>
        <v>A03026</v>
      </c>
      <c r="AM23" s="216" t="str">
        <f>IF(ISERROR(IF('T203'!K23="","",'T203'!K23)),"",IF('T203'!K23="","",'T203'!K23))</f>
        <v>A03010</v>
      </c>
      <c r="AN23" s="216">
        <f t="shared" si="1"/>
        <v>23</v>
      </c>
      <c r="AO23" s="216" t="str">
        <f>IF(ISERROR('T203'!L23),"",'T203'!L23)</f>
        <v xml:space="preserve"> </v>
      </c>
      <c r="AP23" s="216">
        <f t="shared" si="2"/>
        <v>1</v>
      </c>
      <c r="AU23" s="223"/>
      <c r="BF23" s="224"/>
      <c r="BJ23" s="114"/>
      <c r="BK23" s="114"/>
      <c r="BL23" s="114"/>
      <c r="BM23" s="114"/>
      <c r="BN23" s="114"/>
      <c r="BO23" s="114"/>
      <c r="BP23" s="114"/>
      <c r="BQ23" s="114"/>
      <c r="BR23" s="114"/>
      <c r="BS23" s="114"/>
      <c r="BT23" s="114"/>
      <c r="BU23" s="114"/>
      <c r="BV23" s="217"/>
    </row>
    <row r="24" spans="1:74" ht="15.75" customHeight="1" thickTop="1">
      <c r="A24" s="99"/>
      <c r="B24" s="101"/>
      <c r="C24" s="101"/>
      <c r="D24" s="101"/>
      <c r="E24" s="101"/>
      <c r="F24" s="101"/>
      <c r="G24" s="165"/>
      <c r="H24" s="165"/>
      <c r="I24" s="101"/>
      <c r="J24" s="101"/>
      <c r="K24" s="104"/>
      <c r="L24" s="104"/>
      <c r="M24" s="104"/>
      <c r="N24" s="104"/>
      <c r="O24" s="104"/>
      <c r="P24" s="105"/>
      <c r="Q24" s="214"/>
      <c r="R24" s="229"/>
      <c r="T24" s="225" t="s">
        <v>191</v>
      </c>
      <c r="U24" s="114"/>
      <c r="V24" s="221"/>
      <c r="W24" s="221"/>
      <c r="X24" s="221"/>
      <c r="Y24" s="221"/>
      <c r="Z24" s="221"/>
      <c r="AA24" s="221"/>
      <c r="AB24" s="221"/>
      <c r="AC24" s="221"/>
      <c r="AD24" s="221"/>
      <c r="AE24" s="221"/>
      <c r="AF24" s="221"/>
      <c r="AJ24" s="119"/>
      <c r="AK24" s="119"/>
      <c r="AL24" s="216" t="str">
        <f>IF(ISERROR(IF('T203'!B24="","",'T203'!B24)),"",IF('T203'!B24="","",'T203'!B24))</f>
        <v>A03028</v>
      </c>
      <c r="AM24" s="216" t="str">
        <f>IF(ISERROR(IF('T203'!K24="","",'T203'!K24)),"",IF('T203'!K24="","",'T203'!K24))</f>
        <v>A03012</v>
      </c>
      <c r="AN24" s="216">
        <f t="shared" si="1"/>
        <v>24</v>
      </c>
      <c r="AO24" s="216" t="str">
        <f>IF(ISERROR('T203'!L24),"",'T203'!L24)</f>
        <v>1</v>
      </c>
      <c r="AP24" s="216">
        <f t="shared" si="2"/>
        <v>1</v>
      </c>
      <c r="AU24" s="223"/>
      <c r="BF24" s="224"/>
      <c r="BJ24" s="114"/>
      <c r="BK24" s="114"/>
      <c r="BL24" s="114"/>
      <c r="BM24" s="114"/>
      <c r="BN24" s="114"/>
      <c r="BO24" s="114"/>
      <c r="BP24" s="114"/>
      <c r="BQ24" s="114"/>
      <c r="BR24" s="114"/>
      <c r="BS24" s="114"/>
      <c r="BT24" s="114"/>
      <c r="BU24" s="114"/>
      <c r="BV24" s="217"/>
    </row>
    <row r="25" spans="1:74" ht="15.75" customHeight="1">
      <c r="A25" s="122"/>
      <c r="B25" s="352" t="s">
        <v>1802</v>
      </c>
      <c r="C25" s="352"/>
      <c r="D25" s="352"/>
      <c r="E25" s="352"/>
      <c r="F25" s="352"/>
      <c r="G25" s="352"/>
      <c r="H25" s="352"/>
      <c r="I25" s="352"/>
      <c r="J25" s="352"/>
      <c r="K25" s="352"/>
      <c r="L25" s="352"/>
      <c r="M25" s="352"/>
      <c r="N25" s="352"/>
      <c r="O25" s="352"/>
      <c r="P25" s="352"/>
      <c r="Q25" s="233"/>
      <c r="R25" s="229"/>
      <c r="T25" s="225" t="s">
        <v>192</v>
      </c>
      <c r="U25" s="114"/>
      <c r="V25" s="221"/>
      <c r="W25" s="221"/>
      <c r="X25" s="221"/>
      <c r="Y25" s="221"/>
      <c r="Z25" s="221"/>
      <c r="AA25" s="221"/>
      <c r="AB25" s="221"/>
      <c r="AC25" s="221"/>
      <c r="AD25" s="221"/>
      <c r="AE25" s="221"/>
      <c r="AF25" s="221"/>
      <c r="AJ25" s="119"/>
      <c r="AK25" s="119"/>
      <c r="AL25" s="216" t="str">
        <f>IF(ISERROR(IF('T203'!B25="","",'T203'!B25)),"",IF('T203'!B25="","",'T203'!B25))</f>
        <v>A03030</v>
      </c>
      <c r="AM25" s="216" t="str">
        <f>IF(ISERROR(IF('T203'!K25="","",'T203'!K25)),"",IF('T203'!K25="","",'T203'!K25))</f>
        <v>A03014</v>
      </c>
      <c r="AN25" s="216">
        <f t="shared" si="1"/>
        <v>25</v>
      </c>
      <c r="AO25" s="216" t="str">
        <f>IF(ISERROR('T203'!L25),"",'T203'!L25)</f>
        <v>2-4C</v>
      </c>
      <c r="AP25" s="216">
        <f t="shared" si="2"/>
        <v>1</v>
      </c>
      <c r="BJ25" s="114"/>
      <c r="BK25" s="114"/>
      <c r="BL25" s="114"/>
      <c r="BM25" s="114"/>
      <c r="BN25" s="114"/>
      <c r="BO25" s="114"/>
      <c r="BP25" s="114"/>
      <c r="BQ25" s="114"/>
      <c r="BR25" s="114"/>
      <c r="BS25" s="114"/>
      <c r="BT25" s="114"/>
      <c r="BU25" s="114"/>
      <c r="BV25" s="217"/>
    </row>
    <row r="26" spans="1:74" ht="15.75" customHeight="1">
      <c r="A26" s="123"/>
      <c r="B26" s="234" t="s">
        <v>127</v>
      </c>
      <c r="C26" s="405" t="s">
        <v>133</v>
      </c>
      <c r="D26" s="405"/>
      <c r="E26" s="405"/>
      <c r="F26" s="235" t="s">
        <v>1807</v>
      </c>
      <c r="G26" s="236" t="s">
        <v>124</v>
      </c>
      <c r="H26" s="236" t="s">
        <v>126</v>
      </c>
      <c r="I26" s="437" t="s">
        <v>128</v>
      </c>
      <c r="J26" s="437"/>
      <c r="K26" s="437"/>
      <c r="L26" s="437"/>
      <c r="M26" s="437"/>
      <c r="N26" s="407" t="s">
        <v>129</v>
      </c>
      <c r="O26" s="408"/>
      <c r="P26" s="237" t="s">
        <v>136</v>
      </c>
      <c r="Q26" s="233"/>
      <c r="R26" s="229"/>
      <c r="T26" s="225" t="s">
        <v>193</v>
      </c>
      <c r="U26" s="114"/>
      <c r="V26" s="226"/>
      <c r="W26" s="226"/>
      <c r="X26" s="226"/>
      <c r="Y26" s="226"/>
      <c r="Z26" s="226"/>
      <c r="AA26" s="226"/>
      <c r="AB26" s="226"/>
      <c r="AC26" s="226"/>
      <c r="AD26" s="226"/>
      <c r="AE26" s="226"/>
      <c r="AF26" s="226"/>
      <c r="AG26" s="119"/>
      <c r="AH26" s="119"/>
      <c r="AJ26" s="227"/>
      <c r="AK26" s="227"/>
      <c r="AL26" s="216" t="str">
        <f>IF(ISERROR(IF('T203'!B26="","",'T203'!B26)),"",IF('T203'!B26="","",'T203'!B26))</f>
        <v>A03032</v>
      </c>
      <c r="AM26" s="216" t="str">
        <f>IF(ISERROR(IF('T203'!K26="","",'T203'!K26)),"",IF('T203'!K26="","",'T203'!K26))</f>
        <v>A03016</v>
      </c>
      <c r="AN26" s="216">
        <f t="shared" si="1"/>
        <v>26</v>
      </c>
      <c r="AO26" s="216" t="str">
        <f>IF(ISERROR('T203'!L26),"",'T203'!L26)</f>
        <v xml:space="preserve"> </v>
      </c>
      <c r="AP26" s="216">
        <f t="shared" si="2"/>
        <v>1</v>
      </c>
      <c r="BJ26" s="114"/>
      <c r="BK26" s="114"/>
      <c r="BL26" s="114"/>
      <c r="BM26" s="114"/>
      <c r="BN26" s="114"/>
      <c r="BO26" s="114"/>
      <c r="BP26" s="114"/>
      <c r="BQ26" s="114"/>
      <c r="BR26" s="114"/>
      <c r="BS26" s="114"/>
      <c r="BT26" s="114"/>
      <c r="BU26" s="114"/>
      <c r="BV26" s="217"/>
    </row>
    <row r="27" spans="1:74" ht="15.75" customHeight="1">
      <c r="A27" s="124"/>
      <c r="B27" s="155"/>
      <c r="C27" s="406"/>
      <c r="D27" s="406"/>
      <c r="E27" s="406"/>
      <c r="F27" s="238" t="str">
        <f>IF(AND(AS5&gt;0,N27=""),"",IF(B27="","",AV5))</f>
        <v/>
      </c>
      <c r="G27" s="239" t="str">
        <f>IF(AND(AS5&gt;0,N27=""),"",IF(BF5=3,BF5+BD5,BF5))</f>
        <v/>
      </c>
      <c r="H27" s="156"/>
      <c r="I27" s="436" t="str">
        <f>PROPER(IF(ISERROR(CONCATENATE(VLOOKUP(B27,'T203'!B$2:D$2500,2,FALSE),"/",VLOOKUP(B27,'T203'!B$2:D$2500,3,FALSE))),"",CONCATENATE(VLOOKUP(B27,'T203'!B$2:D$2500,2,FALSE),"/",VLOOKUP(B27,'T203'!B$2:D$2500,3,FALSE))))</f>
        <v/>
      </c>
      <c r="J27" s="436"/>
      <c r="K27" s="436"/>
      <c r="L27" s="436"/>
      <c r="M27" s="436"/>
      <c r="N27" s="406" t="s">
        <v>228</v>
      </c>
      <c r="O27" s="406"/>
      <c r="P27" s="166"/>
      <c r="Q27" s="240"/>
      <c r="R27" s="241"/>
      <c r="T27" s="225" t="s">
        <v>194</v>
      </c>
      <c r="U27" s="114"/>
      <c r="V27" s="221"/>
      <c r="W27" s="221"/>
      <c r="X27" s="221"/>
      <c r="Y27" s="221"/>
      <c r="Z27" s="221"/>
      <c r="AA27" s="221"/>
      <c r="AB27" s="221"/>
      <c r="AC27" s="221"/>
      <c r="AD27" s="221"/>
      <c r="AE27" s="221"/>
      <c r="AF27" s="221"/>
      <c r="AJ27" s="119"/>
      <c r="AK27" s="119"/>
      <c r="AL27" s="216" t="str">
        <f>IF(ISERROR(IF('T203'!B27="","",'T203'!B27)),"",IF('T203'!B27="","",'T203'!B27))</f>
        <v>A03034</v>
      </c>
      <c r="AM27" s="216" t="str">
        <f>IF(ISERROR(IF('T203'!K27="","",'T203'!K27)),"",IF('T203'!K27="","",'T203'!K27))</f>
        <v>A03018</v>
      </c>
      <c r="AN27" s="216">
        <f t="shared" si="1"/>
        <v>27</v>
      </c>
      <c r="AO27" s="216" t="str">
        <f>IF(ISERROR('T203'!L27),"",'T203'!L27)</f>
        <v xml:space="preserve"> </v>
      </c>
      <c r="AP27" s="216">
        <f t="shared" si="2"/>
        <v>1</v>
      </c>
      <c r="BJ27" s="109"/>
      <c r="BK27" s="109"/>
      <c r="BL27" s="109"/>
      <c r="BM27" s="109"/>
      <c r="BN27" s="109"/>
      <c r="BO27" s="109"/>
      <c r="BP27" s="109"/>
      <c r="BQ27" s="109"/>
      <c r="BR27" s="109"/>
      <c r="BS27" s="109"/>
      <c r="BT27" s="109"/>
      <c r="BU27" s="114"/>
      <c r="BV27" s="217"/>
    </row>
    <row r="28" spans="1:74" ht="15.75" customHeight="1">
      <c r="A28" s="113"/>
      <c r="B28" s="382"/>
      <c r="C28" s="382"/>
      <c r="D28" s="382"/>
      <c r="E28" s="382"/>
      <c r="F28" s="382"/>
      <c r="G28" s="382"/>
      <c r="H28" s="382"/>
      <c r="I28" s="382"/>
      <c r="J28" s="382"/>
      <c r="K28" s="382"/>
      <c r="L28" s="382"/>
      <c r="M28" s="382"/>
      <c r="N28" s="382"/>
      <c r="O28" s="382"/>
      <c r="P28" s="382"/>
      <c r="Q28" s="240"/>
      <c r="R28" s="241"/>
      <c r="T28" s="225" t="s">
        <v>195</v>
      </c>
      <c r="U28" s="114"/>
      <c r="V28" s="221"/>
      <c r="W28" s="221"/>
      <c r="X28" s="221"/>
      <c r="Y28" s="221"/>
      <c r="Z28" s="221"/>
      <c r="AA28" s="221"/>
      <c r="AB28" s="221"/>
      <c r="AC28" s="221"/>
      <c r="AD28" s="221"/>
      <c r="AE28" s="221"/>
      <c r="AF28" s="221"/>
      <c r="AJ28" s="119"/>
      <c r="AK28" s="119"/>
      <c r="AL28" s="216" t="str">
        <f>IF(ISERROR(IF('T203'!B28="","",'T203'!B28)),"",IF('T203'!B28="","",'T203'!B28))</f>
        <v>A03036</v>
      </c>
      <c r="AM28" s="216" t="str">
        <f>IF(ISERROR(IF('T203'!K28="","",'T203'!K28)),"",IF('T203'!K28="","",'T203'!K28))</f>
        <v>A03020</v>
      </c>
      <c r="AN28" s="216">
        <f t="shared" si="1"/>
        <v>28</v>
      </c>
      <c r="AO28" s="216" t="str">
        <f>IF(ISERROR('T203'!L28),"",'T203'!L28)</f>
        <v xml:space="preserve"> </v>
      </c>
      <c r="AP28" s="216">
        <f t="shared" si="2"/>
        <v>1</v>
      </c>
      <c r="BJ28" s="226"/>
      <c r="BK28" s="226"/>
      <c r="BL28" s="226"/>
      <c r="BM28" s="226"/>
      <c r="BN28" s="226"/>
      <c r="BO28" s="226"/>
      <c r="BP28" s="226"/>
      <c r="BQ28" s="226"/>
      <c r="BR28" s="226"/>
      <c r="BS28" s="226"/>
      <c r="BT28" s="109"/>
      <c r="BU28" s="114"/>
      <c r="BV28" s="217"/>
    </row>
    <row r="29" spans="1:74" ht="15.75" customHeight="1">
      <c r="A29" s="113"/>
      <c r="B29" s="242"/>
      <c r="C29" s="243"/>
      <c r="D29" s="243"/>
      <c r="E29" s="244"/>
      <c r="F29" s="244"/>
      <c r="G29" s="245"/>
      <c r="H29" s="245"/>
      <c r="I29" s="245"/>
      <c r="J29" s="246" t="s">
        <v>135</v>
      </c>
      <c r="K29" s="246"/>
      <c r="L29" s="245"/>
      <c r="M29" s="245"/>
      <c r="N29" s="245"/>
      <c r="O29" s="245"/>
      <c r="P29" s="247"/>
      <c r="Q29" s="230"/>
      <c r="R29" s="241"/>
      <c r="T29" s="225" t="s">
        <v>196</v>
      </c>
      <c r="U29" s="114"/>
      <c r="V29" s="226"/>
      <c r="W29" s="226"/>
      <c r="X29" s="226"/>
      <c r="Y29" s="226"/>
      <c r="Z29" s="226"/>
      <c r="AA29" s="226"/>
      <c r="AB29" s="226"/>
      <c r="AC29" s="226"/>
      <c r="AD29" s="226"/>
      <c r="AE29" s="226"/>
      <c r="AF29" s="226"/>
      <c r="AG29" s="119"/>
      <c r="AH29" s="119"/>
      <c r="AJ29" s="227"/>
      <c r="AK29" s="227"/>
      <c r="AL29" s="216" t="str">
        <f>IF(ISERROR(IF('T203'!B29="","",'T203'!B29)),"",IF('T203'!B29="","",'T203'!B29))</f>
        <v>A03038</v>
      </c>
      <c r="AM29" s="216" t="str">
        <f>IF(ISERROR(IF('T203'!K29="","",'T203'!K29)),"",IF('T203'!K29="","",'T203'!K29))</f>
        <v>A03022</v>
      </c>
      <c r="AN29" s="216">
        <f t="shared" si="1"/>
        <v>29</v>
      </c>
      <c r="AO29" s="216" t="str">
        <f>IF(ISERROR('T203'!L29),"",'T203'!L29)</f>
        <v>2-7</v>
      </c>
      <c r="AP29" s="216">
        <f t="shared" si="2"/>
        <v>1</v>
      </c>
      <c r="BJ29" s="226"/>
      <c r="BK29" s="226"/>
      <c r="BL29" s="226"/>
      <c r="BM29" s="226"/>
      <c r="BN29" s="226"/>
      <c r="BO29" s="226"/>
      <c r="BP29" s="226"/>
      <c r="BQ29" s="226"/>
      <c r="BR29" s="226"/>
      <c r="BS29" s="226"/>
      <c r="BT29" s="109"/>
      <c r="BU29" s="114"/>
      <c r="BV29" s="217"/>
    </row>
    <row r="30" spans="1:74" ht="15.75" customHeight="1">
      <c r="A30" s="113"/>
      <c r="B30" s="385" t="s">
        <v>279</v>
      </c>
      <c r="C30" s="385"/>
      <c r="D30" s="385"/>
      <c r="E30" s="384" t="s">
        <v>138</v>
      </c>
      <c r="F30" s="384" t="s">
        <v>139</v>
      </c>
      <c r="G30" s="383" t="s">
        <v>140</v>
      </c>
      <c r="H30" s="383" t="s">
        <v>141</v>
      </c>
      <c r="I30" s="383" t="s">
        <v>142</v>
      </c>
      <c r="J30" s="248" t="s">
        <v>143</v>
      </c>
      <c r="K30" s="248" t="s">
        <v>144</v>
      </c>
      <c r="L30" s="248" t="s">
        <v>145</v>
      </c>
      <c r="M30" s="248" t="s">
        <v>146</v>
      </c>
      <c r="N30" s="248" t="s">
        <v>147</v>
      </c>
      <c r="O30" s="248" t="s">
        <v>148</v>
      </c>
      <c r="P30" s="248" t="s">
        <v>149</v>
      </c>
      <c r="Q30" s="249"/>
      <c r="R30" s="241"/>
      <c r="S30" s="250"/>
      <c r="T30" s="225" t="s">
        <v>197</v>
      </c>
      <c r="U30" s="114"/>
      <c r="V30" s="221"/>
      <c r="W30" s="221"/>
      <c r="X30" s="221"/>
      <c r="Y30" s="221"/>
      <c r="Z30" s="221"/>
      <c r="AA30" s="221"/>
      <c r="AB30" s="221"/>
      <c r="AC30" s="221"/>
      <c r="AD30" s="221"/>
      <c r="AE30" s="221"/>
      <c r="AF30" s="221"/>
      <c r="AJ30" s="119"/>
      <c r="AK30" s="119"/>
      <c r="AL30" s="216" t="str">
        <f>IF(ISERROR(IF('T203'!B30="","",'T203'!B30)),"",IF('T203'!B30="","",'T203'!B30))</f>
        <v>A03040</v>
      </c>
      <c r="AM30" s="216" t="str">
        <f>IF(ISERROR(IF('T203'!K30="","",'T203'!K30)),"",IF('T203'!K30="","",'T203'!K30))</f>
        <v>A03022</v>
      </c>
      <c r="AN30" s="216">
        <f t="shared" si="1"/>
        <v>30</v>
      </c>
      <c r="AO30" s="216" t="str">
        <f>IF(ISERROR('T203'!L30),"",'T203'!L30)</f>
        <v>4-7</v>
      </c>
      <c r="AP30" s="216">
        <f t="shared" si="2"/>
        <v>1</v>
      </c>
      <c r="BJ30" s="226"/>
      <c r="BK30" s="226"/>
      <c r="BL30" s="226"/>
      <c r="BM30" s="226"/>
      <c r="BN30" s="226"/>
      <c r="BO30" s="226"/>
      <c r="BP30" s="226"/>
      <c r="BQ30" s="226"/>
      <c r="BR30" s="226"/>
      <c r="BS30" s="226"/>
      <c r="BT30" s="109"/>
      <c r="BU30" s="114"/>
      <c r="BV30" s="217"/>
    </row>
    <row r="31" spans="1:74" ht="15.75" customHeight="1">
      <c r="A31" s="113"/>
      <c r="B31" s="385"/>
      <c r="C31" s="385"/>
      <c r="D31" s="385"/>
      <c r="E31" s="384"/>
      <c r="F31" s="384"/>
      <c r="G31" s="383"/>
      <c r="H31" s="383"/>
      <c r="I31" s="383"/>
      <c r="J31" s="336" t="str">
        <f>CONCATENATE("(",W36,"-",W35,")")</f>
        <v>(90-100)</v>
      </c>
      <c r="K31" s="336" t="str">
        <f t="shared" ref="K31:P31" si="3">CONCATENATE("(",X36,"-",X35,")")</f>
        <v>(65-90)</v>
      </c>
      <c r="L31" s="336" t="str">
        <f t="shared" si="3"/>
        <v>(45-70)</v>
      </c>
      <c r="M31" s="336" t="str">
        <f t="shared" si="3"/>
        <v>(30-50)</v>
      </c>
      <c r="N31" s="336" t="str">
        <f t="shared" si="3"/>
        <v>(18-30)</v>
      </c>
      <c r="O31" s="336" t="str">
        <f t="shared" si="3"/>
        <v>(10-21)</v>
      </c>
      <c r="P31" s="336" t="str">
        <f t="shared" si="3"/>
        <v>(5-15)</v>
      </c>
      <c r="Q31" s="230"/>
      <c r="R31" s="241"/>
      <c r="S31" s="251"/>
      <c r="T31" s="225" t="s">
        <v>198</v>
      </c>
      <c r="U31" s="114"/>
      <c r="V31" s="221"/>
      <c r="W31" s="221"/>
      <c r="X31" s="221"/>
      <c r="Y31" s="221"/>
      <c r="Z31" s="221"/>
      <c r="AA31" s="221"/>
      <c r="AB31" s="221"/>
      <c r="AC31" s="221"/>
      <c r="AD31" s="221"/>
      <c r="AE31" s="221"/>
      <c r="AF31" s="221"/>
      <c r="AJ31" s="119"/>
      <c r="AK31" s="119"/>
      <c r="AL31" s="216" t="str">
        <f>IF(ISERROR(IF('T203'!B31="","",'T203'!B31)),"",IF('T203'!B31="","",'T203'!B31))</f>
        <v>A03042</v>
      </c>
      <c r="AM31" s="216" t="str">
        <f>IF(ISERROR(IF('T203'!K31="","",'T203'!K31)),"",IF('T203'!K31="","",'T203'!K31))</f>
        <v>A03024</v>
      </c>
      <c r="AN31" s="216">
        <f t="shared" si="1"/>
        <v>31</v>
      </c>
      <c r="AO31" s="216" t="str">
        <f>IF(ISERROR('T203'!L31),"",'T203'!L31)</f>
        <v xml:space="preserve"> </v>
      </c>
      <c r="AP31" s="216">
        <f t="shared" si="2"/>
        <v>1</v>
      </c>
      <c r="BJ31" s="226"/>
      <c r="BK31" s="226"/>
      <c r="BL31" s="226"/>
      <c r="BM31" s="226"/>
      <c r="BN31" s="226"/>
      <c r="BO31" s="226"/>
      <c r="BP31" s="226"/>
      <c r="BQ31" s="226"/>
      <c r="BR31" s="226"/>
      <c r="BS31" s="226"/>
      <c r="BT31" s="109"/>
      <c r="BU31" s="114"/>
      <c r="BV31" s="217"/>
    </row>
    <row r="32" spans="1:74" ht="15.75" customHeight="1">
      <c r="A32" s="113"/>
      <c r="B32" s="428" t="str">
        <f>IF(C27="","Mineral Aggregate",C27)</f>
        <v>Mineral Aggregate</v>
      </c>
      <c r="C32" s="428"/>
      <c r="D32" s="428"/>
      <c r="E32" s="167"/>
      <c r="F32" s="167"/>
      <c r="G32" s="167"/>
      <c r="H32" s="167"/>
      <c r="I32" s="167"/>
      <c r="J32" s="167"/>
      <c r="K32" s="167"/>
      <c r="L32" s="167"/>
      <c r="M32" s="167"/>
      <c r="N32" s="167"/>
      <c r="O32" s="167"/>
      <c r="P32" s="167"/>
      <c r="Q32" s="252"/>
      <c r="R32" s="241"/>
      <c r="S32" s="251"/>
      <c r="T32" s="225" t="s">
        <v>199</v>
      </c>
      <c r="U32" s="114"/>
      <c r="V32" s="226"/>
      <c r="W32" s="226"/>
      <c r="X32" s="226"/>
      <c r="Y32" s="226"/>
      <c r="Z32" s="226"/>
      <c r="AA32" s="226"/>
      <c r="AB32" s="226"/>
      <c r="AC32" s="226"/>
      <c r="AD32" s="226"/>
      <c r="AE32" s="226"/>
      <c r="AF32" s="226"/>
      <c r="AG32" s="119"/>
      <c r="AH32" s="119"/>
      <c r="AJ32" s="227"/>
      <c r="AK32" s="227"/>
      <c r="AL32" s="216" t="str">
        <f>IF(ISERROR(IF('T203'!B32="","",'T203'!B32)),"",IF('T203'!B32="","",'T203'!B32))</f>
        <v>A03044</v>
      </c>
      <c r="AM32" s="216" t="str">
        <f>IF(ISERROR(IF('T203'!K32="","",'T203'!K32)),"",IF('T203'!K32="","",'T203'!K32))</f>
        <v>A03026</v>
      </c>
      <c r="AN32" s="216">
        <f t="shared" si="1"/>
        <v>32</v>
      </c>
      <c r="AO32" s="216" t="str">
        <f>IF(ISERROR('T203'!L32),"",'T203'!L32)</f>
        <v xml:space="preserve"> </v>
      </c>
      <c r="AP32" s="216">
        <f t="shared" si="2"/>
        <v>1</v>
      </c>
      <c r="BJ32" s="226"/>
      <c r="BK32" s="226"/>
      <c r="BL32" s="226"/>
      <c r="BM32" s="226"/>
      <c r="BN32" s="226"/>
      <c r="BO32" s="226"/>
      <c r="BP32" s="226"/>
      <c r="BQ32" s="226"/>
      <c r="BR32" s="226"/>
      <c r="BS32" s="226"/>
      <c r="BT32" s="109"/>
      <c r="BU32" s="114"/>
      <c r="BV32" s="217"/>
    </row>
    <row r="33" spans="1:74" ht="15.75" customHeight="1">
      <c r="A33" s="113"/>
      <c r="B33" s="351" t="s">
        <v>35</v>
      </c>
      <c r="C33" s="351"/>
      <c r="D33" s="351"/>
      <c r="E33" s="167"/>
      <c r="F33" s="167"/>
      <c r="G33" s="167"/>
      <c r="H33" s="167"/>
      <c r="I33" s="167"/>
      <c r="J33" s="167"/>
      <c r="K33" s="167"/>
      <c r="L33" s="167"/>
      <c r="M33" s="167"/>
      <c r="N33" s="167"/>
      <c r="O33" s="167"/>
      <c r="P33" s="167"/>
      <c r="Q33" s="230"/>
      <c r="R33" s="241"/>
      <c r="S33" s="251"/>
      <c r="T33" s="225" t="s">
        <v>200</v>
      </c>
      <c r="U33" s="114"/>
      <c r="V33" s="221"/>
      <c r="W33" s="221"/>
      <c r="X33" s="221"/>
      <c r="Y33" s="221"/>
      <c r="Z33" s="221"/>
      <c r="AA33" s="221"/>
      <c r="AB33" s="221"/>
      <c r="AC33" s="221"/>
      <c r="AD33" s="221"/>
      <c r="AE33" s="221"/>
      <c r="AF33" s="221"/>
      <c r="AJ33" s="119"/>
      <c r="AK33" s="119"/>
      <c r="AL33" s="216" t="str">
        <f>IF(ISERROR(IF('T203'!B33="","",'T203'!B33)),"",IF('T203'!B33="","",'T203'!B33))</f>
        <v>A03046</v>
      </c>
      <c r="AM33" s="216" t="str">
        <f>IF(ISERROR(IF('T203'!K33="","",'T203'!K33)),"",IF('T203'!K33="","",'T203'!K33))</f>
        <v>A03028</v>
      </c>
      <c r="AN33" s="216">
        <f t="shared" si="1"/>
        <v>33</v>
      </c>
      <c r="AO33" s="216" t="str">
        <f>IF(ISERROR('T203'!L33),"",'T203'!L33)</f>
        <v>FULL FACE</v>
      </c>
      <c r="AP33" s="216">
        <f t="shared" si="2"/>
        <v>1</v>
      </c>
      <c r="BJ33" s="226"/>
      <c r="BK33" s="226"/>
      <c r="BL33" s="226"/>
      <c r="BM33" s="226"/>
      <c r="BN33" s="226"/>
      <c r="BO33" s="226"/>
      <c r="BP33" s="226"/>
      <c r="BQ33" s="226"/>
      <c r="BR33" s="226"/>
      <c r="BS33" s="226"/>
      <c r="BT33" s="109"/>
      <c r="BU33" s="114"/>
      <c r="BV33" s="217"/>
    </row>
    <row r="34" spans="1:74" ht="15.75" customHeight="1">
      <c r="A34" s="113"/>
      <c r="B34" s="351" t="s">
        <v>38</v>
      </c>
      <c r="C34" s="351"/>
      <c r="D34" s="351"/>
      <c r="E34" s="253">
        <f t="shared" ref="E34:P34" si="4">$N$58*E32+$N$59*E33</f>
        <v>0</v>
      </c>
      <c r="F34" s="253">
        <f t="shared" si="4"/>
        <v>0</v>
      </c>
      <c r="G34" s="253">
        <f t="shared" si="4"/>
        <v>0</v>
      </c>
      <c r="H34" s="253">
        <f t="shared" si="4"/>
        <v>0</v>
      </c>
      <c r="I34" s="253">
        <f t="shared" si="4"/>
        <v>0</v>
      </c>
      <c r="J34" s="253">
        <f t="shared" si="4"/>
        <v>0</v>
      </c>
      <c r="K34" s="253">
        <f t="shared" si="4"/>
        <v>0</v>
      </c>
      <c r="L34" s="253">
        <f t="shared" si="4"/>
        <v>0</v>
      </c>
      <c r="M34" s="253">
        <f t="shared" si="4"/>
        <v>0</v>
      </c>
      <c r="N34" s="253">
        <f t="shared" si="4"/>
        <v>0</v>
      </c>
      <c r="O34" s="253">
        <f t="shared" si="4"/>
        <v>0</v>
      </c>
      <c r="P34" s="253">
        <f t="shared" si="4"/>
        <v>0</v>
      </c>
      <c r="Q34" s="230"/>
      <c r="R34" s="254"/>
      <c r="S34" s="251"/>
      <c r="T34" s="225" t="s">
        <v>201</v>
      </c>
      <c r="U34" s="114"/>
      <c r="V34" s="221"/>
      <c r="W34" s="221"/>
      <c r="X34" s="221"/>
      <c r="Y34" s="221"/>
      <c r="Z34" s="221"/>
      <c r="AA34" s="221"/>
      <c r="AB34" s="221"/>
      <c r="AC34" s="221"/>
      <c r="AD34" s="221"/>
      <c r="AE34" s="221"/>
      <c r="AF34" s="221"/>
      <c r="AJ34" s="119"/>
      <c r="AK34" s="119"/>
      <c r="AL34" s="216" t="str">
        <f>IF(ISERROR(IF('T203'!B34="","",'T203'!B34)),"",IF('T203'!B34="","",'T203'!B34))</f>
        <v>A03048</v>
      </c>
      <c r="AM34" s="216" t="str">
        <f>IF(ISERROR(IF('T203'!K34="","",'T203'!K34)),"",IF('T203'!K34="","",'T203'!K34))</f>
        <v>A03030</v>
      </c>
      <c r="AN34" s="216">
        <f t="shared" si="1"/>
        <v>34</v>
      </c>
      <c r="AO34" s="216" t="str">
        <f>IF(ISERROR('T203'!L34),"",'T203'!L34)</f>
        <v xml:space="preserve"> </v>
      </c>
      <c r="AP34" s="216">
        <f t="shared" si="2"/>
        <v>1</v>
      </c>
      <c r="BJ34" s="226"/>
      <c r="BK34" s="226"/>
      <c r="BL34" s="226"/>
      <c r="BM34" s="226"/>
      <c r="BN34" s="226"/>
      <c r="BO34" s="226"/>
      <c r="BP34" s="226"/>
      <c r="BQ34" s="226"/>
      <c r="BR34" s="226"/>
      <c r="BS34" s="226"/>
      <c r="BT34" s="109"/>
      <c r="BU34" s="114"/>
      <c r="BV34" s="217"/>
    </row>
    <row r="35" spans="1:74" s="37" customFormat="1" ht="15.75" customHeight="1">
      <c r="A35" s="106"/>
      <c r="B35" s="255"/>
      <c r="C35" s="255"/>
      <c r="D35" s="255"/>
      <c r="E35" s="230"/>
      <c r="F35" s="230"/>
      <c r="G35" s="230"/>
      <c r="H35" s="230"/>
      <c r="I35" s="230"/>
      <c r="J35" s="230"/>
      <c r="K35" s="230"/>
      <c r="L35" s="230"/>
      <c r="M35" s="230"/>
      <c r="N35" s="230"/>
      <c r="O35" s="230"/>
      <c r="P35" s="230"/>
      <c r="Q35" s="256"/>
      <c r="S35" s="251"/>
      <c r="T35" s="225" t="s">
        <v>202</v>
      </c>
      <c r="U35" s="114"/>
      <c r="V35" s="258">
        <f>IF($C$15&lt;&gt;$U$4,'Mix Requirements'!F3,'Mix Requirements'!F2)</f>
        <v>100</v>
      </c>
      <c r="W35" s="258">
        <f>IF($C$15&lt;&gt;$U$4,'Mix Requirements'!G3,'Mix Requirements'!G2)</f>
        <v>100</v>
      </c>
      <c r="X35" s="258">
        <f>IF($C$15&lt;&gt;$U$4,'Mix Requirements'!H3,'Mix Requirements'!H2)</f>
        <v>90</v>
      </c>
      <c r="Y35" s="258">
        <f>IF($C$15&lt;&gt;$U$4,'Mix Requirements'!I3,'Mix Requirements'!I2)</f>
        <v>70</v>
      </c>
      <c r="Z35" s="258">
        <f>IF($C$15&lt;&gt;$U$4,'Mix Requirements'!J3,'Mix Requirements'!J2)</f>
        <v>50</v>
      </c>
      <c r="AA35" s="258">
        <f>IF($C$15&lt;&gt;$U$4,'Mix Requirements'!K3,'Mix Requirements'!K2)</f>
        <v>30</v>
      </c>
      <c r="AB35" s="258">
        <f>IF($C$15&lt;&gt;$U$4,'Mix Requirements'!L3,'Mix Requirements'!L2)</f>
        <v>21</v>
      </c>
      <c r="AC35" s="258">
        <f>IF($C$15&lt;&gt;$U$4,'Mix Requirements'!M3,'Mix Requirements'!M2)</f>
        <v>15</v>
      </c>
      <c r="AD35" s="226"/>
      <c r="AE35" s="226"/>
      <c r="AF35" s="226"/>
      <c r="AG35" s="119"/>
      <c r="AH35" s="119"/>
      <c r="AJ35" s="227"/>
      <c r="AK35" s="227"/>
      <c r="AL35" s="216" t="str">
        <f>IF(ISERROR(IF('T203'!B35="","",'T203'!B35)),"",IF('T203'!B35="","",'T203'!B35))</f>
        <v>A03050</v>
      </c>
      <c r="AM35" s="216" t="str">
        <f>IF(ISERROR(IF('T203'!K35="","",'T203'!K35)),"",IF('T203'!K35="","",'T203'!K35))</f>
        <v>A03032</v>
      </c>
      <c r="AN35" s="216">
        <f t="shared" si="1"/>
        <v>35</v>
      </c>
      <c r="AO35" s="216" t="str">
        <f>IF(ISERROR('T203'!L35),"",'T203'!L35)</f>
        <v xml:space="preserve"> </v>
      </c>
      <c r="AP35" s="216">
        <f t="shared" si="2"/>
        <v>1</v>
      </c>
      <c r="AQ35" s="216"/>
      <c r="AR35" s="216"/>
      <c r="AS35" s="216"/>
      <c r="AT35" s="216"/>
      <c r="AU35" s="216"/>
      <c r="AV35" s="216"/>
      <c r="AW35" s="216"/>
      <c r="AX35" s="216"/>
      <c r="AY35" s="216"/>
      <c r="AZ35" s="216"/>
      <c r="BA35" s="216"/>
      <c r="BB35" s="216"/>
      <c r="BC35" s="216"/>
      <c r="BD35" s="216"/>
      <c r="BE35" s="216"/>
      <c r="BF35" s="216"/>
      <c r="BG35" s="216"/>
      <c r="BH35" s="216"/>
      <c r="BI35" s="216"/>
      <c r="BJ35" s="226"/>
      <c r="BK35" s="226"/>
      <c r="BL35" s="226"/>
      <c r="BM35" s="226"/>
      <c r="BN35" s="226"/>
      <c r="BO35" s="226"/>
      <c r="BP35" s="226"/>
      <c r="BQ35" s="226"/>
      <c r="BR35" s="226"/>
      <c r="BS35" s="226"/>
      <c r="BT35" s="109"/>
      <c r="BU35" s="114"/>
      <c r="BV35" s="114"/>
    </row>
    <row r="36" spans="1:74" ht="15.75" customHeight="1">
      <c r="A36" s="99"/>
      <c r="B36" s="260"/>
      <c r="C36" s="260"/>
      <c r="D36" s="260"/>
      <c r="E36" s="216"/>
      <c r="F36" s="216"/>
      <c r="G36" s="216"/>
      <c r="H36" s="216"/>
      <c r="I36" s="230"/>
      <c r="J36" s="230"/>
      <c r="K36" s="230"/>
      <c r="L36" s="230"/>
      <c r="M36" s="230"/>
      <c r="N36" s="230"/>
      <c r="O36" s="230"/>
      <c r="P36" s="230"/>
      <c r="Q36" s="256"/>
      <c r="R36" s="261"/>
      <c r="S36" s="251"/>
      <c r="T36" s="225" t="s">
        <v>203</v>
      </c>
      <c r="U36" s="114"/>
      <c r="V36" s="258">
        <f>IF($C$15&lt;&gt;$U$4,'Mix Requirements'!N3,'Mix Requirements'!N2)</f>
        <v>100</v>
      </c>
      <c r="W36" s="258">
        <f>IF($C$15&lt;&gt;$U$4,'Mix Requirements'!O3,'Mix Requirements'!O2)</f>
        <v>90</v>
      </c>
      <c r="X36" s="258">
        <f>IF($C$15&lt;&gt;$U$4,'Mix Requirements'!P3,'Mix Requirements'!P2)</f>
        <v>65</v>
      </c>
      <c r="Y36" s="258">
        <f>IF($C$15&lt;&gt;$U$4,'Mix Requirements'!Q3,'Mix Requirements'!Q2)</f>
        <v>45</v>
      </c>
      <c r="Z36" s="258">
        <f>IF($C$15&lt;&gt;$U$4,'Mix Requirements'!R3,'Mix Requirements'!R2)</f>
        <v>30</v>
      </c>
      <c r="AA36" s="258">
        <f>IF($C$15&lt;&gt;$U$4,'Mix Requirements'!S3,'Mix Requirements'!S2)</f>
        <v>18</v>
      </c>
      <c r="AB36" s="258">
        <f>IF($C$15&lt;&gt;$U$4,'Mix Requirements'!T3,'Mix Requirements'!T2)</f>
        <v>10</v>
      </c>
      <c r="AC36" s="258">
        <f>IF($C$15&lt;&gt;$U$4,'Mix Requirements'!U3,'Mix Requirements'!U2)</f>
        <v>5</v>
      </c>
      <c r="AD36" s="221"/>
      <c r="AE36" s="221"/>
      <c r="AF36" s="221"/>
      <c r="AJ36" s="119"/>
      <c r="AK36" s="119"/>
      <c r="AL36" s="216" t="str">
        <f>IF(ISERROR(IF('T203'!B36="","",'T203'!B36)),"",IF('T203'!B36="","",'T203'!B36))</f>
        <v>A03052</v>
      </c>
      <c r="AM36" s="216" t="str">
        <f>IF(ISERROR(IF('T203'!K36="","",'T203'!K36)),"",IF('T203'!K36="","",'T203'!K36))</f>
        <v>A03034</v>
      </c>
      <c r="AN36" s="216">
        <f t="shared" si="1"/>
        <v>36</v>
      </c>
      <c r="AO36" s="216" t="str">
        <f>IF(ISERROR('T203'!L36),"",'T203'!L36)</f>
        <v>1-5</v>
      </c>
      <c r="AP36" s="216">
        <f t="shared" si="2"/>
        <v>1</v>
      </c>
      <c r="BJ36" s="226"/>
      <c r="BK36" s="226"/>
      <c r="BL36" s="226"/>
      <c r="BM36" s="226"/>
      <c r="BN36" s="226"/>
      <c r="BO36" s="226"/>
      <c r="BP36" s="226"/>
      <c r="BQ36" s="226"/>
      <c r="BR36" s="226"/>
      <c r="BS36" s="226"/>
      <c r="BT36" s="109"/>
      <c r="BU36" s="114"/>
      <c r="BV36" s="217"/>
    </row>
    <row r="37" spans="1:74" ht="15.75" customHeight="1">
      <c r="A37" s="99"/>
      <c r="B37" s="260"/>
      <c r="C37" s="260"/>
      <c r="D37" s="260"/>
      <c r="E37" s="230"/>
      <c r="F37" s="230"/>
      <c r="G37" s="230"/>
      <c r="H37" s="230"/>
      <c r="I37" s="230"/>
      <c r="J37" s="373" t="s">
        <v>1803</v>
      </c>
      <c r="K37" s="373"/>
      <c r="L37" s="373"/>
      <c r="M37" s="373"/>
      <c r="N37" s="373"/>
      <c r="O37" s="373"/>
      <c r="P37" s="373"/>
      <c r="Q37" s="373"/>
      <c r="R37" s="261"/>
      <c r="S37" s="251"/>
      <c r="T37" s="225" t="s">
        <v>204</v>
      </c>
      <c r="U37" s="114"/>
      <c r="V37" s="263" t="str">
        <f t="shared" ref="V37:AC37" si="5">IF(I34="","",IF(I34&gt;V35,"Out",IF(I34&lt;V36,"Out","In")))</f>
        <v>Out</v>
      </c>
      <c r="W37" s="263" t="str">
        <f t="shared" si="5"/>
        <v>Out</v>
      </c>
      <c r="X37" s="263" t="str">
        <f t="shared" si="5"/>
        <v>Out</v>
      </c>
      <c r="Y37" s="263" t="str">
        <f t="shared" si="5"/>
        <v>Out</v>
      </c>
      <c r="Z37" s="263" t="str">
        <f t="shared" si="5"/>
        <v>Out</v>
      </c>
      <c r="AA37" s="263" t="str">
        <f t="shared" si="5"/>
        <v>Out</v>
      </c>
      <c r="AB37" s="263" t="str">
        <f t="shared" si="5"/>
        <v>Out</v>
      </c>
      <c r="AC37" s="263" t="str">
        <f t="shared" si="5"/>
        <v>Out</v>
      </c>
      <c r="AD37" s="221"/>
      <c r="AE37" s="221"/>
      <c r="AF37" s="221"/>
      <c r="AJ37" s="119"/>
      <c r="AK37" s="119"/>
      <c r="AL37" s="216" t="str">
        <f>IF(ISERROR(IF('T203'!B37="","",'T203'!B37)),"",IF('T203'!B37="","",'T203'!B37))</f>
        <v>A03054</v>
      </c>
      <c r="AM37" s="216" t="str">
        <f>IF(ISERROR(IF('T203'!K37="","",'T203'!K37)),"",IF('T203'!K37="","",'T203'!K37))</f>
        <v>A03036</v>
      </c>
      <c r="AN37" s="216">
        <f t="shared" si="1"/>
        <v>37</v>
      </c>
      <c r="AO37" s="216" t="str">
        <f>IF(ISERROR('T203'!L37),"",'T203'!L37)</f>
        <v xml:space="preserve"> </v>
      </c>
      <c r="AP37" s="216">
        <f t="shared" si="2"/>
        <v>1</v>
      </c>
      <c r="BJ37" s="226"/>
      <c r="BK37" s="226"/>
      <c r="BL37" s="226"/>
      <c r="BM37" s="226"/>
      <c r="BN37" s="226"/>
      <c r="BO37" s="226"/>
      <c r="BP37" s="226"/>
      <c r="BQ37" s="226"/>
      <c r="BR37" s="226"/>
      <c r="BS37" s="226"/>
      <c r="BT37" s="109"/>
      <c r="BU37" s="114"/>
      <c r="BV37" s="217"/>
    </row>
    <row r="38" spans="1:74" ht="15.75" customHeight="1">
      <c r="A38" s="99"/>
      <c r="B38" s="260"/>
      <c r="C38" s="260"/>
      <c r="D38" s="260"/>
      <c r="E38" s="216"/>
      <c r="F38" s="216"/>
      <c r="G38" s="216"/>
      <c r="H38" s="216"/>
      <c r="I38" s="230"/>
      <c r="J38" s="376"/>
      <c r="K38" s="377"/>
      <c r="L38" s="378"/>
      <c r="M38" s="379" t="s">
        <v>263</v>
      </c>
      <c r="N38" s="380"/>
      <c r="O38" s="381" t="s">
        <v>264</v>
      </c>
      <c r="P38" s="380"/>
      <c r="Q38" s="157" t="s">
        <v>265</v>
      </c>
      <c r="R38" s="37"/>
      <c r="S38" s="251"/>
      <c r="T38" s="225" t="s">
        <v>205</v>
      </c>
      <c r="U38" s="114"/>
      <c r="V38" s="226"/>
      <c r="W38" s="226"/>
      <c r="X38" s="226"/>
      <c r="Y38" s="226"/>
      <c r="Z38" s="226"/>
      <c r="AA38" s="226"/>
      <c r="AB38" s="226"/>
      <c r="AC38" s="226"/>
      <c r="AD38" s="226"/>
      <c r="AE38" s="226"/>
      <c r="AF38" s="226"/>
      <c r="AG38" s="119"/>
      <c r="AH38" s="119"/>
      <c r="AJ38" s="227"/>
      <c r="AK38" s="227"/>
      <c r="AL38" s="216" t="str">
        <f>IF(ISERROR(IF('T203'!B38="","",'T203'!B38)),"",IF('T203'!B38="","",'T203'!B38))</f>
        <v>A03056</v>
      </c>
      <c r="AM38" s="216" t="str">
        <f>IF(ISERROR(IF('T203'!K38="","",'T203'!K38)),"",IF('T203'!K38="","",'T203'!K38))</f>
        <v>A03038</v>
      </c>
      <c r="AN38" s="216">
        <f t="shared" si="1"/>
        <v>38</v>
      </c>
      <c r="AO38" s="216" t="str">
        <f>IF(ISERROR('T203'!L38),"",'T203'!L38)</f>
        <v>1-4</v>
      </c>
      <c r="AP38" s="216">
        <f t="shared" si="2"/>
        <v>1</v>
      </c>
      <c r="BJ38" s="226"/>
      <c r="BK38" s="226"/>
      <c r="BL38" s="226"/>
      <c r="BM38" s="226"/>
      <c r="BN38" s="226"/>
      <c r="BO38" s="226"/>
      <c r="BP38" s="226"/>
      <c r="BQ38" s="226"/>
      <c r="BR38" s="226"/>
      <c r="BS38" s="226"/>
      <c r="BT38" s="109"/>
      <c r="BU38" s="114"/>
      <c r="BV38" s="217"/>
    </row>
    <row r="39" spans="1:74" ht="15.75" customHeight="1">
      <c r="A39" s="106"/>
      <c r="B39" s="441"/>
      <c r="C39" s="441"/>
      <c r="D39" s="441"/>
      <c r="E39" s="441"/>
      <c r="F39" s="441"/>
      <c r="G39" s="441"/>
      <c r="H39" s="441"/>
      <c r="I39" s="230"/>
      <c r="J39" s="376" t="s">
        <v>266</v>
      </c>
      <c r="K39" s="377"/>
      <c r="L39" s="378"/>
      <c r="M39" s="358"/>
      <c r="N39" s="359"/>
      <c r="O39" s="358"/>
      <c r="P39" s="359"/>
      <c r="Q39" s="158"/>
      <c r="R39" s="264"/>
      <c r="S39" s="250"/>
      <c r="T39" s="225" t="s">
        <v>206</v>
      </c>
      <c r="U39" s="114"/>
      <c r="V39" s="221"/>
      <c r="W39" s="221"/>
      <c r="X39" s="221"/>
      <c r="Y39" s="221"/>
      <c r="Z39" s="221"/>
      <c r="AA39" s="221"/>
      <c r="AB39" s="221"/>
      <c r="AC39" s="221"/>
      <c r="AD39" s="221"/>
      <c r="AE39" s="221"/>
      <c r="AF39" s="221"/>
      <c r="AJ39" s="119"/>
      <c r="AK39" s="119"/>
      <c r="AL39" s="216" t="str">
        <f>IF(ISERROR(IF('T203'!B39="","",'T203'!B39)),"",IF('T203'!B39="","",'T203'!B39))</f>
        <v>A03058</v>
      </c>
      <c r="AM39" s="216" t="str">
        <f>IF(ISERROR(IF('T203'!K39="","",'T203'!K39)),"",IF('T203'!K39="","",'T203'!K39))</f>
        <v>A03040</v>
      </c>
      <c r="AN39" s="216">
        <f t="shared" si="1"/>
        <v>39</v>
      </c>
      <c r="AO39" s="216" t="str">
        <f>IF(ISERROR('T203'!L39),"",'T203'!L39)</f>
        <v>5A-5D</v>
      </c>
      <c r="AP39" s="216">
        <f t="shared" si="2"/>
        <v>1</v>
      </c>
      <c r="BJ39" s="226"/>
      <c r="BK39" s="226"/>
      <c r="BL39" s="226"/>
      <c r="BM39" s="226"/>
      <c r="BN39" s="226"/>
      <c r="BO39" s="226"/>
      <c r="BP39" s="226"/>
      <c r="BQ39" s="226"/>
      <c r="BR39" s="226"/>
      <c r="BS39" s="226"/>
      <c r="BT39" s="109"/>
      <c r="BU39" s="114"/>
      <c r="BV39" s="217"/>
    </row>
    <row r="40" spans="1:74" ht="15.75" customHeight="1">
      <c r="A40" s="99"/>
      <c r="B40" s="265"/>
      <c r="C40" s="230"/>
      <c r="D40" s="230"/>
      <c r="E40" s="230"/>
      <c r="F40" s="230"/>
      <c r="G40" s="230"/>
      <c r="H40" s="230"/>
      <c r="I40" s="230"/>
      <c r="J40" s="376" t="s">
        <v>267</v>
      </c>
      <c r="K40" s="377"/>
      <c r="L40" s="378"/>
      <c r="M40" s="358"/>
      <c r="N40" s="359"/>
      <c r="O40" s="358"/>
      <c r="P40" s="359"/>
      <c r="Q40" s="158"/>
      <c r="R40" s="250"/>
      <c r="S40" s="266"/>
      <c r="T40" s="225" t="s">
        <v>207</v>
      </c>
      <c r="U40" s="114"/>
      <c r="V40" s="221"/>
      <c r="W40" s="221"/>
      <c r="X40" s="221"/>
      <c r="Y40" s="221"/>
      <c r="Z40" s="221"/>
      <c r="AA40" s="221"/>
      <c r="AB40" s="221"/>
      <c r="AC40" s="221"/>
      <c r="AD40" s="221"/>
      <c r="AE40" s="221"/>
      <c r="AF40" s="221"/>
      <c r="AJ40" s="119"/>
      <c r="AK40" s="119"/>
      <c r="AL40" s="216" t="str">
        <f>IF(ISERROR(IF('T203'!B40="","",'T203'!B40)),"",IF('T203'!B40="","",'T203'!B40))</f>
        <v>A03060</v>
      </c>
      <c r="AM40" s="216" t="str">
        <f>IF(ISERROR(IF('T203'!K40="","",'T203'!K40)),"",IF('T203'!K40="","",'T203'!K40))</f>
        <v>A03042</v>
      </c>
      <c r="AN40" s="216">
        <f t="shared" si="1"/>
        <v>40</v>
      </c>
      <c r="AO40" s="216" t="str">
        <f>IF(ISERROR('T203'!L40),"",'T203'!L40)</f>
        <v>1-3</v>
      </c>
      <c r="AP40" s="216">
        <f t="shared" si="2"/>
        <v>1</v>
      </c>
      <c r="BJ40" s="226"/>
      <c r="BK40" s="226"/>
      <c r="BL40" s="226"/>
      <c r="BM40" s="226"/>
      <c r="BN40" s="226"/>
      <c r="BO40" s="226"/>
      <c r="BP40" s="226"/>
      <c r="BQ40" s="226"/>
      <c r="BR40" s="226"/>
      <c r="BS40" s="226"/>
      <c r="BT40" s="109"/>
      <c r="BU40" s="114"/>
      <c r="BV40" s="217"/>
    </row>
    <row r="41" spans="1:74" ht="15.75" customHeight="1">
      <c r="A41" s="99"/>
      <c r="B41" s="265"/>
      <c r="C41" s="230"/>
      <c r="D41" s="230"/>
      <c r="E41" s="230"/>
      <c r="F41" s="230"/>
      <c r="G41" s="230"/>
      <c r="H41" s="230"/>
      <c r="I41" s="230"/>
      <c r="J41" s="376" t="s">
        <v>268</v>
      </c>
      <c r="K41" s="377"/>
      <c r="L41" s="378"/>
      <c r="M41" s="429" t="str">
        <f>IF(M40="","",IF(M39="","",ROUNDUP((M40/M39*100),0)))</f>
        <v/>
      </c>
      <c r="N41" s="430"/>
      <c r="O41" s="429" t="str">
        <f>IF(O40="","",IF(O39="","",ROUNDUP((O40/O39*100),0)))</f>
        <v/>
      </c>
      <c r="P41" s="430"/>
      <c r="Q41" s="267" t="str">
        <f>IF(Q40="","",IF(Q39="","",ROUNDUP((Q40/Q39*100),0)))</f>
        <v/>
      </c>
      <c r="R41" s="250"/>
      <c r="S41" s="251"/>
      <c r="T41" s="225" t="s">
        <v>208</v>
      </c>
      <c r="U41" s="114"/>
      <c r="V41" s="226"/>
      <c r="W41" s="226"/>
      <c r="X41" s="226"/>
      <c r="Y41" s="226"/>
      <c r="Z41" s="226"/>
      <c r="AA41" s="226"/>
      <c r="AB41" s="226"/>
      <c r="AC41" s="226"/>
      <c r="AD41" s="226"/>
      <c r="AE41" s="226"/>
      <c r="AF41" s="226"/>
      <c r="AG41" s="119"/>
      <c r="AH41" s="119"/>
      <c r="AJ41" s="227"/>
      <c r="AK41" s="227"/>
      <c r="AL41" s="216" t="str">
        <f>IF(ISERROR(IF('T203'!B41="","",'T203'!B41)),"",IF('T203'!B41="","",'T203'!B41))</f>
        <v>A03062</v>
      </c>
      <c r="AM41" s="216" t="str">
        <f>IF(ISERROR(IF('T203'!K41="","",'T203'!K41)),"",IF('T203'!K41="","",'T203'!K41))</f>
        <v>A03042</v>
      </c>
      <c r="AN41" s="216">
        <f t="shared" si="1"/>
        <v>41</v>
      </c>
      <c r="AO41" s="216" t="str">
        <f>IF(ISERROR('T203'!L41),"",'T203'!L41)</f>
        <v>3</v>
      </c>
      <c r="AP41" s="216">
        <f t="shared" si="2"/>
        <v>1</v>
      </c>
      <c r="BJ41" s="226"/>
      <c r="BK41" s="226"/>
      <c r="BL41" s="226"/>
      <c r="BM41" s="226"/>
      <c r="BN41" s="226"/>
      <c r="BO41" s="226"/>
      <c r="BP41" s="226"/>
      <c r="BQ41" s="226"/>
      <c r="BR41" s="226"/>
      <c r="BS41" s="226"/>
      <c r="BT41" s="109"/>
      <c r="BU41" s="114"/>
      <c r="BV41" s="217"/>
    </row>
    <row r="42" spans="1:74" ht="15.75" customHeight="1">
      <c r="A42" s="99"/>
      <c r="B42" s="265"/>
      <c r="C42" s="230"/>
      <c r="D42" s="230"/>
      <c r="E42" s="230"/>
      <c r="F42" s="230"/>
      <c r="G42" s="230"/>
      <c r="H42" s="230"/>
      <c r="I42" s="230"/>
      <c r="J42" s="415" t="s">
        <v>269</v>
      </c>
      <c r="K42" s="416"/>
      <c r="L42" s="416"/>
      <c r="M42" s="416"/>
      <c r="N42" s="417"/>
      <c r="O42" s="423" t="str">
        <f>IF(SUM(M41:Q41)=0,"",AVERAGE(M41:Q41))</f>
        <v/>
      </c>
      <c r="P42" s="424"/>
      <c r="Q42" s="425"/>
      <c r="R42" s="268"/>
      <c r="S42" s="250"/>
      <c r="T42" s="225" t="s">
        <v>209</v>
      </c>
      <c r="U42" s="114"/>
      <c r="V42" s="221"/>
      <c r="W42" s="221"/>
      <c r="X42" s="221"/>
      <c r="Y42" s="221"/>
      <c r="Z42" s="221"/>
      <c r="AA42" s="221"/>
      <c r="AB42" s="221"/>
      <c r="AC42" s="221"/>
      <c r="AD42" s="221"/>
      <c r="AE42" s="221"/>
      <c r="AF42" s="221"/>
      <c r="AJ42" s="119"/>
      <c r="AK42" s="119"/>
      <c r="AL42" s="216" t="str">
        <f>IF(ISERROR(IF('T203'!B42="","",'T203'!B42)),"",IF('T203'!B42="","",'T203'!B42))</f>
        <v>A03064</v>
      </c>
      <c r="AM42" s="216" t="str">
        <f>IF(ISERROR(IF('T203'!K42="","",'T203'!K42)),"",IF('T203'!K42="","",'T203'!K42))</f>
        <v>A03044</v>
      </c>
      <c r="AN42" s="216">
        <f t="shared" si="1"/>
        <v>42</v>
      </c>
      <c r="AO42" s="216" t="str">
        <f>IF(ISERROR('T203'!L42),"",'T203'!L42)</f>
        <v xml:space="preserve"> </v>
      </c>
      <c r="AP42" s="216">
        <f t="shared" si="2"/>
        <v>1</v>
      </c>
      <c r="BJ42" s="226"/>
      <c r="BK42" s="226"/>
      <c r="BL42" s="226"/>
      <c r="BM42" s="226"/>
      <c r="BN42" s="226"/>
      <c r="BO42" s="226"/>
      <c r="BP42" s="226"/>
      <c r="BQ42" s="226"/>
      <c r="BR42" s="226"/>
      <c r="BS42" s="226"/>
      <c r="BT42" s="109"/>
      <c r="BU42" s="114"/>
      <c r="BV42" s="217"/>
    </row>
    <row r="43" spans="1:74" ht="15.75" customHeight="1">
      <c r="A43" s="99"/>
      <c r="B43" s="265"/>
      <c r="C43" s="230"/>
      <c r="D43" s="230"/>
      <c r="E43" s="230"/>
      <c r="F43" s="230"/>
      <c r="G43" s="230"/>
      <c r="H43" s="230"/>
      <c r="I43" s="230"/>
      <c r="J43" s="379" t="s">
        <v>270</v>
      </c>
      <c r="K43" s="426"/>
      <c r="L43" s="426"/>
      <c r="M43" s="426"/>
      <c r="N43" s="427"/>
      <c r="O43" s="438">
        <f>IF($C$15&lt;&gt;$U$4,'Mix Requirements'!E3,'Mix Requirements'!E2)</f>
        <v>60</v>
      </c>
      <c r="P43" s="439"/>
      <c r="Q43" s="440"/>
      <c r="R43" s="269"/>
      <c r="S43" s="109"/>
      <c r="T43" s="225" t="s">
        <v>210</v>
      </c>
      <c r="U43" s="114"/>
      <c r="V43" s="221"/>
      <c r="W43" s="221"/>
      <c r="X43" s="221"/>
      <c r="Y43" s="221"/>
      <c r="Z43" s="221"/>
      <c r="AA43" s="221"/>
      <c r="AB43" s="221"/>
      <c r="AC43" s="221"/>
      <c r="AD43" s="221"/>
      <c r="AE43" s="221"/>
      <c r="AF43" s="221"/>
      <c r="AJ43" s="119"/>
      <c r="AK43" s="119"/>
      <c r="AL43" s="216" t="str">
        <f>IF(ISERROR(IF('T203'!B43="","",'T203'!B43)),"",IF('T203'!B43="","",'T203'!B43))</f>
        <v>A03066</v>
      </c>
      <c r="AM43" s="216" t="str">
        <f>IF(ISERROR(IF('T203'!K43="","",'T203'!K43)),"",IF('T203'!K43="","",'T203'!K43))</f>
        <v>A03046</v>
      </c>
      <c r="AN43" s="216">
        <f t="shared" si="1"/>
        <v>43</v>
      </c>
      <c r="AO43" s="216" t="str">
        <f>IF(ISERROR('T203'!L43),"",'T203'!L43)</f>
        <v>1-2</v>
      </c>
      <c r="AP43" s="216">
        <f t="shared" si="2"/>
        <v>1</v>
      </c>
      <c r="BJ43" s="226"/>
      <c r="BK43" s="226"/>
      <c r="BL43" s="226"/>
      <c r="BM43" s="226"/>
      <c r="BN43" s="226"/>
      <c r="BO43" s="226"/>
      <c r="BP43" s="226"/>
      <c r="BQ43" s="226"/>
      <c r="BR43" s="226"/>
      <c r="BS43" s="226"/>
      <c r="BT43" s="109"/>
      <c r="BU43" s="114"/>
      <c r="BV43" s="217"/>
    </row>
    <row r="44" spans="1:74" ht="15.75" customHeight="1">
      <c r="A44" s="99"/>
      <c r="B44" s="265"/>
      <c r="C44" s="230"/>
      <c r="D44" s="230"/>
      <c r="E44" s="230"/>
      <c r="F44" s="230"/>
      <c r="G44" s="230"/>
      <c r="H44" s="230"/>
      <c r="I44" s="230"/>
      <c r="J44" s="37"/>
      <c r="K44" s="37"/>
      <c r="L44" s="37"/>
      <c r="M44" s="37"/>
      <c r="N44" s="37"/>
      <c r="O44" s="37"/>
      <c r="P44" s="37"/>
      <c r="Q44" s="37"/>
      <c r="R44" s="214"/>
      <c r="S44" s="114"/>
      <c r="T44" s="225" t="s">
        <v>211</v>
      </c>
      <c r="U44" s="114"/>
      <c r="V44" s="226"/>
      <c r="W44" s="226"/>
      <c r="X44" s="226"/>
      <c r="Y44" s="226"/>
      <c r="Z44" s="226"/>
      <c r="AA44" s="226"/>
      <c r="AB44" s="226"/>
      <c r="AC44" s="226"/>
      <c r="AD44" s="226"/>
      <c r="AE44" s="226"/>
      <c r="AF44" s="226"/>
      <c r="AG44" s="119"/>
      <c r="AH44" s="119"/>
      <c r="AJ44" s="227"/>
      <c r="AK44" s="227"/>
      <c r="AL44" s="216" t="str">
        <f>IF(ISERROR(IF('T203'!B44="","",'T203'!B44)),"",IF('T203'!B44="","",'T203'!B44))</f>
        <v>A03068</v>
      </c>
      <c r="AM44" s="216" t="str">
        <f>IF(ISERROR(IF('T203'!K44="","",'T203'!K44)),"",IF('T203'!K44="","",'T203'!K44))</f>
        <v>A03046</v>
      </c>
      <c r="AN44" s="216">
        <f t="shared" si="1"/>
        <v>44</v>
      </c>
      <c r="AO44" s="216" t="str">
        <f>IF(ISERROR('T203'!L44),"",'T203'!L44)</f>
        <v>1-4</v>
      </c>
      <c r="AP44" s="216">
        <f t="shared" si="2"/>
        <v>1</v>
      </c>
      <c r="BJ44" s="226"/>
      <c r="BK44" s="226"/>
      <c r="BL44" s="226"/>
      <c r="BM44" s="226"/>
      <c r="BN44" s="226"/>
      <c r="BO44" s="226"/>
      <c r="BP44" s="226"/>
      <c r="BQ44" s="226"/>
      <c r="BR44" s="226"/>
      <c r="BS44" s="226"/>
      <c r="BT44" s="109"/>
      <c r="BU44" s="114"/>
      <c r="BV44" s="217"/>
    </row>
    <row r="45" spans="1:74" ht="15.75" customHeight="1">
      <c r="A45" s="106"/>
      <c r="B45" s="265"/>
      <c r="C45" s="230"/>
      <c r="D45" s="230"/>
      <c r="E45" s="230"/>
      <c r="F45" s="230"/>
      <c r="G45" s="230"/>
      <c r="H45" s="230"/>
      <c r="I45" s="230"/>
      <c r="J45" s="37"/>
      <c r="K45" s="37"/>
      <c r="L45" s="37"/>
      <c r="M45" s="37"/>
      <c r="N45" s="37"/>
      <c r="O45" s="37"/>
      <c r="P45" s="37"/>
      <c r="Q45" s="37"/>
      <c r="R45" s="218"/>
      <c r="S45" s="114"/>
      <c r="T45" s="225" t="s">
        <v>212</v>
      </c>
      <c r="U45" s="114"/>
      <c r="V45" s="221"/>
      <c r="W45" s="221"/>
      <c r="X45" s="221"/>
      <c r="Y45" s="221"/>
      <c r="Z45" s="221"/>
      <c r="AA45" s="221"/>
      <c r="AB45" s="221"/>
      <c r="AC45" s="221"/>
      <c r="AD45" s="221"/>
      <c r="AE45" s="221"/>
      <c r="AF45" s="221"/>
      <c r="AJ45" s="119"/>
      <c r="AK45" s="119"/>
      <c r="AL45" s="216" t="str">
        <f>IF(ISERROR(IF('T203'!B45="","",'T203'!B45)),"",IF('T203'!B45="","",'T203'!B45))</f>
        <v>A03070</v>
      </c>
      <c r="AM45" s="216" t="str">
        <f>IF(ISERROR(IF('T203'!K45="","",'T203'!K45)),"",IF('T203'!K45="","",'T203'!K45))</f>
        <v>A03048</v>
      </c>
      <c r="AN45" s="216">
        <f t="shared" si="1"/>
        <v>45</v>
      </c>
      <c r="AO45" s="216" t="str">
        <f>IF(ISERROR('T203'!L45),"",'T203'!L45)</f>
        <v>2-5</v>
      </c>
      <c r="AP45" s="216">
        <f t="shared" si="2"/>
        <v>1</v>
      </c>
      <c r="BJ45" s="226"/>
      <c r="BK45" s="226"/>
      <c r="BL45" s="226"/>
      <c r="BM45" s="226"/>
      <c r="BN45" s="226"/>
      <c r="BO45" s="226"/>
      <c r="BP45" s="226"/>
      <c r="BQ45" s="226"/>
      <c r="BR45" s="226"/>
      <c r="BS45" s="226"/>
      <c r="BT45" s="109"/>
      <c r="BU45" s="114"/>
      <c r="BV45" s="217"/>
    </row>
    <row r="46" spans="1:74" ht="15.75" customHeight="1">
      <c r="A46" s="106"/>
      <c r="B46" s="270"/>
      <c r="C46" s="271"/>
      <c r="D46" s="271"/>
      <c r="E46" s="271"/>
      <c r="F46" s="271"/>
      <c r="G46" s="271"/>
      <c r="H46" s="271"/>
      <c r="I46" s="271"/>
      <c r="J46" s="37"/>
      <c r="K46" s="37"/>
      <c r="L46" s="37"/>
      <c r="M46" s="37"/>
      <c r="N46" s="37"/>
      <c r="O46" s="37"/>
      <c r="P46" s="37"/>
      <c r="Q46" s="37"/>
      <c r="R46" s="214"/>
      <c r="S46" s="114"/>
      <c r="T46" s="225" t="s">
        <v>213</v>
      </c>
      <c r="U46" s="114"/>
      <c r="V46" s="221"/>
      <c r="W46" s="221"/>
      <c r="X46" s="221"/>
      <c r="Y46" s="221"/>
      <c r="Z46" s="221"/>
      <c r="AA46" s="221"/>
      <c r="AB46" s="221"/>
      <c r="AC46" s="221"/>
      <c r="AD46" s="221"/>
      <c r="AE46" s="221"/>
      <c r="AF46" s="221"/>
      <c r="AJ46" s="119"/>
      <c r="AK46" s="119"/>
      <c r="AL46" s="216" t="str">
        <f>IF(ISERROR(IF('T203'!B46="","",'T203'!B46)),"",IF('T203'!B46="","",'T203'!B46))</f>
        <v>A03072</v>
      </c>
      <c r="AM46" s="216" t="str">
        <f>IF(ISERROR(IF('T203'!K46="","",'T203'!K46)),"",IF('T203'!K46="","",'T203'!K46))</f>
        <v>A03048</v>
      </c>
      <c r="AN46" s="216">
        <f t="shared" si="1"/>
        <v>46</v>
      </c>
      <c r="AO46" s="216" t="str">
        <f>IF(ISERROR('T203'!L46),"",'T203'!L46)</f>
        <v>6-8</v>
      </c>
      <c r="AP46" s="216">
        <f t="shared" si="2"/>
        <v>1</v>
      </c>
      <c r="BJ46" s="226"/>
      <c r="BK46" s="226"/>
      <c r="BL46" s="226"/>
      <c r="BM46" s="226"/>
      <c r="BN46" s="226"/>
      <c r="BO46" s="226"/>
      <c r="BP46" s="226"/>
      <c r="BQ46" s="226"/>
      <c r="BR46" s="226"/>
      <c r="BS46" s="226"/>
      <c r="BT46" s="109"/>
      <c r="BU46" s="114"/>
      <c r="BV46" s="217"/>
    </row>
    <row r="47" spans="1:74" ht="15.75" customHeight="1">
      <c r="A47" s="168"/>
      <c r="B47" s="230"/>
      <c r="C47" s="230"/>
      <c r="D47" s="230"/>
      <c r="E47" s="230"/>
      <c r="F47" s="230"/>
      <c r="G47" s="230"/>
      <c r="H47" s="230"/>
      <c r="I47" s="230"/>
      <c r="J47" s="230"/>
      <c r="K47" s="230"/>
      <c r="L47" s="230"/>
      <c r="M47" s="230"/>
      <c r="N47" s="230"/>
      <c r="O47" s="230"/>
      <c r="P47" s="230"/>
      <c r="Q47" s="230"/>
      <c r="R47" s="272"/>
      <c r="S47" s="114"/>
      <c r="T47" s="225" t="s">
        <v>214</v>
      </c>
      <c r="U47" s="114"/>
      <c r="V47" s="226"/>
      <c r="W47" s="226"/>
      <c r="X47" s="226"/>
      <c r="Y47" s="226"/>
      <c r="Z47" s="226"/>
      <c r="AA47" s="226"/>
      <c r="AB47" s="226"/>
      <c r="AC47" s="226"/>
      <c r="AD47" s="226"/>
      <c r="AE47" s="226"/>
      <c r="AF47" s="226"/>
      <c r="AG47" s="119"/>
      <c r="AH47" s="119"/>
      <c r="AJ47" s="227"/>
      <c r="AK47" s="227"/>
      <c r="AL47" s="216" t="str">
        <f>IF(ISERROR(IF('T203'!B47="","",'T203'!B47)),"",IF('T203'!B47="","",'T203'!B47))</f>
        <v>A03074</v>
      </c>
      <c r="AM47" s="216" t="str">
        <f>IF(ISERROR(IF('T203'!K47="","",'T203'!K47)),"",IF('T203'!K47="","",'T203'!K47))</f>
        <v>A03050</v>
      </c>
      <c r="AN47" s="216">
        <f t="shared" si="1"/>
        <v>47</v>
      </c>
      <c r="AO47" s="216" t="str">
        <f>IF(ISERROR('T203'!L47),"",'T203'!L47)</f>
        <v>1-3</v>
      </c>
      <c r="AP47" s="216">
        <f t="shared" si="2"/>
        <v>1</v>
      </c>
      <c r="BJ47" s="226"/>
      <c r="BK47" s="226"/>
      <c r="BL47" s="226"/>
      <c r="BM47" s="226"/>
      <c r="BN47" s="226"/>
      <c r="BO47" s="226"/>
      <c r="BP47" s="226"/>
      <c r="BQ47" s="226"/>
      <c r="BR47" s="226"/>
      <c r="BS47" s="226"/>
      <c r="BT47" s="109"/>
      <c r="BU47" s="114"/>
      <c r="BV47" s="217"/>
    </row>
    <row r="48" spans="1:74" ht="15.75" customHeight="1">
      <c r="A48" s="168"/>
      <c r="B48" s="230"/>
      <c r="C48" s="230"/>
      <c r="D48" s="230"/>
      <c r="E48" s="230"/>
      <c r="F48" s="230"/>
      <c r="G48" s="230"/>
      <c r="H48" s="230"/>
      <c r="I48" s="230"/>
      <c r="J48" s="216"/>
      <c r="K48" s="216"/>
      <c r="L48" s="216"/>
      <c r="M48" s="216"/>
      <c r="N48" s="216"/>
      <c r="O48" s="216"/>
      <c r="P48" s="216"/>
      <c r="Q48" s="216"/>
      <c r="R48" s="272"/>
      <c r="S48" s="114"/>
      <c r="T48" s="225" t="s">
        <v>215</v>
      </c>
      <c r="U48" s="114"/>
      <c r="V48" s="221"/>
      <c r="W48" s="221"/>
      <c r="X48" s="221"/>
      <c r="Y48" s="221"/>
      <c r="Z48" s="221"/>
      <c r="AA48" s="221"/>
      <c r="AB48" s="221"/>
      <c r="AC48" s="221"/>
      <c r="AD48" s="221"/>
      <c r="AE48" s="221"/>
      <c r="AF48" s="221"/>
      <c r="AJ48" s="119"/>
      <c r="AK48" s="119"/>
      <c r="AL48" s="216" t="str">
        <f>IF(ISERROR(IF('T203'!B48="","",'T203'!B48)),"",IF('T203'!B48="","",'T203'!B48))</f>
        <v>A03502</v>
      </c>
      <c r="AM48" s="216" t="str">
        <f>IF(ISERROR(IF('T203'!K48="","",'T203'!K48)),"",IF('T203'!K48="","",'T203'!K48))</f>
        <v>A03050</v>
      </c>
      <c r="AN48" s="216">
        <f t="shared" si="1"/>
        <v>48</v>
      </c>
      <c r="AO48" s="216" t="str">
        <f>IF(ISERROR('T203'!L48),"",'T203'!L48)</f>
        <v>2-3A</v>
      </c>
      <c r="AP48" s="216">
        <f t="shared" si="2"/>
        <v>1</v>
      </c>
      <c r="BJ48" s="226"/>
      <c r="BK48" s="226"/>
      <c r="BL48" s="226"/>
      <c r="BM48" s="226"/>
      <c r="BN48" s="226"/>
      <c r="BO48" s="226"/>
      <c r="BP48" s="226"/>
      <c r="BQ48" s="226"/>
      <c r="BR48" s="226"/>
      <c r="BS48" s="226"/>
      <c r="BT48" s="109"/>
      <c r="BU48" s="114"/>
      <c r="BV48" s="217"/>
    </row>
    <row r="49" spans="1:74" ht="15.75" customHeight="1">
      <c r="A49" s="168"/>
      <c r="B49" s="230"/>
      <c r="C49" s="230"/>
      <c r="D49" s="230"/>
      <c r="E49" s="230"/>
      <c r="F49" s="230"/>
      <c r="G49" s="230"/>
      <c r="H49" s="230"/>
      <c r="I49" s="230"/>
      <c r="J49" s="216"/>
      <c r="K49" s="216"/>
      <c r="L49" s="216"/>
      <c r="M49" s="216"/>
      <c r="N49" s="216"/>
      <c r="O49" s="216"/>
      <c r="P49" s="216"/>
      <c r="Q49" s="216"/>
      <c r="R49" s="272"/>
      <c r="S49" s="114"/>
      <c r="T49" s="225" t="s">
        <v>216</v>
      </c>
      <c r="U49" s="114"/>
      <c r="V49" s="221"/>
      <c r="W49" s="221"/>
      <c r="X49" s="221"/>
      <c r="Y49" s="221"/>
      <c r="Z49" s="221"/>
      <c r="AA49" s="221"/>
      <c r="AB49" s="221"/>
      <c r="AC49" s="221"/>
      <c r="AD49" s="221"/>
      <c r="AE49" s="221"/>
      <c r="AF49" s="221"/>
      <c r="AJ49" s="119"/>
      <c r="AK49" s="119"/>
      <c r="AL49" s="216" t="str">
        <f>IF(ISERROR(IF('T203'!B49="","",'T203'!B49)),"",IF('T203'!B49="","",'T203'!B49))</f>
        <v>A03504</v>
      </c>
      <c r="AM49" s="216" t="str">
        <f>IF(ISERROR(IF('T203'!K49="","",'T203'!K49)),"",IF('T203'!K49="","",'T203'!K49))</f>
        <v>A03052</v>
      </c>
      <c r="AN49" s="216">
        <f t="shared" si="1"/>
        <v>49</v>
      </c>
      <c r="AO49" s="216" t="str">
        <f>IF(ISERROR('T203'!L49),"",'T203'!L49)</f>
        <v>1-5</v>
      </c>
      <c r="AP49" s="216">
        <f t="shared" si="2"/>
        <v>1</v>
      </c>
      <c r="BJ49" s="226"/>
      <c r="BK49" s="226"/>
      <c r="BL49" s="226"/>
      <c r="BM49" s="226"/>
      <c r="BN49" s="226"/>
      <c r="BO49" s="226"/>
      <c r="BP49" s="226"/>
      <c r="BQ49" s="226"/>
      <c r="BR49" s="226"/>
      <c r="BS49" s="226"/>
      <c r="BT49" s="109"/>
      <c r="BU49" s="114"/>
      <c r="BV49" s="217"/>
    </row>
    <row r="50" spans="1:74" ht="15.75" customHeight="1">
      <c r="A50" s="168"/>
      <c r="B50" s="230"/>
      <c r="C50" s="230"/>
      <c r="D50" s="230"/>
      <c r="E50" s="230"/>
      <c r="F50" s="230"/>
      <c r="G50" s="230"/>
      <c r="H50" s="230"/>
      <c r="I50" s="230"/>
      <c r="J50" s="216"/>
      <c r="K50" s="216"/>
      <c r="L50" s="216"/>
      <c r="M50" s="216"/>
      <c r="N50" s="216"/>
      <c r="O50" s="216"/>
      <c r="P50" s="216"/>
      <c r="Q50" s="216"/>
      <c r="R50" s="272"/>
      <c r="S50" s="114"/>
      <c r="T50" s="225" t="s">
        <v>217</v>
      </c>
      <c r="U50" s="114"/>
      <c r="V50" s="226"/>
      <c r="W50" s="226"/>
      <c r="X50" s="226"/>
      <c r="Y50" s="226"/>
      <c r="Z50" s="226"/>
      <c r="AA50" s="226"/>
      <c r="AB50" s="226"/>
      <c r="AC50" s="226"/>
      <c r="AD50" s="226"/>
      <c r="AE50" s="226"/>
      <c r="AF50" s="226"/>
      <c r="AG50" s="119"/>
      <c r="AH50" s="119"/>
      <c r="AJ50" s="227"/>
      <c r="AK50" s="227"/>
      <c r="AL50" s="216" t="str">
        <f>IF(ISERROR(IF('T203'!B50="","",'T203'!B50)),"",IF('T203'!B50="","",'T203'!B50))</f>
        <v>A03506</v>
      </c>
      <c r="AM50" s="216" t="str">
        <f>IF(ISERROR(IF('T203'!K50="","",'T203'!K50)),"",IF('T203'!K50="","",'T203'!K50))</f>
        <v>A03054</v>
      </c>
      <c r="AN50" s="216">
        <f t="shared" si="1"/>
        <v>50</v>
      </c>
      <c r="AO50" s="216" t="str">
        <f>IF(ISERROR('T203'!L50),"",'T203'!L50)</f>
        <v xml:space="preserve"> </v>
      </c>
      <c r="AP50" s="216">
        <f t="shared" si="2"/>
        <v>1</v>
      </c>
      <c r="BJ50" s="226"/>
      <c r="BK50" s="226"/>
      <c r="BL50" s="226"/>
      <c r="BM50" s="226"/>
      <c r="BN50" s="226"/>
      <c r="BO50" s="226"/>
      <c r="BP50" s="226"/>
      <c r="BQ50" s="226"/>
      <c r="BR50" s="226"/>
      <c r="BS50" s="226"/>
      <c r="BT50" s="109"/>
      <c r="BU50" s="114"/>
      <c r="BV50" s="217"/>
    </row>
    <row r="51" spans="1:74" ht="15.75" customHeight="1">
      <c r="A51" s="168"/>
      <c r="B51" s="230"/>
      <c r="C51" s="230"/>
      <c r="D51" s="230"/>
      <c r="E51" s="230"/>
      <c r="F51" s="230"/>
      <c r="G51" s="230"/>
      <c r="H51" s="230"/>
      <c r="I51" s="230"/>
      <c r="J51" s="216"/>
      <c r="K51" s="216"/>
      <c r="L51" s="216"/>
      <c r="M51" s="216"/>
      <c r="N51" s="216"/>
      <c r="O51" s="216"/>
      <c r="P51" s="216"/>
      <c r="Q51" s="216"/>
      <c r="R51" s="273"/>
      <c r="S51" s="114"/>
      <c r="T51" s="225" t="s">
        <v>218</v>
      </c>
      <c r="U51" s="114"/>
      <c r="V51" s="221"/>
      <c r="W51" s="221"/>
      <c r="X51" s="221"/>
      <c r="Y51" s="221"/>
      <c r="Z51" s="221"/>
      <c r="AA51" s="221"/>
      <c r="AB51" s="221"/>
      <c r="AC51" s="221"/>
      <c r="AD51" s="221"/>
      <c r="AE51" s="221"/>
      <c r="AF51" s="221"/>
      <c r="AJ51" s="119"/>
      <c r="AK51" s="119"/>
      <c r="AL51" s="216" t="str">
        <f>IF(ISERROR(IF('T203'!B51="","",'T203'!B51)),"",IF('T203'!B51="","",'T203'!B51))</f>
        <v>A03508</v>
      </c>
      <c r="AM51" s="216" t="str">
        <f>IF(ISERROR(IF('T203'!K51="","",'T203'!K51)),"",IF('T203'!K51="","",'T203'!K51))</f>
        <v>A03056</v>
      </c>
      <c r="AN51" s="216">
        <f t="shared" si="1"/>
        <v>51</v>
      </c>
      <c r="AO51" s="216" t="str">
        <f>IF(ISERROR('T203'!L51),"",'T203'!L51)</f>
        <v xml:space="preserve"> </v>
      </c>
      <c r="AP51" s="216">
        <f t="shared" si="2"/>
        <v>1</v>
      </c>
      <c r="BJ51" s="226"/>
      <c r="BK51" s="226"/>
      <c r="BL51" s="226"/>
      <c r="BM51" s="226"/>
      <c r="BN51" s="226"/>
      <c r="BO51" s="226"/>
      <c r="BP51" s="226"/>
      <c r="BQ51" s="226"/>
      <c r="BR51" s="226"/>
      <c r="BS51" s="226"/>
      <c r="BT51" s="109"/>
      <c r="BU51" s="114"/>
      <c r="BV51" s="217"/>
    </row>
    <row r="52" spans="1:74" ht="15.75" customHeight="1">
      <c r="A52" s="99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S52" s="114"/>
      <c r="T52" s="225" t="s">
        <v>219</v>
      </c>
      <c r="U52" s="114"/>
      <c r="V52" s="221"/>
      <c r="W52" s="221"/>
      <c r="X52" s="221"/>
      <c r="Y52" s="221"/>
      <c r="Z52" s="221"/>
      <c r="AA52" s="221"/>
      <c r="AB52" s="221"/>
      <c r="AC52" s="221"/>
      <c r="AD52" s="221"/>
      <c r="AE52" s="221"/>
      <c r="AF52" s="221"/>
      <c r="AJ52" s="119"/>
      <c r="AK52" s="119"/>
      <c r="AL52" s="216" t="str">
        <f>IF(ISERROR(IF('T203'!B52="","",'T203'!B52)),"",IF('T203'!B52="","",'T203'!B52))</f>
        <v>A03510</v>
      </c>
      <c r="AM52" s="216" t="str">
        <f>IF(ISERROR(IF('T203'!K52="","",'T203'!K52)),"",IF('T203'!K52="","",'T203'!K52))</f>
        <v>A03058</v>
      </c>
      <c r="AN52" s="216">
        <f t="shared" si="1"/>
        <v>52</v>
      </c>
      <c r="AO52" s="216" t="str">
        <f>IF(ISERROR('T203'!L52),"",'T203'!L52)</f>
        <v xml:space="preserve"> </v>
      </c>
      <c r="AP52" s="216">
        <f t="shared" si="2"/>
        <v>1</v>
      </c>
      <c r="BJ52" s="226"/>
      <c r="BK52" s="226"/>
      <c r="BL52" s="226"/>
      <c r="BM52" s="226"/>
      <c r="BN52" s="226"/>
      <c r="BO52" s="226"/>
      <c r="BP52" s="226"/>
      <c r="BQ52" s="226"/>
      <c r="BR52" s="226"/>
      <c r="BS52" s="226"/>
      <c r="BT52" s="109"/>
      <c r="BU52" s="114"/>
      <c r="BV52" s="217"/>
    </row>
    <row r="53" spans="1:74" ht="15.75" customHeight="1">
      <c r="A53" s="99"/>
      <c r="B53" s="275"/>
      <c r="C53" s="275"/>
      <c r="D53" s="275"/>
      <c r="E53" s="275"/>
      <c r="F53" s="275"/>
      <c r="G53" s="275"/>
      <c r="H53" s="275"/>
      <c r="I53" s="275"/>
      <c r="J53" s="275"/>
      <c r="K53" s="275"/>
      <c r="L53" s="275"/>
      <c r="M53" s="275"/>
      <c r="N53" s="275"/>
      <c r="O53" s="275"/>
      <c r="P53" s="275"/>
      <c r="Q53" s="275"/>
      <c r="S53" s="109"/>
      <c r="T53" s="225" t="s">
        <v>220</v>
      </c>
      <c r="U53" s="114"/>
      <c r="V53" s="226"/>
      <c r="W53" s="226"/>
      <c r="X53" s="226"/>
      <c r="Y53" s="226"/>
      <c r="Z53" s="226"/>
      <c r="AA53" s="226"/>
      <c r="AB53" s="226"/>
      <c r="AC53" s="226"/>
      <c r="AD53" s="226"/>
      <c r="AE53" s="226"/>
      <c r="AF53" s="226"/>
      <c r="AG53" s="119"/>
      <c r="AH53" s="119"/>
      <c r="AJ53" s="227"/>
      <c r="AK53" s="227"/>
      <c r="AL53" s="216" t="str">
        <f>IF(ISERROR(IF('T203'!B53="","",'T203'!B53)),"",IF('T203'!B53="","",'T203'!B53))</f>
        <v>A03512</v>
      </c>
      <c r="AM53" s="216" t="str">
        <f>IF(ISERROR(IF('T203'!K53="","",'T203'!K53)),"",IF('T203'!K53="","",'T203'!K53))</f>
        <v>A03060</v>
      </c>
      <c r="AN53" s="216">
        <f t="shared" si="1"/>
        <v>53</v>
      </c>
      <c r="AO53" s="216" t="str">
        <f>IF(ISERROR('T203'!L53),"",'T203'!L53)</f>
        <v xml:space="preserve"> </v>
      </c>
      <c r="AP53" s="216">
        <f t="shared" si="2"/>
        <v>1</v>
      </c>
      <c r="BJ53" s="226"/>
      <c r="BK53" s="226"/>
      <c r="BL53" s="226"/>
      <c r="BM53" s="226"/>
      <c r="BN53" s="226"/>
      <c r="BO53" s="226"/>
      <c r="BP53" s="226"/>
      <c r="BQ53" s="226"/>
      <c r="BR53" s="226"/>
      <c r="BS53" s="226"/>
      <c r="BT53" s="109"/>
      <c r="BU53" s="114"/>
      <c r="BV53" s="217"/>
    </row>
    <row r="54" spans="1:74" ht="15.75" customHeight="1">
      <c r="A54" s="99"/>
      <c r="B54" s="233"/>
      <c r="C54" s="233"/>
      <c r="D54" s="233"/>
      <c r="E54" s="233"/>
      <c r="F54" s="233"/>
      <c r="G54" s="233"/>
      <c r="H54" s="233"/>
      <c r="I54" s="233"/>
      <c r="J54" s="233"/>
      <c r="K54" s="233"/>
      <c r="L54" s="233"/>
      <c r="M54" s="233"/>
      <c r="N54" s="275"/>
      <c r="O54" s="275"/>
      <c r="P54" s="275"/>
      <c r="Q54" s="275"/>
      <c r="S54" s="109"/>
      <c r="T54" s="225" t="s">
        <v>221</v>
      </c>
      <c r="U54" s="114"/>
      <c r="V54" s="221"/>
      <c r="W54" s="221"/>
      <c r="X54" s="221"/>
      <c r="Y54" s="221"/>
      <c r="Z54" s="221"/>
      <c r="AA54" s="221"/>
      <c r="AB54" s="221"/>
      <c r="AC54" s="221"/>
      <c r="AD54" s="221"/>
      <c r="AE54" s="221"/>
      <c r="AF54" s="221"/>
      <c r="AJ54" s="119"/>
      <c r="AK54" s="119"/>
      <c r="AL54" s="216" t="str">
        <f>IF(ISERROR(IF('T203'!B54="","",'T203'!B54)),"",IF('T203'!B54="","",'T203'!B54))</f>
        <v>A03514</v>
      </c>
      <c r="AM54" s="216" t="str">
        <f>IF(ISERROR(IF('T203'!K54="","",'T203'!K54)),"",IF('T203'!K54="","",'T203'!K54))</f>
        <v>A03062</v>
      </c>
      <c r="AN54" s="216">
        <f t="shared" si="1"/>
        <v>54</v>
      </c>
      <c r="AO54" s="216" t="str">
        <f>IF(ISERROR('T203'!L54),"",'T203'!L54)</f>
        <v xml:space="preserve"> </v>
      </c>
      <c r="AP54" s="216">
        <f t="shared" si="2"/>
        <v>1</v>
      </c>
      <c r="BJ54" s="226"/>
      <c r="BK54" s="226"/>
      <c r="BL54" s="226"/>
      <c r="BM54" s="226"/>
      <c r="BN54" s="226"/>
      <c r="BO54" s="226"/>
      <c r="BP54" s="226"/>
      <c r="BQ54" s="226"/>
      <c r="BR54" s="226"/>
      <c r="BS54" s="226"/>
      <c r="BT54" s="109"/>
      <c r="BU54" s="114"/>
      <c r="BV54" s="217"/>
    </row>
    <row r="55" spans="1:74" ht="15.75" customHeight="1">
      <c r="A55" s="106"/>
      <c r="B55" s="109"/>
      <c r="C55" s="109"/>
      <c r="D55" s="109"/>
      <c r="E55" s="109"/>
      <c r="F55" s="109"/>
      <c r="G55" s="109"/>
      <c r="H55" s="109"/>
      <c r="I55" s="109"/>
      <c r="J55" s="109"/>
      <c r="K55" s="109"/>
      <c r="L55" s="109"/>
      <c r="M55" s="109"/>
      <c r="N55" s="102"/>
      <c r="O55" s="102"/>
      <c r="P55" s="102"/>
      <c r="Q55" s="214"/>
      <c r="S55" s="109"/>
      <c r="T55" s="225" t="s">
        <v>222</v>
      </c>
      <c r="U55" s="114"/>
      <c r="V55" s="221"/>
      <c r="W55" s="221"/>
      <c r="X55" s="221"/>
      <c r="Y55" s="221"/>
      <c r="Z55" s="221"/>
      <c r="AA55" s="221"/>
      <c r="AB55" s="221"/>
      <c r="AC55" s="221"/>
      <c r="AD55" s="221"/>
      <c r="AE55" s="221"/>
      <c r="AF55" s="221"/>
      <c r="AJ55" s="119"/>
      <c r="AK55" s="119"/>
      <c r="AL55" s="216" t="str">
        <f>IF(ISERROR(IF('T203'!B55="","",'T203'!B55)),"",IF('T203'!B55="","",'T203'!B55))</f>
        <v>A03516</v>
      </c>
      <c r="AM55" s="216" t="str">
        <f>IF(ISERROR(IF('T203'!K55="","",'T203'!K55)),"",IF('T203'!K55="","",'T203'!K55))</f>
        <v>A03064</v>
      </c>
      <c r="AN55" s="216">
        <f t="shared" si="1"/>
        <v>55</v>
      </c>
      <c r="AO55" s="216" t="str">
        <f>IF(ISERROR('T203'!L55),"",'T203'!L55)</f>
        <v>1-5</v>
      </c>
      <c r="AP55" s="216">
        <f t="shared" si="2"/>
        <v>1</v>
      </c>
      <c r="BJ55" s="226"/>
      <c r="BK55" s="226"/>
      <c r="BL55" s="226"/>
      <c r="BM55" s="226"/>
      <c r="BN55" s="226"/>
      <c r="BO55" s="226"/>
      <c r="BP55" s="226"/>
      <c r="BQ55" s="226"/>
      <c r="BR55" s="226"/>
      <c r="BS55" s="226"/>
      <c r="BT55" s="109"/>
      <c r="BU55" s="114"/>
      <c r="BV55" s="217"/>
    </row>
    <row r="56" spans="1:74" ht="15.75" customHeight="1">
      <c r="A56" s="276"/>
      <c r="B56" s="109"/>
      <c r="C56" s="114"/>
      <c r="D56" s="109"/>
      <c r="E56" s="109"/>
      <c r="F56" s="37"/>
      <c r="G56" s="136"/>
      <c r="H56" s="136"/>
      <c r="I56" s="136"/>
      <c r="J56" s="136"/>
      <c r="K56" s="37"/>
      <c r="L56" s="137"/>
      <c r="M56" s="109"/>
      <c r="N56" s="102"/>
      <c r="O56" s="102"/>
      <c r="P56" s="102"/>
      <c r="Q56" s="214"/>
      <c r="S56" s="109"/>
      <c r="T56" s="225" t="s">
        <v>223</v>
      </c>
      <c r="U56" s="114"/>
      <c r="V56" s="221"/>
      <c r="W56" s="221"/>
      <c r="X56" s="221"/>
      <c r="Y56" s="221"/>
      <c r="Z56" s="221"/>
      <c r="AA56" s="221"/>
      <c r="AB56" s="221"/>
      <c r="AC56" s="221"/>
      <c r="AD56" s="221"/>
      <c r="AE56" s="221"/>
      <c r="AF56" s="221"/>
      <c r="AJ56" s="119"/>
      <c r="AK56" s="119"/>
      <c r="AL56" s="216" t="str">
        <f>IF(ISERROR(IF('T203'!B56="","",'T203'!B56)),"",IF('T203'!B56="","",'T203'!B56))</f>
        <v>A03518</v>
      </c>
      <c r="AM56" s="216" t="str">
        <f>IF(ISERROR(IF('T203'!K56="","",'T203'!K56)),"",IF('T203'!K56="","",'T203'!K56))</f>
        <v>A03064</v>
      </c>
      <c r="AN56" s="216">
        <f t="shared" si="1"/>
        <v>56</v>
      </c>
      <c r="AO56" s="216" t="str">
        <f>IF(ISERROR('T203'!L56),"",'T203'!L56)</f>
        <v>FULL FACE</v>
      </c>
      <c r="AP56" s="216">
        <f t="shared" si="2"/>
        <v>1</v>
      </c>
      <c r="BJ56" s="226"/>
      <c r="BK56" s="226"/>
      <c r="BL56" s="226"/>
      <c r="BM56" s="226"/>
      <c r="BN56" s="226"/>
      <c r="BO56" s="226"/>
      <c r="BP56" s="226"/>
      <c r="BQ56" s="226"/>
      <c r="BR56" s="226"/>
      <c r="BS56" s="226"/>
      <c r="BT56" s="109"/>
      <c r="BU56" s="114"/>
      <c r="BV56" s="217"/>
    </row>
    <row r="57" spans="1:74" ht="15.75" customHeight="1">
      <c r="A57" s="37"/>
      <c r="B57" s="109"/>
      <c r="C57" s="114"/>
      <c r="D57" s="109"/>
      <c r="E57" s="109"/>
      <c r="F57" s="136"/>
      <c r="G57" s="136"/>
      <c r="H57" s="136"/>
      <c r="I57" s="136"/>
      <c r="J57" s="136"/>
      <c r="K57" s="137"/>
      <c r="L57" s="137"/>
      <c r="M57" s="109"/>
      <c r="N57" s="102"/>
      <c r="O57" s="102"/>
      <c r="P57" s="102"/>
      <c r="Q57" s="214"/>
      <c r="S57" s="109"/>
      <c r="T57" s="225" t="s">
        <v>1829</v>
      </c>
      <c r="U57" s="114"/>
      <c r="V57" s="226"/>
      <c r="W57" s="226"/>
      <c r="X57" s="226"/>
      <c r="Y57" s="226"/>
      <c r="Z57" s="226"/>
      <c r="AA57" s="226"/>
      <c r="AB57" s="226"/>
      <c r="AC57" s="226"/>
      <c r="AD57" s="226"/>
      <c r="AE57" s="226"/>
      <c r="AF57" s="226"/>
      <c r="AG57" s="119"/>
      <c r="AH57" s="119"/>
      <c r="AJ57" s="227"/>
      <c r="AK57" s="227"/>
      <c r="AL57" s="216" t="str">
        <f>IF(ISERROR(IF('T203'!B57="","",'T203'!B57)),"",IF('T203'!B57="","",'T203'!B57))</f>
        <v>A03520</v>
      </c>
      <c r="AM57" s="216" t="str">
        <f>IF(ISERROR(IF('T203'!K57="","",'T203'!K57)),"",IF('T203'!K57="","",'T203'!K57))</f>
        <v>A03066</v>
      </c>
      <c r="AN57" s="216">
        <f t="shared" si="1"/>
        <v>57</v>
      </c>
      <c r="AO57" s="216" t="str">
        <f>IF(ISERROR('T203'!L57),"",'T203'!L57)</f>
        <v>2</v>
      </c>
      <c r="AP57" s="216">
        <f t="shared" si="2"/>
        <v>1</v>
      </c>
      <c r="BJ57" s="226"/>
      <c r="BK57" s="226"/>
      <c r="BL57" s="226"/>
      <c r="BM57" s="226"/>
      <c r="BN57" s="226"/>
      <c r="BO57" s="226"/>
      <c r="BP57" s="226"/>
      <c r="BQ57" s="226"/>
      <c r="BR57" s="226"/>
      <c r="BS57" s="226"/>
      <c r="BT57" s="109"/>
      <c r="BU57" s="114"/>
      <c r="BV57" s="217"/>
    </row>
    <row r="58" spans="1:74" ht="15.75" customHeight="1">
      <c r="A58" s="37"/>
      <c r="B58" s="109"/>
      <c r="C58" s="114"/>
      <c r="D58" s="109"/>
      <c r="E58" s="109"/>
      <c r="F58" s="37"/>
      <c r="G58" s="37"/>
      <c r="H58" s="37"/>
      <c r="I58" s="37"/>
      <c r="J58" s="37"/>
      <c r="K58" s="37"/>
      <c r="L58" s="138"/>
      <c r="M58" s="109"/>
      <c r="N58" s="129">
        <f>100/(100+I19)</f>
        <v>1</v>
      </c>
      <c r="O58" s="102"/>
      <c r="P58" s="102"/>
      <c r="Q58" s="214"/>
      <c r="S58" s="109"/>
      <c r="T58" s="225" t="s">
        <v>1830</v>
      </c>
      <c r="U58" s="114"/>
      <c r="V58" s="221"/>
      <c r="W58" s="221"/>
      <c r="X58" s="221"/>
      <c r="Y58" s="221"/>
      <c r="Z58" s="221"/>
      <c r="AA58" s="221"/>
      <c r="AB58" s="221"/>
      <c r="AC58" s="221"/>
      <c r="AD58" s="221"/>
      <c r="AE58" s="221"/>
      <c r="AF58" s="221"/>
      <c r="AJ58" s="119"/>
      <c r="AK58" s="119"/>
      <c r="AL58" s="216" t="str">
        <f>IF(ISERROR(IF('T203'!B58="","",'T203'!B58)),"",IF('T203'!B58="","",'T203'!B58))</f>
        <v>A04002</v>
      </c>
      <c r="AM58" s="216" t="str">
        <f>IF(ISERROR(IF('T203'!K58="","",'T203'!K58)),"",IF('T203'!K58="","",'T203'!K58))</f>
        <v>A03068</v>
      </c>
      <c r="AN58" s="216">
        <f t="shared" si="1"/>
        <v>58</v>
      </c>
      <c r="AO58" s="216" t="str">
        <f>IF(ISERROR('T203'!L58),"",'T203'!L58)</f>
        <v>2-4</v>
      </c>
      <c r="AP58" s="216">
        <f t="shared" si="2"/>
        <v>1</v>
      </c>
      <c r="BJ58" s="226"/>
      <c r="BK58" s="226"/>
      <c r="BL58" s="226"/>
      <c r="BM58" s="226"/>
      <c r="BN58" s="226"/>
      <c r="BO58" s="226"/>
      <c r="BP58" s="226"/>
      <c r="BQ58" s="226"/>
      <c r="BR58" s="226"/>
      <c r="BS58" s="226"/>
      <c r="BT58" s="109"/>
      <c r="BU58" s="114"/>
      <c r="BV58" s="217"/>
    </row>
    <row r="59" spans="1:74" ht="15.75" customHeight="1">
      <c r="A59" s="37"/>
      <c r="B59" s="139"/>
      <c r="C59" s="114"/>
      <c r="D59" s="109"/>
      <c r="E59" s="109"/>
      <c r="F59" s="37"/>
      <c r="G59" s="37"/>
      <c r="H59" s="37"/>
      <c r="I59" s="37"/>
      <c r="J59" s="37"/>
      <c r="K59" s="37"/>
      <c r="L59" s="138"/>
      <c r="M59" s="109"/>
      <c r="N59" s="129">
        <f>I19/(100+I19)</f>
        <v>0</v>
      </c>
      <c r="O59" s="102"/>
      <c r="P59" s="102"/>
      <c r="Q59" s="214"/>
      <c r="S59" s="109"/>
      <c r="T59" s="225" t="s">
        <v>1831</v>
      </c>
      <c r="U59" s="114"/>
      <c r="V59" s="221"/>
      <c r="W59" s="221"/>
      <c r="X59" s="221"/>
      <c r="Y59" s="221"/>
      <c r="Z59" s="221"/>
      <c r="AA59" s="221"/>
      <c r="AB59" s="221"/>
      <c r="AC59" s="221"/>
      <c r="AD59" s="221"/>
      <c r="AE59" s="221"/>
      <c r="AF59" s="221"/>
      <c r="AJ59" s="119"/>
      <c r="AK59" s="119"/>
      <c r="AL59" s="216" t="str">
        <f>IF(ISERROR(IF('T203'!B59="","",'T203'!B59)),"",IF('T203'!B59="","",'T203'!B59))</f>
        <v>A04004</v>
      </c>
      <c r="AM59" s="216" t="str">
        <f>IF(ISERROR(IF('T203'!K59="","",'T203'!K59)),"",IF('T203'!K59="","",'T203'!K59))</f>
        <v>A03070</v>
      </c>
      <c r="AN59" s="216">
        <f t="shared" si="1"/>
        <v>59</v>
      </c>
      <c r="AO59" s="216" t="str">
        <f>IF(ISERROR('T203'!L59),"",'T203'!L59)</f>
        <v xml:space="preserve"> </v>
      </c>
      <c r="AP59" s="216">
        <f t="shared" si="2"/>
        <v>1</v>
      </c>
      <c r="BJ59" s="226"/>
      <c r="BK59" s="226"/>
      <c r="BL59" s="226"/>
      <c r="BM59" s="226"/>
      <c r="BN59" s="226"/>
      <c r="BO59" s="226"/>
      <c r="BP59" s="226"/>
      <c r="BQ59" s="226"/>
      <c r="BR59" s="226"/>
      <c r="BS59" s="226"/>
      <c r="BT59" s="109"/>
      <c r="BU59" s="114"/>
      <c r="BV59" s="217"/>
    </row>
    <row r="60" spans="1:74" ht="15.75" customHeight="1">
      <c r="A60" s="37"/>
      <c r="B60" s="37"/>
      <c r="C60" s="37"/>
      <c r="D60" s="109"/>
      <c r="E60" s="109"/>
      <c r="F60" s="37"/>
      <c r="G60" s="37"/>
      <c r="H60" s="37"/>
      <c r="I60" s="37"/>
      <c r="J60" s="37"/>
      <c r="K60" s="37"/>
      <c r="L60" s="138"/>
      <c r="M60" s="109"/>
      <c r="N60" s="102"/>
      <c r="O60" s="102"/>
      <c r="P60" s="102"/>
      <c r="Q60" s="214"/>
      <c r="S60" s="109"/>
      <c r="T60" s="225" t="s">
        <v>1832</v>
      </c>
      <c r="U60" s="114"/>
      <c r="V60" s="226"/>
      <c r="W60" s="226"/>
      <c r="X60" s="226"/>
      <c r="Y60" s="226"/>
      <c r="Z60" s="226"/>
      <c r="AA60" s="226"/>
      <c r="AB60" s="226"/>
      <c r="AC60" s="226"/>
      <c r="AD60" s="226"/>
      <c r="AE60" s="226"/>
      <c r="AF60" s="226"/>
      <c r="AG60" s="119"/>
      <c r="AH60" s="119"/>
      <c r="AJ60" s="227"/>
      <c r="AK60" s="227"/>
      <c r="AL60" s="216" t="str">
        <f>IF(ISERROR(IF('T203'!B60="","",'T203'!B60)),"",IF('T203'!B60="","",'T203'!B60))</f>
        <v>A04006</v>
      </c>
      <c r="AM60" s="216" t="str">
        <f>IF(ISERROR(IF('T203'!K60="","",'T203'!K60)),"",IF('T203'!K60="","",'T203'!K60))</f>
        <v>A03072</v>
      </c>
      <c r="AN60" s="216">
        <f t="shared" si="1"/>
        <v>60</v>
      </c>
      <c r="AO60" s="216" t="str">
        <f>IF(ISERROR('T203'!L60),"",'T203'!L60)</f>
        <v>1-8</v>
      </c>
      <c r="AP60" s="216">
        <f t="shared" si="2"/>
        <v>1</v>
      </c>
      <c r="BJ60" s="226"/>
      <c r="BK60" s="226"/>
      <c r="BL60" s="226"/>
      <c r="BM60" s="226"/>
      <c r="BN60" s="226"/>
      <c r="BO60" s="226"/>
      <c r="BP60" s="226"/>
      <c r="BQ60" s="226"/>
      <c r="BR60" s="226"/>
      <c r="BS60" s="226"/>
      <c r="BT60" s="109"/>
      <c r="BU60" s="114"/>
      <c r="BV60" s="217"/>
    </row>
    <row r="61" spans="1:74" ht="15.75" customHeight="1">
      <c r="A61" s="37"/>
      <c r="B61" s="37"/>
      <c r="C61" s="37"/>
      <c r="D61" s="37"/>
      <c r="E61" s="109"/>
      <c r="F61" s="37"/>
      <c r="G61" s="37"/>
      <c r="H61" s="37"/>
      <c r="I61" s="37"/>
      <c r="J61" s="37"/>
      <c r="K61" s="37"/>
      <c r="L61" s="138"/>
      <c r="M61" s="109"/>
      <c r="N61" s="102"/>
      <c r="O61" s="102"/>
      <c r="P61" s="101"/>
      <c r="Q61" s="214"/>
      <c r="R61" s="277"/>
      <c r="S61" s="109"/>
      <c r="T61" s="225" t="s">
        <v>1833</v>
      </c>
      <c r="U61" s="114"/>
      <c r="V61" s="221"/>
      <c r="W61" s="221"/>
      <c r="X61" s="221"/>
      <c r="Y61" s="221"/>
      <c r="Z61" s="221"/>
      <c r="AA61" s="221"/>
      <c r="AB61" s="221"/>
      <c r="AC61" s="221"/>
      <c r="AD61" s="221"/>
      <c r="AE61" s="221"/>
      <c r="AF61" s="221"/>
      <c r="AJ61" s="119"/>
      <c r="AK61" s="119"/>
      <c r="AL61" s="216" t="str">
        <f>IF(ISERROR(IF('T203'!B61="","",'T203'!B61)),"",IF('T203'!B61="","",'T203'!B61))</f>
        <v>A04008</v>
      </c>
      <c r="AM61" s="216" t="str">
        <f>IF(ISERROR(IF('T203'!K61="","",'T203'!K61)),"",IF('T203'!K61="","",'T203'!K61))</f>
        <v>A03074</v>
      </c>
      <c r="AN61" s="216">
        <f t="shared" si="1"/>
        <v>61</v>
      </c>
      <c r="AO61" s="216" t="str">
        <f>IF(ISERROR('T203'!L61),"",'T203'!L61)</f>
        <v xml:space="preserve"> </v>
      </c>
      <c r="AP61" s="216">
        <f t="shared" si="2"/>
        <v>1</v>
      </c>
      <c r="BJ61" s="226"/>
      <c r="BK61" s="226"/>
      <c r="BL61" s="226"/>
      <c r="BM61" s="226"/>
      <c r="BN61" s="226"/>
      <c r="BO61" s="226"/>
      <c r="BP61" s="226"/>
      <c r="BQ61" s="226"/>
      <c r="BR61" s="226"/>
      <c r="BS61" s="226"/>
      <c r="BT61" s="109"/>
      <c r="BU61" s="114"/>
      <c r="BV61" s="217"/>
    </row>
    <row r="62" spans="1:74" ht="15.75" customHeight="1">
      <c r="A62" s="37"/>
      <c r="B62" s="37"/>
      <c r="C62" s="37"/>
      <c r="D62" s="37"/>
      <c r="E62" s="109"/>
      <c r="F62" s="37"/>
      <c r="G62" s="37"/>
      <c r="H62" s="37"/>
      <c r="I62" s="37"/>
      <c r="J62" s="37"/>
      <c r="K62" s="37"/>
      <c r="L62" s="138"/>
      <c r="M62" s="109"/>
      <c r="N62" s="102"/>
      <c r="O62" s="102"/>
      <c r="P62" s="101"/>
      <c r="Q62" s="214"/>
      <c r="R62" s="277"/>
      <c r="S62" s="114"/>
      <c r="T62" s="225" t="s">
        <v>1834</v>
      </c>
      <c r="U62" s="114"/>
      <c r="V62" s="221"/>
      <c r="W62" s="221"/>
      <c r="X62" s="221"/>
      <c r="Y62" s="221"/>
      <c r="Z62" s="221"/>
      <c r="AA62" s="221"/>
      <c r="AB62" s="221"/>
      <c r="AC62" s="221"/>
      <c r="AD62" s="221"/>
      <c r="AE62" s="221"/>
      <c r="AF62" s="221"/>
      <c r="AJ62" s="119"/>
      <c r="AK62" s="119"/>
      <c r="AL62" s="216" t="str">
        <f>IF(ISERROR(IF('T203'!B62="","",'T203'!B62)),"",IF('T203'!B62="","",'T203'!B62))</f>
        <v>A04010</v>
      </c>
      <c r="AM62" s="216" t="str">
        <f>IF(ISERROR(IF('T203'!K62="","",'T203'!K62)),"",IF('T203'!K62="","",'T203'!K62))</f>
        <v>A03502</v>
      </c>
      <c r="AN62" s="216">
        <f t="shared" si="1"/>
        <v>62</v>
      </c>
      <c r="AO62" s="216" t="str">
        <f>IF(ISERROR('T203'!L62),"",'T203'!L62)</f>
        <v xml:space="preserve"> </v>
      </c>
      <c r="AP62" s="216">
        <f t="shared" si="2"/>
        <v>1</v>
      </c>
      <c r="BJ62" s="226"/>
      <c r="BK62" s="226"/>
      <c r="BL62" s="226"/>
      <c r="BM62" s="226"/>
      <c r="BN62" s="226"/>
      <c r="BO62" s="226"/>
      <c r="BP62" s="226"/>
      <c r="BQ62" s="226"/>
      <c r="BR62" s="226"/>
      <c r="BS62" s="226"/>
      <c r="BT62" s="109"/>
      <c r="BU62" s="114"/>
      <c r="BV62" s="217"/>
    </row>
    <row r="63" spans="1:74" ht="15.75" customHeight="1">
      <c r="A63" s="37"/>
      <c r="B63" s="37"/>
      <c r="C63" s="37"/>
      <c r="D63" s="37"/>
      <c r="E63" s="109"/>
      <c r="F63" s="37"/>
      <c r="G63" s="37"/>
      <c r="H63" s="37"/>
      <c r="I63" s="37"/>
      <c r="J63" s="37"/>
      <c r="K63" s="37"/>
      <c r="L63" s="140"/>
      <c r="M63" s="109"/>
      <c r="N63" s="102"/>
      <c r="O63" s="102"/>
      <c r="P63" s="101"/>
      <c r="Q63" s="214"/>
      <c r="R63" s="37"/>
      <c r="S63" s="114"/>
      <c r="T63" s="225" t="s">
        <v>1835</v>
      </c>
      <c r="U63" s="114"/>
      <c r="V63" s="226"/>
      <c r="W63" s="226"/>
      <c r="X63" s="226"/>
      <c r="Y63" s="226"/>
      <c r="Z63" s="226"/>
      <c r="AA63" s="226"/>
      <c r="AB63" s="226"/>
      <c r="AC63" s="226"/>
      <c r="AD63" s="226"/>
      <c r="AE63" s="226"/>
      <c r="AF63" s="226"/>
      <c r="AG63" s="119"/>
      <c r="AH63" s="119"/>
      <c r="AJ63" s="227"/>
      <c r="AK63" s="227"/>
      <c r="AL63" s="216" t="str">
        <f>IF(ISERROR(IF('T203'!B63="","",'T203'!B63)),"",IF('T203'!B63="","",'T203'!B63))</f>
        <v>A04012</v>
      </c>
      <c r="AM63" s="216" t="str">
        <f>IF(ISERROR(IF('T203'!K63="","",'T203'!K63)),"",IF('T203'!K63="","",'T203'!K63))</f>
        <v>A03502</v>
      </c>
      <c r="AN63" s="216">
        <f t="shared" si="1"/>
        <v>63</v>
      </c>
      <c r="AO63" s="216" t="str">
        <f>IF(ISERROR('T203'!L63),"",'T203'!L63)</f>
        <v xml:space="preserve"> </v>
      </c>
      <c r="AP63" s="216">
        <f t="shared" si="2"/>
        <v>1</v>
      </c>
      <c r="BJ63" s="226"/>
      <c r="BK63" s="226"/>
      <c r="BL63" s="226"/>
      <c r="BM63" s="226"/>
      <c r="BN63" s="226"/>
      <c r="BO63" s="226"/>
      <c r="BP63" s="226"/>
      <c r="BQ63" s="226"/>
      <c r="BR63" s="226"/>
      <c r="BS63" s="226"/>
      <c r="BT63" s="109"/>
      <c r="BU63" s="114"/>
      <c r="BV63" s="217"/>
    </row>
    <row r="64" spans="1:74" ht="15.75" customHeight="1">
      <c r="A64" s="37"/>
      <c r="B64" s="37"/>
      <c r="C64" s="37"/>
      <c r="D64" s="37"/>
      <c r="E64" s="109"/>
      <c r="F64" s="109"/>
      <c r="G64" s="109"/>
      <c r="H64" s="278"/>
      <c r="I64" s="37"/>
      <c r="J64" s="37"/>
      <c r="K64" s="37"/>
      <c r="L64" s="37"/>
      <c r="M64" s="109"/>
      <c r="N64" s="102"/>
      <c r="O64" s="102"/>
      <c r="P64" s="101"/>
      <c r="Q64" s="279"/>
      <c r="R64" s="37"/>
      <c r="S64" s="114"/>
      <c r="T64" s="225" t="s">
        <v>1836</v>
      </c>
      <c r="U64" s="114"/>
      <c r="V64" s="221"/>
      <c r="W64" s="221"/>
      <c r="X64" s="221"/>
      <c r="Y64" s="221"/>
      <c r="Z64" s="221"/>
      <c r="AA64" s="221"/>
      <c r="AB64" s="221"/>
      <c r="AC64" s="221"/>
      <c r="AD64" s="221"/>
      <c r="AE64" s="221"/>
      <c r="AF64" s="221"/>
      <c r="AJ64" s="119"/>
      <c r="AK64" s="119"/>
      <c r="AL64" s="216" t="str">
        <f>IF(ISERROR(IF('T203'!B64="","",'T203'!B64)),"",IF('T203'!B64="","",'T203'!B64))</f>
        <v>A04014</v>
      </c>
      <c r="AM64" s="216" t="str">
        <f>IF(ISERROR(IF('T203'!K64="","",'T203'!K64)),"",IF('T203'!K64="","",'T203'!K64))</f>
        <v>A03504</v>
      </c>
      <c r="AN64" s="216">
        <f t="shared" si="1"/>
        <v>64</v>
      </c>
      <c r="AO64" s="216" t="str">
        <f>IF(ISERROR('T203'!L64),"",'T203'!L64)</f>
        <v xml:space="preserve"> </v>
      </c>
      <c r="AP64" s="216">
        <f t="shared" si="2"/>
        <v>1</v>
      </c>
      <c r="BJ64" s="226"/>
      <c r="BK64" s="226"/>
      <c r="BL64" s="226"/>
      <c r="BM64" s="226"/>
      <c r="BN64" s="226"/>
      <c r="BO64" s="226"/>
      <c r="BP64" s="226"/>
      <c r="BQ64" s="226"/>
      <c r="BR64" s="226"/>
      <c r="BS64" s="226"/>
      <c r="BT64" s="109"/>
      <c r="BU64" s="114"/>
      <c r="BV64" s="217"/>
    </row>
    <row r="65" spans="1:74" ht="15.75" customHeight="1">
      <c r="A65" s="37"/>
      <c r="B65" s="37"/>
      <c r="C65" s="37"/>
      <c r="D65" s="37"/>
      <c r="E65" s="109"/>
      <c r="F65" s="109"/>
      <c r="G65" s="109"/>
      <c r="H65" s="278"/>
      <c r="I65" s="126"/>
      <c r="J65" s="280"/>
      <c r="K65" s="109"/>
      <c r="L65" s="109"/>
      <c r="M65" s="109"/>
      <c r="N65" s="102"/>
      <c r="O65" s="102"/>
      <c r="P65" s="101"/>
      <c r="Q65" s="279"/>
      <c r="R65" s="279"/>
      <c r="S65" s="114"/>
      <c r="T65" s="225" t="s">
        <v>1837</v>
      </c>
      <c r="U65" s="114"/>
      <c r="V65" s="221"/>
      <c r="W65" s="221"/>
      <c r="X65" s="221"/>
      <c r="Y65" s="221"/>
      <c r="Z65" s="221"/>
      <c r="AA65" s="221"/>
      <c r="AB65" s="221"/>
      <c r="AC65" s="221"/>
      <c r="AD65" s="221"/>
      <c r="AE65" s="221"/>
      <c r="AF65" s="221"/>
      <c r="AJ65" s="119"/>
      <c r="AK65" s="119"/>
      <c r="AL65" s="216" t="str">
        <f>IF(ISERROR(IF('T203'!B65="","",'T203'!B65)),"",IF('T203'!B65="","",'T203'!B65))</f>
        <v>A04016</v>
      </c>
      <c r="AM65" s="216" t="str">
        <f>IF(ISERROR(IF('T203'!K65="","",'T203'!K65)),"",IF('T203'!K65="","",'T203'!K65))</f>
        <v>A03506</v>
      </c>
      <c r="AN65" s="216">
        <f t="shared" si="1"/>
        <v>65</v>
      </c>
      <c r="AO65" s="216" t="str">
        <f>IF(ISERROR('T203'!L65),"",'T203'!L65)</f>
        <v xml:space="preserve"> </v>
      </c>
      <c r="AP65" s="216">
        <f t="shared" si="2"/>
        <v>1</v>
      </c>
      <c r="BJ65" s="226"/>
      <c r="BK65" s="226"/>
      <c r="BL65" s="226"/>
      <c r="BM65" s="226"/>
      <c r="BN65" s="226"/>
      <c r="BO65" s="226"/>
      <c r="BP65" s="226"/>
      <c r="BQ65" s="226"/>
      <c r="BR65" s="226"/>
      <c r="BS65" s="226"/>
      <c r="BT65" s="109"/>
      <c r="BU65" s="114"/>
      <c r="BV65" s="217"/>
    </row>
    <row r="66" spans="1:74" ht="15.75" customHeight="1">
      <c r="A66" s="37"/>
      <c r="B66" s="37"/>
      <c r="C66" s="37"/>
      <c r="D66" s="37"/>
      <c r="E66" s="109"/>
      <c r="F66" s="109"/>
      <c r="G66" s="109"/>
      <c r="H66" s="278"/>
      <c r="I66" s="126"/>
      <c r="J66" s="280"/>
      <c r="K66" s="109"/>
      <c r="L66" s="109"/>
      <c r="M66" s="109"/>
      <c r="N66" s="102"/>
      <c r="O66" s="102"/>
      <c r="P66" s="101"/>
      <c r="Q66" s="279"/>
      <c r="R66" s="279"/>
      <c r="S66" s="114"/>
      <c r="T66" s="225" t="s">
        <v>1838</v>
      </c>
      <c r="U66" s="114"/>
      <c r="V66" s="226"/>
      <c r="W66" s="226"/>
      <c r="X66" s="226"/>
      <c r="Y66" s="226"/>
      <c r="Z66" s="226"/>
      <c r="AA66" s="226"/>
      <c r="AB66" s="226"/>
      <c r="AC66" s="226"/>
      <c r="AD66" s="226"/>
      <c r="AE66" s="226"/>
      <c r="AF66" s="226"/>
      <c r="AG66" s="119"/>
      <c r="AH66" s="119"/>
      <c r="AJ66" s="227"/>
      <c r="AK66" s="227"/>
      <c r="AL66" s="216" t="str">
        <f>IF(ISERROR(IF('T203'!B66="","",'T203'!B66)),"",IF('T203'!B66="","",'T203'!B66))</f>
        <v>A04018</v>
      </c>
      <c r="AM66" s="216" t="str">
        <f>IF(ISERROR(IF('T203'!K66="","",'T203'!K66)),"",IF('T203'!K66="","",'T203'!K66))</f>
        <v>A03508</v>
      </c>
      <c r="AN66" s="216">
        <f t="shared" si="1"/>
        <v>66</v>
      </c>
      <c r="AO66" s="216" t="str">
        <f>IF(ISERROR('T203'!L66),"",'T203'!L66)</f>
        <v xml:space="preserve"> </v>
      </c>
      <c r="AP66" s="216">
        <f t="shared" si="2"/>
        <v>1</v>
      </c>
      <c r="BJ66" s="226"/>
      <c r="BK66" s="226"/>
      <c r="BL66" s="226"/>
      <c r="BM66" s="226"/>
      <c r="BN66" s="226"/>
      <c r="BO66" s="226"/>
      <c r="BP66" s="226"/>
      <c r="BQ66" s="226"/>
      <c r="BR66" s="226"/>
      <c r="BS66" s="226"/>
      <c r="BT66" s="109"/>
      <c r="BU66" s="114"/>
      <c r="BV66" s="217"/>
    </row>
    <row r="67" spans="1:74" ht="15.75" customHeight="1">
      <c r="A67" s="37"/>
      <c r="B67" s="37"/>
      <c r="C67" s="37"/>
      <c r="D67" s="109"/>
      <c r="E67" s="109"/>
      <c r="F67" s="109"/>
      <c r="G67" s="109"/>
      <c r="H67" s="109"/>
      <c r="I67" s="109"/>
      <c r="J67" s="109"/>
      <c r="K67" s="109"/>
      <c r="L67" s="109"/>
      <c r="M67" s="109"/>
      <c r="N67" s="102"/>
      <c r="O67" s="102"/>
      <c r="P67" s="101"/>
      <c r="Q67" s="279"/>
      <c r="R67" s="279"/>
      <c r="S67" s="114"/>
      <c r="T67" s="225" t="s">
        <v>1839</v>
      </c>
      <c r="U67" s="114"/>
      <c r="V67" s="221"/>
      <c r="W67" s="221"/>
      <c r="X67" s="221"/>
      <c r="Y67" s="221"/>
      <c r="Z67" s="221"/>
      <c r="AA67" s="221"/>
      <c r="AB67" s="221"/>
      <c r="AC67" s="221"/>
      <c r="AD67" s="221"/>
      <c r="AE67" s="221"/>
      <c r="AF67" s="221"/>
      <c r="AJ67" s="119"/>
      <c r="AK67" s="119"/>
      <c r="AL67" s="216" t="str">
        <f>IF(ISERROR(IF('T203'!B67="","",'T203'!B67)),"",IF('T203'!B67="","",'T203'!B67))</f>
        <v>A04020</v>
      </c>
      <c r="AM67" s="216" t="str">
        <f>IF(ISERROR(IF('T203'!K67="","",'T203'!K67)),"",IF('T203'!K67="","",'T203'!K67))</f>
        <v>A03508</v>
      </c>
      <c r="AN67" s="216">
        <f t="shared" si="1"/>
        <v>67</v>
      </c>
      <c r="AO67" s="216" t="str">
        <f>IF(ISERROR('T203'!L67),"",'T203'!L67)</f>
        <v xml:space="preserve"> </v>
      </c>
      <c r="AP67" s="216">
        <f t="shared" si="2"/>
        <v>1</v>
      </c>
      <c r="BJ67" s="226"/>
      <c r="BK67" s="226"/>
      <c r="BL67" s="226"/>
      <c r="BM67" s="226"/>
      <c r="BN67" s="226"/>
      <c r="BO67" s="226"/>
      <c r="BP67" s="226"/>
      <c r="BQ67" s="226"/>
      <c r="BR67" s="226"/>
      <c r="BS67" s="226"/>
      <c r="BT67" s="109"/>
      <c r="BU67" s="114"/>
      <c r="BV67" s="217"/>
    </row>
    <row r="68" spans="1:74" ht="15.75" customHeight="1">
      <c r="A68" s="99"/>
      <c r="B68" s="37"/>
      <c r="C68" s="37"/>
      <c r="D68" s="109"/>
      <c r="E68" s="109"/>
      <c r="F68" s="109"/>
      <c r="G68" s="109"/>
      <c r="H68" s="109"/>
      <c r="I68" s="109"/>
      <c r="J68" s="109"/>
      <c r="K68" s="109"/>
      <c r="L68" s="109"/>
      <c r="M68" s="109"/>
      <c r="N68" s="102"/>
      <c r="O68" s="102"/>
      <c r="P68" s="101"/>
      <c r="Q68" s="279"/>
      <c r="R68" s="214"/>
      <c r="S68" s="114"/>
      <c r="T68" s="225" t="s">
        <v>1840</v>
      </c>
      <c r="U68" s="114"/>
      <c r="V68" s="114"/>
      <c r="W68" s="114"/>
      <c r="X68" s="114"/>
      <c r="Y68" s="114"/>
      <c r="Z68" s="114"/>
      <c r="AA68" s="114"/>
      <c r="AB68" s="114"/>
      <c r="AC68" s="114"/>
      <c r="AD68" s="114"/>
      <c r="AE68" s="114"/>
      <c r="AF68" s="114"/>
      <c r="AG68" s="114"/>
      <c r="AH68" s="114"/>
      <c r="AI68" s="114"/>
      <c r="AJ68" s="114"/>
      <c r="AK68" s="114"/>
      <c r="AL68" s="216" t="str">
        <f>IF(ISERROR(IF('T203'!B68="","",'T203'!B68)),"",IF('T203'!B68="","",'T203'!B68))</f>
        <v>A04022</v>
      </c>
      <c r="AM68" s="216" t="str">
        <f>IF(ISERROR(IF('T203'!K68="","",'T203'!K68)),"",IF('T203'!K68="","",'T203'!K68))</f>
        <v>A03510</v>
      </c>
      <c r="AN68" s="216">
        <f t="shared" si="1"/>
        <v>68</v>
      </c>
      <c r="AO68" s="216" t="str">
        <f>IF(ISERROR('T203'!L68),"",'T203'!L68)</f>
        <v xml:space="preserve"> </v>
      </c>
      <c r="AP68" s="216">
        <f t="shared" si="2"/>
        <v>1</v>
      </c>
      <c r="BJ68" s="114"/>
      <c r="BK68" s="114"/>
      <c r="BL68" s="114"/>
      <c r="BM68" s="114"/>
      <c r="BN68" s="114"/>
      <c r="BO68" s="114"/>
      <c r="BP68" s="114"/>
      <c r="BQ68" s="114"/>
      <c r="BR68" s="114"/>
      <c r="BS68" s="114"/>
      <c r="BT68" s="114"/>
      <c r="BU68" s="114"/>
      <c r="BV68" s="217"/>
    </row>
    <row r="69" spans="1:74" ht="15.75" customHeight="1">
      <c r="A69" s="99"/>
      <c r="B69" s="115"/>
      <c r="C69" s="281"/>
      <c r="D69" s="116"/>
      <c r="E69" s="117"/>
      <c r="F69" s="117"/>
      <c r="G69" s="117"/>
      <c r="H69" s="116"/>
      <c r="I69" s="116"/>
      <c r="J69" s="116"/>
      <c r="K69" s="116"/>
      <c r="L69" s="116"/>
      <c r="M69" s="116"/>
      <c r="N69" s="116"/>
      <c r="O69" s="118"/>
      <c r="P69" s="119"/>
      <c r="Q69" s="272"/>
      <c r="R69" s="214"/>
      <c r="S69" s="109"/>
      <c r="T69" s="225" t="s">
        <v>224</v>
      </c>
      <c r="U69" s="114"/>
      <c r="V69" s="114"/>
      <c r="W69" s="114"/>
      <c r="X69" s="114"/>
      <c r="Y69" s="114"/>
      <c r="Z69" s="114"/>
      <c r="AA69" s="114"/>
      <c r="AB69" s="114"/>
      <c r="AC69" s="114"/>
      <c r="AD69" s="114"/>
      <c r="AE69" s="114"/>
      <c r="AF69" s="114"/>
      <c r="AG69" s="114"/>
      <c r="AH69" s="114"/>
      <c r="AI69" s="114"/>
      <c r="AJ69" s="114"/>
      <c r="AK69" s="114"/>
      <c r="AL69" s="216" t="str">
        <f>IF(ISERROR(IF('T203'!B69="","",'T203'!B69)),"",IF('T203'!B69="","",'T203'!B69))</f>
        <v>A04502</v>
      </c>
      <c r="AM69" s="216" t="str">
        <f>IF(ISERROR(IF('T203'!K69="","",'T203'!K69)),"",IF('T203'!K69="","",'T203'!K69))</f>
        <v>A03510</v>
      </c>
      <c r="AN69" s="216">
        <f t="shared" si="1"/>
        <v>69</v>
      </c>
      <c r="AO69" s="216" t="str">
        <f>IF(ISERROR('T203'!L69),"",'T203'!L69)</f>
        <v xml:space="preserve"> </v>
      </c>
      <c r="AP69" s="216">
        <f t="shared" ref="AP69:AP132" si="6">IF(AO69="",0,1)</f>
        <v>1</v>
      </c>
      <c r="BJ69" s="114"/>
      <c r="BK69" s="114"/>
      <c r="BL69" s="114"/>
      <c r="BM69" s="114"/>
      <c r="BN69" s="114"/>
      <c r="BO69" s="114"/>
      <c r="BP69" s="114"/>
      <c r="BQ69" s="114"/>
      <c r="BR69" s="114"/>
      <c r="BS69" s="114"/>
      <c r="BT69" s="114"/>
      <c r="BU69" s="114"/>
      <c r="BV69" s="217"/>
    </row>
    <row r="70" spans="1:74" ht="15.75" customHeight="1">
      <c r="A70" s="99"/>
      <c r="B70" s="115"/>
      <c r="C70" s="281"/>
      <c r="D70" s="282"/>
      <c r="E70" s="282"/>
      <c r="F70" s="282"/>
      <c r="G70" s="282"/>
      <c r="H70" s="282"/>
      <c r="I70" s="282"/>
      <c r="J70" s="282"/>
      <c r="K70" s="282"/>
      <c r="L70" s="282"/>
      <c r="M70" s="282"/>
      <c r="N70" s="282"/>
      <c r="O70" s="283"/>
      <c r="P70" s="119"/>
      <c r="Q70" s="272"/>
      <c r="R70" s="214"/>
      <c r="S70" s="109"/>
      <c r="T70" s="225" t="s">
        <v>225</v>
      </c>
      <c r="U70" s="114"/>
      <c r="V70" s="114"/>
      <c r="W70" s="114"/>
      <c r="X70" s="114"/>
      <c r="Y70" s="114"/>
      <c r="Z70" s="114"/>
      <c r="AA70" s="114"/>
      <c r="AB70" s="114"/>
      <c r="AC70" s="114"/>
      <c r="AD70" s="114"/>
      <c r="AE70" s="114"/>
      <c r="AF70" s="114"/>
      <c r="AG70" s="114"/>
      <c r="AH70" s="114"/>
      <c r="AI70" s="114"/>
      <c r="AJ70" s="114"/>
      <c r="AK70" s="114"/>
      <c r="AL70" s="216" t="str">
        <f>IF(ISERROR(IF('T203'!B70="","",'T203'!B70)),"",IF('T203'!B70="","",'T203'!B70))</f>
        <v>A05504</v>
      </c>
      <c r="AM70" s="216" t="str">
        <f>IF(ISERROR(IF('T203'!K70="","",'T203'!K70)),"",IF('T203'!K70="","",'T203'!K70))</f>
        <v>A03512</v>
      </c>
      <c r="AN70" s="216">
        <f t="shared" si="1"/>
        <v>70</v>
      </c>
      <c r="AO70" s="216" t="str">
        <f>IF(ISERROR('T203'!L70),"",'T203'!L70)</f>
        <v xml:space="preserve"> </v>
      </c>
      <c r="AP70" s="216">
        <f t="shared" si="6"/>
        <v>1</v>
      </c>
      <c r="BJ70" s="114"/>
      <c r="BK70" s="114"/>
      <c r="BL70" s="114"/>
      <c r="BM70" s="114"/>
      <c r="BN70" s="114"/>
      <c r="BO70" s="114"/>
      <c r="BP70" s="114"/>
      <c r="BQ70" s="114"/>
      <c r="BR70" s="114"/>
      <c r="BS70" s="114"/>
      <c r="BT70" s="114"/>
      <c r="BU70" s="114"/>
      <c r="BV70" s="217"/>
    </row>
    <row r="71" spans="1:74" ht="15.75" customHeight="1">
      <c r="A71" s="99"/>
      <c r="B71" s="120"/>
      <c r="C71" s="281"/>
      <c r="D71" s="284"/>
      <c r="E71" s="284"/>
      <c r="F71" s="284"/>
      <c r="G71" s="284"/>
      <c r="H71" s="284"/>
      <c r="I71" s="284"/>
      <c r="J71" s="284"/>
      <c r="K71" s="284"/>
      <c r="L71" s="284"/>
      <c r="M71" s="284"/>
      <c r="N71" s="284"/>
      <c r="O71" s="118"/>
      <c r="P71" s="119"/>
      <c r="Q71" s="272"/>
      <c r="R71" s="214"/>
      <c r="T71" s="225" t="s">
        <v>226</v>
      </c>
      <c r="U71" s="114"/>
      <c r="V71" s="114"/>
      <c r="W71" s="114"/>
      <c r="X71" s="114"/>
      <c r="Y71" s="114"/>
      <c r="Z71" s="114"/>
      <c r="AA71" s="114"/>
      <c r="AB71" s="114"/>
      <c r="AC71" s="114"/>
      <c r="AD71" s="114"/>
      <c r="AE71" s="114"/>
      <c r="AF71" s="114"/>
      <c r="AG71" s="114"/>
      <c r="AH71" s="114"/>
      <c r="AI71" s="114"/>
      <c r="AJ71" s="114"/>
      <c r="AK71" s="114"/>
      <c r="AL71" s="216" t="str">
        <f>IF(ISERROR(IF('T203'!B71="","",'T203'!B71)),"",IF('T203'!B71="","",'T203'!B71))</f>
        <v>A05506</v>
      </c>
      <c r="AM71" s="216" t="str">
        <f>IF(ISERROR(IF('T203'!K71="","",'T203'!K71)),"",IF('T203'!K71="","",'T203'!K71))</f>
        <v>A03512</v>
      </c>
      <c r="AN71" s="216">
        <f t="shared" si="1"/>
        <v>71</v>
      </c>
      <c r="AO71" s="216" t="str">
        <f>IF(ISERROR('T203'!L71),"",'T203'!L71)</f>
        <v xml:space="preserve"> </v>
      </c>
      <c r="AP71" s="216">
        <f t="shared" si="6"/>
        <v>1</v>
      </c>
      <c r="BJ71" s="114"/>
      <c r="BK71" s="114"/>
      <c r="BL71" s="114"/>
      <c r="BM71" s="114"/>
      <c r="BN71" s="114"/>
      <c r="BO71" s="114"/>
      <c r="BP71" s="114"/>
      <c r="BQ71" s="114"/>
      <c r="BR71" s="114"/>
      <c r="BS71" s="114"/>
      <c r="BT71" s="114"/>
      <c r="BU71" s="114"/>
      <c r="BV71" s="217"/>
    </row>
    <row r="72" spans="1:74" ht="15.75" customHeight="1">
      <c r="A72" s="99" t="s">
        <v>228</v>
      </c>
      <c r="B72" s="230"/>
      <c r="C72" s="230"/>
      <c r="D72" s="230"/>
      <c r="E72" s="230"/>
      <c r="F72" s="230"/>
      <c r="G72" s="230"/>
      <c r="H72" s="230"/>
      <c r="I72" s="230"/>
      <c r="J72" s="230"/>
      <c r="K72" s="230"/>
      <c r="L72" s="230"/>
      <c r="M72" s="230"/>
      <c r="N72" s="230"/>
      <c r="O72" s="285"/>
      <c r="P72" s="119"/>
      <c r="Q72" s="272"/>
      <c r="R72" s="214"/>
      <c r="T72" s="225" t="s">
        <v>227</v>
      </c>
      <c r="U72" s="114"/>
      <c r="V72" s="114"/>
      <c r="W72" s="114"/>
      <c r="X72" s="114"/>
      <c r="Y72" s="114"/>
      <c r="Z72" s="114"/>
      <c r="AA72" s="114"/>
      <c r="AB72" s="114"/>
      <c r="AC72" s="114"/>
      <c r="AD72" s="114"/>
      <c r="AE72" s="114"/>
      <c r="AF72" s="114"/>
      <c r="AG72" s="114"/>
      <c r="AH72" s="114"/>
      <c r="AI72" s="114"/>
      <c r="AJ72" s="114"/>
      <c r="AK72" s="114"/>
      <c r="AL72" s="216" t="str">
        <f>IF(ISERROR(IF('T203'!B72="","",'T203'!B72)),"",IF('T203'!B72="","",'T203'!B72))</f>
        <v>A06002</v>
      </c>
      <c r="AM72" s="216" t="str">
        <f>IF(ISERROR(IF('T203'!K72="","",'T203'!K72)),"",IF('T203'!K72="","",'T203'!K72))</f>
        <v>A03514</v>
      </c>
      <c r="AN72" s="216">
        <f t="shared" si="1"/>
        <v>72</v>
      </c>
      <c r="AO72" s="216" t="str">
        <f>IF(ISERROR('T203'!L72),"",'T203'!L72)</f>
        <v xml:space="preserve"> </v>
      </c>
      <c r="AP72" s="216">
        <f t="shared" si="6"/>
        <v>1</v>
      </c>
      <c r="BJ72" s="114"/>
      <c r="BK72" s="114"/>
      <c r="BL72" s="114"/>
      <c r="BM72" s="114"/>
      <c r="BN72" s="114"/>
      <c r="BO72" s="114"/>
      <c r="BP72" s="114"/>
      <c r="BQ72" s="114"/>
      <c r="BR72" s="114"/>
      <c r="BS72" s="114"/>
      <c r="BT72" s="114"/>
      <c r="BU72" s="114"/>
      <c r="BV72" s="217"/>
    </row>
    <row r="73" spans="1:74" ht="15.75" customHeight="1">
      <c r="A73" s="99"/>
      <c r="B73" s="121"/>
      <c r="C73" s="119"/>
      <c r="D73" s="119"/>
      <c r="E73" s="119"/>
      <c r="F73" s="119"/>
      <c r="G73" s="119"/>
      <c r="H73" s="119"/>
      <c r="I73" s="119"/>
      <c r="J73" s="119"/>
      <c r="K73" s="119"/>
      <c r="L73" s="119"/>
      <c r="M73" s="119"/>
      <c r="N73" s="119"/>
      <c r="O73" s="121"/>
      <c r="P73" s="121"/>
      <c r="Q73" s="272"/>
      <c r="R73" s="214"/>
      <c r="S73" s="114"/>
      <c r="T73" s="225" t="s">
        <v>229</v>
      </c>
      <c r="U73" s="114"/>
      <c r="V73" s="114"/>
      <c r="W73" s="114"/>
      <c r="X73" s="114"/>
      <c r="Y73" s="114"/>
      <c r="Z73" s="114"/>
      <c r="AA73" s="114"/>
      <c r="AB73" s="114"/>
      <c r="AC73" s="114"/>
      <c r="AD73" s="114"/>
      <c r="AE73" s="114"/>
      <c r="AF73" s="114"/>
      <c r="AG73" s="114"/>
      <c r="AH73" s="114"/>
      <c r="AI73" s="114"/>
      <c r="AJ73" s="114"/>
      <c r="AK73" s="114"/>
      <c r="AL73" s="216" t="str">
        <f>IF(ISERROR(IF('T203'!B73="","",'T203'!B73)),"",IF('T203'!B73="","",'T203'!B73))</f>
        <v>A06004</v>
      </c>
      <c r="AM73" s="216" t="str">
        <f>IF(ISERROR(IF('T203'!K73="","",'T203'!K73)),"",IF('T203'!K73="","",'T203'!K73))</f>
        <v>A03516</v>
      </c>
      <c r="AN73" s="216">
        <f t="shared" si="1"/>
        <v>73</v>
      </c>
      <c r="AO73" s="216" t="str">
        <f>IF(ISERROR('T203'!L73),"",'T203'!L73)</f>
        <v xml:space="preserve"> </v>
      </c>
      <c r="AP73" s="216">
        <f t="shared" si="6"/>
        <v>1</v>
      </c>
      <c r="BJ73" s="114"/>
      <c r="BK73" s="114"/>
      <c r="BL73" s="114"/>
      <c r="BM73" s="114"/>
      <c r="BN73" s="114"/>
      <c r="BO73" s="114"/>
      <c r="BP73" s="114"/>
      <c r="BQ73" s="114"/>
      <c r="BR73" s="114"/>
      <c r="BS73" s="114"/>
      <c r="BT73" s="114"/>
      <c r="BU73" s="114"/>
      <c r="BV73" s="217"/>
    </row>
    <row r="74" spans="1:74" ht="15.75" customHeight="1">
      <c r="A74" s="99"/>
      <c r="B74" s="121"/>
      <c r="C74" s="119"/>
      <c r="D74" s="119"/>
      <c r="E74" s="119"/>
      <c r="F74" s="119"/>
      <c r="G74" s="119"/>
      <c r="H74" s="119"/>
      <c r="I74" s="119"/>
      <c r="J74" s="119"/>
      <c r="K74" s="119"/>
      <c r="L74" s="119"/>
      <c r="M74" s="119"/>
      <c r="N74" s="119"/>
      <c r="O74" s="121"/>
      <c r="P74" s="121"/>
      <c r="Q74" s="272"/>
      <c r="R74" s="214"/>
      <c r="S74" s="114"/>
      <c r="T74" s="225" t="s">
        <v>1841</v>
      </c>
      <c r="U74" s="114"/>
      <c r="V74" s="114"/>
      <c r="W74" s="114"/>
      <c r="X74" s="114"/>
      <c r="Y74" s="114"/>
      <c r="Z74" s="114"/>
      <c r="AA74" s="114"/>
      <c r="AB74" s="114"/>
      <c r="AC74" s="114"/>
      <c r="AD74" s="114"/>
      <c r="AE74" s="114"/>
      <c r="AF74" s="114"/>
      <c r="AG74" s="114"/>
      <c r="AH74" s="114"/>
      <c r="AI74" s="114"/>
      <c r="AJ74" s="114"/>
      <c r="AK74" s="114"/>
      <c r="AL74" s="216" t="str">
        <f>IF(ISERROR(IF('T203'!B74="","",'T203'!B74)),"",IF('T203'!B74="","",'T203'!B74))</f>
        <v>A06006</v>
      </c>
      <c r="AM74" s="216" t="str">
        <f>IF(ISERROR(IF('T203'!K74="","",'T203'!K74)),"",IF('T203'!K74="","",'T203'!K74))</f>
        <v>A03518</v>
      </c>
      <c r="AN74" s="216">
        <f t="shared" si="1"/>
        <v>74</v>
      </c>
      <c r="AO74" s="216" t="str">
        <f>IF(ISERROR('T203'!L74),"",'T203'!L74)</f>
        <v xml:space="preserve"> </v>
      </c>
      <c r="AP74" s="216">
        <f t="shared" si="6"/>
        <v>1</v>
      </c>
      <c r="BJ74" s="114"/>
      <c r="BK74" s="114"/>
      <c r="BL74" s="114"/>
      <c r="BM74" s="114"/>
      <c r="BN74" s="114"/>
      <c r="BO74" s="114"/>
      <c r="BP74" s="114"/>
      <c r="BQ74" s="114"/>
      <c r="BR74" s="114"/>
      <c r="BS74" s="114"/>
      <c r="BT74" s="114"/>
      <c r="BU74" s="114"/>
      <c r="BV74" s="217"/>
    </row>
    <row r="75" spans="1:74" ht="15.75" customHeight="1">
      <c r="A75" s="99"/>
      <c r="B75" s="99"/>
      <c r="C75" s="101"/>
      <c r="D75" s="101"/>
      <c r="E75" s="101"/>
      <c r="F75" s="101"/>
      <c r="G75" s="101"/>
      <c r="H75" s="101"/>
      <c r="I75" s="101"/>
      <c r="J75" s="101"/>
      <c r="K75" s="101"/>
      <c r="L75" s="101"/>
      <c r="M75" s="101"/>
      <c r="N75" s="101"/>
      <c r="O75" s="99"/>
      <c r="P75" s="99"/>
      <c r="Q75" s="214"/>
      <c r="R75" s="214"/>
      <c r="S75" s="114"/>
      <c r="T75" s="225" t="s">
        <v>1842</v>
      </c>
      <c r="U75" s="114"/>
      <c r="V75" s="114"/>
      <c r="W75" s="114"/>
      <c r="X75" s="114"/>
      <c r="Y75" s="114"/>
      <c r="Z75" s="114"/>
      <c r="AA75" s="114"/>
      <c r="AB75" s="114"/>
      <c r="AC75" s="114"/>
      <c r="AD75" s="114"/>
      <c r="AE75" s="114"/>
      <c r="AF75" s="114"/>
      <c r="AG75" s="114"/>
      <c r="AH75" s="114"/>
      <c r="AI75" s="114"/>
      <c r="AJ75" s="114"/>
      <c r="AK75" s="114"/>
      <c r="AL75" s="216" t="str">
        <f>IF(ISERROR(IF('T203'!B75="","",'T203'!B75)),"",IF('T203'!B75="","",'T203'!B75))</f>
        <v>A06008</v>
      </c>
      <c r="AM75" s="216" t="str">
        <f>IF(ISERROR(IF('T203'!K75="","",'T203'!K75)),"",IF('T203'!K75="","",'T203'!K75))</f>
        <v>A03520</v>
      </c>
      <c r="AN75" s="216">
        <f t="shared" si="1"/>
        <v>75</v>
      </c>
      <c r="AO75" s="216" t="str">
        <f>IF(ISERROR('T203'!L75),"",'T203'!L75)</f>
        <v xml:space="preserve"> </v>
      </c>
      <c r="AP75" s="216">
        <f t="shared" si="6"/>
        <v>1</v>
      </c>
      <c r="BJ75" s="114"/>
      <c r="BK75" s="114"/>
      <c r="BL75" s="114"/>
      <c r="BM75" s="114"/>
      <c r="BN75" s="114"/>
      <c r="BO75" s="114"/>
      <c r="BP75" s="114"/>
      <c r="BQ75" s="114"/>
      <c r="BR75" s="114"/>
      <c r="BS75" s="114"/>
      <c r="BT75" s="114"/>
      <c r="BU75" s="114"/>
      <c r="BV75" s="217"/>
    </row>
    <row r="76" spans="1:74" ht="15.75" customHeight="1">
      <c r="A76" s="99"/>
      <c r="B76" s="99"/>
      <c r="C76" s="101"/>
      <c r="D76" s="101"/>
      <c r="E76" s="101"/>
      <c r="F76" s="101"/>
      <c r="G76" s="101"/>
      <c r="H76" s="101"/>
      <c r="I76" s="101"/>
      <c r="J76" s="101"/>
      <c r="K76" s="101"/>
      <c r="L76" s="101"/>
      <c r="M76" s="101"/>
      <c r="N76" s="101"/>
      <c r="O76" s="99"/>
      <c r="P76" s="99"/>
      <c r="Q76" s="214"/>
      <c r="R76" s="214"/>
      <c r="S76" s="114"/>
      <c r="T76" s="225" t="s">
        <v>1843</v>
      </c>
      <c r="U76" s="114"/>
      <c r="V76" s="114"/>
      <c r="W76" s="114"/>
      <c r="X76" s="114"/>
      <c r="Y76" s="114"/>
      <c r="Z76" s="114"/>
      <c r="AA76" s="114"/>
      <c r="AB76" s="114"/>
      <c r="AC76" s="114"/>
      <c r="AD76" s="114"/>
      <c r="AE76" s="114"/>
      <c r="AF76" s="114"/>
      <c r="AG76" s="114"/>
      <c r="AH76" s="114"/>
      <c r="AI76" s="114"/>
      <c r="AJ76" s="114"/>
      <c r="AK76" s="114"/>
      <c r="AL76" s="216" t="str">
        <f>IF(ISERROR(IF('T203'!B76="","",'T203'!B76)),"",IF('T203'!B76="","",'T203'!B76))</f>
        <v>A06010</v>
      </c>
      <c r="AM76" s="216" t="str">
        <f>IF(ISERROR(IF('T203'!K76="","",'T203'!K76)),"",IF('T203'!K76="","",'T203'!K76))</f>
        <v>A03520</v>
      </c>
      <c r="AN76" s="216">
        <f t="shared" si="1"/>
        <v>76</v>
      </c>
      <c r="AO76" s="216" t="str">
        <f>IF(ISERROR('T203'!L76),"",'T203'!L76)</f>
        <v xml:space="preserve"> </v>
      </c>
      <c r="AP76" s="216">
        <f t="shared" si="6"/>
        <v>1</v>
      </c>
      <c r="BJ76" s="114"/>
      <c r="BK76" s="114"/>
      <c r="BL76" s="114"/>
      <c r="BM76" s="114"/>
      <c r="BN76" s="114"/>
      <c r="BO76" s="114"/>
      <c r="BP76" s="114"/>
      <c r="BQ76" s="114"/>
      <c r="BR76" s="114"/>
      <c r="BS76" s="114"/>
      <c r="BT76" s="114"/>
      <c r="BU76" s="114"/>
      <c r="BV76" s="217"/>
    </row>
    <row r="77" spans="1:74" ht="15.75" customHeight="1">
      <c r="A77" s="99"/>
      <c r="B77" s="99"/>
      <c r="C77" s="101"/>
      <c r="D77" s="101"/>
      <c r="E77" s="101"/>
      <c r="F77" s="101"/>
      <c r="G77" s="101"/>
      <c r="H77" s="101"/>
      <c r="I77" s="101"/>
      <c r="J77" s="101"/>
      <c r="K77" s="101"/>
      <c r="L77" s="101"/>
      <c r="M77" s="101"/>
      <c r="N77" s="101"/>
      <c r="O77" s="99"/>
      <c r="P77" s="99"/>
      <c r="Q77" s="214"/>
      <c r="R77" s="214"/>
      <c r="S77" s="114"/>
      <c r="T77" s="225" t="s">
        <v>231</v>
      </c>
      <c r="U77" s="114"/>
      <c r="V77" s="114"/>
      <c r="W77" s="114"/>
      <c r="X77" s="114"/>
      <c r="Y77" s="114"/>
      <c r="Z77" s="114"/>
      <c r="AA77" s="114"/>
      <c r="AB77" s="114"/>
      <c r="AC77" s="114"/>
      <c r="AD77" s="114"/>
      <c r="AE77" s="114"/>
      <c r="AF77" s="114"/>
      <c r="AG77" s="114"/>
      <c r="AH77" s="114"/>
      <c r="AI77" s="114"/>
      <c r="AJ77" s="114"/>
      <c r="AK77" s="114"/>
      <c r="AL77" s="216" t="str">
        <f>IF(ISERROR(IF('T203'!B77="","",'T203'!B77)),"",IF('T203'!B77="","",'T203'!B77))</f>
        <v>A06012</v>
      </c>
      <c r="AM77" s="216" t="str">
        <f>IF(ISERROR(IF('T203'!K77="","",'T203'!K77)),"",IF('T203'!K77="","",'T203'!K77))</f>
        <v>A04002</v>
      </c>
      <c r="AN77" s="216">
        <f t="shared" ref="AN77:AN140" si="7">1+AN76</f>
        <v>77</v>
      </c>
      <c r="AO77" s="216" t="str">
        <f>IF(ISERROR('T203'!L77),"",'T203'!L77)</f>
        <v xml:space="preserve"> </v>
      </c>
      <c r="AP77" s="216">
        <f t="shared" si="6"/>
        <v>1</v>
      </c>
      <c r="BJ77" s="114"/>
      <c r="BK77" s="114"/>
      <c r="BL77" s="114"/>
      <c r="BM77" s="114"/>
      <c r="BN77" s="114"/>
      <c r="BO77" s="114"/>
      <c r="BP77" s="114"/>
      <c r="BQ77" s="114"/>
      <c r="BR77" s="114"/>
      <c r="BS77" s="114"/>
      <c r="BT77" s="114"/>
      <c r="BU77" s="114"/>
      <c r="BV77" s="217"/>
    </row>
    <row r="78" spans="1:74" ht="15.75" customHeight="1">
      <c r="A78" s="99"/>
      <c r="B78" s="99"/>
      <c r="C78" s="101"/>
      <c r="D78" s="101"/>
      <c r="E78" s="101"/>
      <c r="F78" s="101"/>
      <c r="G78" s="101"/>
      <c r="H78" s="101"/>
      <c r="I78" s="101"/>
      <c r="J78" s="101"/>
      <c r="K78" s="101"/>
      <c r="L78" s="101"/>
      <c r="M78" s="101"/>
      <c r="N78" s="101"/>
      <c r="O78" s="99"/>
      <c r="P78" s="99"/>
      <c r="Q78" s="214"/>
      <c r="R78" s="214"/>
      <c r="S78" s="114"/>
      <c r="T78" s="225" t="s">
        <v>232</v>
      </c>
      <c r="U78" s="114"/>
      <c r="V78" s="114"/>
      <c r="W78" s="114"/>
      <c r="X78" s="114"/>
      <c r="Y78" s="114"/>
      <c r="Z78" s="114"/>
      <c r="AA78" s="114"/>
      <c r="AB78" s="114"/>
      <c r="AC78" s="114"/>
      <c r="AD78" s="114"/>
      <c r="AE78" s="114"/>
      <c r="AF78" s="114"/>
      <c r="AG78" s="114"/>
      <c r="AH78" s="114"/>
      <c r="AI78" s="114"/>
      <c r="AJ78" s="114"/>
      <c r="AK78" s="114"/>
      <c r="AL78" s="216" t="str">
        <f>IF(ISERROR(IF('T203'!B78="","",'T203'!B78)),"",IF('T203'!B78="","",'T203'!B78))</f>
        <v>A06014</v>
      </c>
      <c r="AM78" s="216" t="str">
        <f>IF(ISERROR(IF('T203'!K78="","",'T203'!K78)),"",IF('T203'!K78="","",'T203'!K78))</f>
        <v>A04004</v>
      </c>
      <c r="AN78" s="216">
        <f t="shared" si="7"/>
        <v>78</v>
      </c>
      <c r="AO78" s="216" t="str">
        <f>IF(ISERROR('T203'!L78),"",'T203'!L78)</f>
        <v xml:space="preserve"> </v>
      </c>
      <c r="AP78" s="216">
        <f t="shared" si="6"/>
        <v>1</v>
      </c>
      <c r="BJ78" s="114"/>
      <c r="BK78" s="114"/>
      <c r="BL78" s="114"/>
      <c r="BM78" s="114"/>
      <c r="BN78" s="114"/>
      <c r="BO78" s="114"/>
      <c r="BP78" s="114"/>
      <c r="BQ78" s="114"/>
      <c r="BR78" s="114"/>
      <c r="BS78" s="114"/>
      <c r="BT78" s="114"/>
      <c r="BU78" s="114"/>
      <c r="BV78" s="217"/>
    </row>
    <row r="79" spans="1:74" ht="15.75" customHeight="1">
      <c r="A79" s="99"/>
      <c r="B79" s="99"/>
      <c r="C79" s="101"/>
      <c r="D79" s="101"/>
      <c r="E79" s="101"/>
      <c r="F79" s="101"/>
      <c r="G79" s="101"/>
      <c r="H79" s="101"/>
      <c r="I79" s="101"/>
      <c r="J79" s="101"/>
      <c r="K79" s="101"/>
      <c r="L79" s="101"/>
      <c r="M79" s="101"/>
      <c r="N79" s="101"/>
      <c r="O79" s="99"/>
      <c r="P79" s="99"/>
      <c r="Q79" s="214"/>
      <c r="R79" s="214"/>
      <c r="S79" s="114"/>
      <c r="T79" s="225" t="s">
        <v>233</v>
      </c>
      <c r="U79" s="114"/>
      <c r="V79" s="114"/>
      <c r="W79" s="114"/>
      <c r="X79" s="114"/>
      <c r="Y79" s="114"/>
      <c r="Z79" s="114"/>
      <c r="AA79" s="114"/>
      <c r="AB79" s="114"/>
      <c r="AC79" s="114"/>
      <c r="AD79" s="114"/>
      <c r="AE79" s="114"/>
      <c r="AF79" s="114"/>
      <c r="AG79" s="114"/>
      <c r="AH79" s="114"/>
      <c r="AI79" s="114"/>
      <c r="AJ79" s="114"/>
      <c r="AK79" s="114"/>
      <c r="AL79" s="216" t="str">
        <f>IF(ISERROR(IF('T203'!B79="","",'T203'!B79)),"",IF('T203'!B79="","",'T203'!B79))</f>
        <v>A06016</v>
      </c>
      <c r="AM79" s="216" t="str">
        <f>IF(ISERROR(IF('T203'!K79="","",'T203'!K79)),"",IF('T203'!K79="","",'T203'!K79))</f>
        <v>A04004</v>
      </c>
      <c r="AN79" s="216">
        <f t="shared" si="7"/>
        <v>79</v>
      </c>
      <c r="AO79" s="216" t="str">
        <f>IF(ISERROR('T203'!L79),"",'T203'!L79)</f>
        <v>1-3</v>
      </c>
      <c r="AP79" s="216">
        <f t="shared" si="6"/>
        <v>1</v>
      </c>
      <c r="BJ79" s="114"/>
      <c r="BK79" s="114"/>
      <c r="BL79" s="114"/>
      <c r="BM79" s="114"/>
      <c r="BN79" s="114"/>
      <c r="BO79" s="114"/>
      <c r="BP79" s="114"/>
      <c r="BQ79" s="114"/>
      <c r="BR79" s="114"/>
      <c r="BS79" s="114"/>
      <c r="BT79" s="114"/>
      <c r="BU79" s="114"/>
      <c r="BV79" s="217"/>
    </row>
    <row r="80" spans="1:74" ht="15.75" customHeight="1">
      <c r="A80" s="99"/>
      <c r="B80" s="101"/>
      <c r="C80" s="101"/>
      <c r="D80" s="101"/>
      <c r="E80" s="101"/>
      <c r="F80" s="101"/>
      <c r="G80" s="101"/>
      <c r="H80" s="101"/>
      <c r="I80" s="101"/>
      <c r="J80" s="101"/>
      <c r="K80" s="101"/>
      <c r="L80" s="101"/>
      <c r="M80" s="101"/>
      <c r="N80" s="101"/>
      <c r="O80" s="99"/>
      <c r="P80" s="99"/>
      <c r="Q80" s="214"/>
      <c r="R80" s="214"/>
      <c r="S80" s="114"/>
      <c r="T80" s="225" t="s">
        <v>234</v>
      </c>
      <c r="U80" s="114"/>
      <c r="V80" s="114"/>
      <c r="W80" s="114"/>
      <c r="X80" s="114"/>
      <c r="Y80" s="114"/>
      <c r="Z80" s="114"/>
      <c r="AA80" s="114"/>
      <c r="AB80" s="114"/>
      <c r="AC80" s="114"/>
      <c r="AD80" s="114"/>
      <c r="AE80" s="114"/>
      <c r="AF80" s="114"/>
      <c r="AG80" s="114"/>
      <c r="AH80" s="114"/>
      <c r="AI80" s="114"/>
      <c r="AJ80" s="114"/>
      <c r="AK80" s="114"/>
      <c r="AL80" s="216" t="str">
        <f>IF(ISERROR(IF('T203'!B80="","",'T203'!B80)),"",IF('T203'!B80="","",'T203'!B80))</f>
        <v>A06018</v>
      </c>
      <c r="AM80" s="216" t="str">
        <f>IF(ISERROR(IF('T203'!K80="","",'T203'!K80)),"",IF('T203'!K80="","",'T203'!K80))</f>
        <v>A04006</v>
      </c>
      <c r="AN80" s="216">
        <f t="shared" si="7"/>
        <v>80</v>
      </c>
      <c r="AO80" s="216" t="str">
        <f>IF(ISERROR('T203'!L80),"",'T203'!L80)</f>
        <v>1</v>
      </c>
      <c r="AP80" s="216">
        <f t="shared" si="6"/>
        <v>1</v>
      </c>
      <c r="BJ80" s="114"/>
      <c r="BK80" s="114"/>
      <c r="BL80" s="114"/>
      <c r="BM80" s="114"/>
      <c r="BN80" s="114"/>
      <c r="BO80" s="114"/>
      <c r="BP80" s="114"/>
      <c r="BQ80" s="114"/>
      <c r="BR80" s="114"/>
      <c r="BS80" s="114"/>
      <c r="BT80" s="114"/>
      <c r="BU80" s="114"/>
      <c r="BV80" s="217"/>
    </row>
    <row r="81" spans="1:74" ht="15.75" customHeight="1">
      <c r="A81" s="99"/>
      <c r="B81" s="101"/>
      <c r="C81" s="101"/>
      <c r="D81" s="101"/>
      <c r="E81" s="101"/>
      <c r="F81" s="101"/>
      <c r="G81" s="101"/>
      <c r="H81" s="101"/>
      <c r="I81" s="101"/>
      <c r="J81" s="101"/>
      <c r="K81" s="101"/>
      <c r="L81" s="101"/>
      <c r="M81" s="101"/>
      <c r="N81" s="101"/>
      <c r="O81" s="99"/>
      <c r="P81" s="99"/>
      <c r="Q81" s="214"/>
      <c r="R81" s="214"/>
      <c r="S81" s="114"/>
      <c r="T81" s="225" t="s">
        <v>235</v>
      </c>
      <c r="U81" s="114"/>
      <c r="V81" s="114"/>
      <c r="W81" s="114"/>
      <c r="X81" s="114"/>
      <c r="Y81" s="114"/>
      <c r="Z81" s="114"/>
      <c r="AA81" s="114"/>
      <c r="AB81" s="114"/>
      <c r="AC81" s="114"/>
      <c r="AD81" s="114"/>
      <c r="AE81" s="114"/>
      <c r="AF81" s="114"/>
      <c r="AG81" s="114"/>
      <c r="AH81" s="114"/>
      <c r="AI81" s="114"/>
      <c r="AJ81" s="114"/>
      <c r="AK81" s="114"/>
      <c r="AL81" s="216" t="str">
        <f>IF(ISERROR(IF('T203'!B81="","",'T203'!B81)),"",IF('T203'!B81="","",'T203'!B81))</f>
        <v>A06020</v>
      </c>
      <c r="AM81" s="216" t="str">
        <f>IF(ISERROR(IF('T203'!K81="","",'T203'!K81)),"",IF('T203'!K81="","",'T203'!K81))</f>
        <v>A04008</v>
      </c>
      <c r="AN81" s="216">
        <f t="shared" si="7"/>
        <v>81</v>
      </c>
      <c r="AO81" s="216" t="str">
        <f>IF(ISERROR('T203'!L81),"",'T203'!L81)</f>
        <v xml:space="preserve"> </v>
      </c>
      <c r="AP81" s="216">
        <f t="shared" si="6"/>
        <v>1</v>
      </c>
      <c r="BJ81" s="114"/>
      <c r="BK81" s="114"/>
      <c r="BL81" s="114"/>
      <c r="BM81" s="114"/>
      <c r="BN81" s="114"/>
      <c r="BO81" s="114"/>
      <c r="BP81" s="114"/>
      <c r="BQ81" s="114"/>
      <c r="BR81" s="114"/>
      <c r="BS81" s="114"/>
      <c r="BT81" s="114"/>
      <c r="BU81" s="114"/>
      <c r="BV81" s="217"/>
    </row>
    <row r="82" spans="1:74" ht="15.75" customHeight="1">
      <c r="A82" s="99"/>
      <c r="B82" s="101"/>
      <c r="C82" s="101"/>
      <c r="D82" s="101"/>
      <c r="E82" s="101"/>
      <c r="F82" s="101"/>
      <c r="G82" s="101"/>
      <c r="H82" s="101"/>
      <c r="I82" s="101"/>
      <c r="J82" s="101"/>
      <c r="K82" s="101"/>
      <c r="L82" s="101"/>
      <c r="M82" s="101"/>
      <c r="N82" s="101"/>
      <c r="O82" s="99"/>
      <c r="P82" s="99"/>
      <c r="Q82" s="214"/>
      <c r="R82" s="214"/>
      <c r="S82" s="114"/>
      <c r="T82" s="225" t="s">
        <v>236</v>
      </c>
      <c r="U82" s="114"/>
      <c r="V82" s="114"/>
      <c r="W82" s="114"/>
      <c r="X82" s="114"/>
      <c r="Y82" s="114"/>
      <c r="Z82" s="114"/>
      <c r="AA82" s="114"/>
      <c r="AB82" s="114"/>
      <c r="AC82" s="114"/>
      <c r="AD82" s="114"/>
      <c r="AE82" s="114"/>
      <c r="AF82" s="114"/>
      <c r="AG82" s="114"/>
      <c r="AH82" s="114"/>
      <c r="AI82" s="114"/>
      <c r="AJ82" s="114"/>
      <c r="AK82" s="114"/>
      <c r="AL82" s="216" t="str">
        <f>IF(ISERROR(IF('T203'!B82="","",'T203'!B82)),"",IF('T203'!B82="","",'T203'!B82))</f>
        <v>A06022</v>
      </c>
      <c r="AM82" s="216" t="str">
        <f>IF(ISERROR(IF('T203'!K82="","",'T203'!K82)),"",IF('T203'!K82="","",'T203'!K82))</f>
        <v>A04010</v>
      </c>
      <c r="AN82" s="216">
        <f t="shared" si="7"/>
        <v>82</v>
      </c>
      <c r="AO82" s="216" t="str">
        <f>IF(ISERROR('T203'!L82),"",'T203'!L82)</f>
        <v>1</v>
      </c>
      <c r="AP82" s="216">
        <f t="shared" si="6"/>
        <v>1</v>
      </c>
      <c r="BJ82" s="114"/>
      <c r="BK82" s="114"/>
      <c r="BL82" s="114"/>
      <c r="BM82" s="114"/>
      <c r="BN82" s="114"/>
      <c r="BO82" s="114"/>
      <c r="BP82" s="114"/>
      <c r="BQ82" s="114"/>
      <c r="BR82" s="114"/>
      <c r="BS82" s="114"/>
      <c r="BT82" s="114"/>
      <c r="BU82" s="114"/>
      <c r="BV82" s="217"/>
    </row>
    <row r="83" spans="1:74" ht="15.75" customHeight="1">
      <c r="A83" s="99"/>
      <c r="B83" s="101"/>
      <c r="C83" s="101"/>
      <c r="D83" s="101"/>
      <c r="E83" s="101"/>
      <c r="F83" s="101"/>
      <c r="G83" s="101"/>
      <c r="H83" s="101"/>
      <c r="I83" s="101"/>
      <c r="J83" s="101"/>
      <c r="K83" s="101"/>
      <c r="L83" s="101"/>
      <c r="M83" s="101"/>
      <c r="N83" s="101"/>
      <c r="O83" s="99"/>
      <c r="P83" s="99"/>
      <c r="Q83" s="214"/>
      <c r="R83" s="214"/>
      <c r="S83" s="114"/>
      <c r="T83" s="225" t="s">
        <v>237</v>
      </c>
      <c r="U83" s="114"/>
      <c r="V83" s="114"/>
      <c r="W83" s="114"/>
      <c r="X83" s="114"/>
      <c r="Y83" s="114"/>
      <c r="Z83" s="114"/>
      <c r="AA83" s="114"/>
      <c r="AB83" s="114"/>
      <c r="AC83" s="114"/>
      <c r="AD83" s="114"/>
      <c r="AE83" s="114"/>
      <c r="AF83" s="114"/>
      <c r="AG83" s="114"/>
      <c r="AH83" s="114"/>
      <c r="AI83" s="114"/>
      <c r="AJ83" s="114"/>
      <c r="AK83" s="114"/>
      <c r="AL83" s="216" t="str">
        <f>IF(ISERROR(IF('T203'!B83="","",'T203'!B83)),"",IF('T203'!B83="","",'T203'!B83))</f>
        <v>A06502</v>
      </c>
      <c r="AM83" s="216" t="str">
        <f>IF(ISERROR(IF('T203'!K83="","",'T203'!K83)),"",IF('T203'!K83="","",'T203'!K83))</f>
        <v>A04012</v>
      </c>
      <c r="AN83" s="216">
        <f t="shared" si="7"/>
        <v>83</v>
      </c>
      <c r="AO83" s="216" t="str">
        <f>IF(ISERROR('T203'!L83),"",'T203'!L83)</f>
        <v>1C</v>
      </c>
      <c r="AP83" s="216">
        <f t="shared" si="6"/>
        <v>1</v>
      </c>
      <c r="BJ83" s="114"/>
      <c r="BK83" s="114"/>
      <c r="BL83" s="114"/>
      <c r="BM83" s="114"/>
      <c r="BN83" s="114"/>
      <c r="BO83" s="114"/>
      <c r="BP83" s="114"/>
      <c r="BQ83" s="114"/>
      <c r="BR83" s="114"/>
      <c r="BS83" s="114"/>
      <c r="BT83" s="114"/>
      <c r="BU83" s="114"/>
      <c r="BV83" s="217"/>
    </row>
    <row r="84" spans="1:74" ht="15.75" customHeight="1">
      <c r="A84" s="99"/>
      <c r="B84" s="101"/>
      <c r="C84" s="101"/>
      <c r="D84" s="101"/>
      <c r="E84" s="101"/>
      <c r="F84" s="101"/>
      <c r="G84" s="101"/>
      <c r="H84" s="101"/>
      <c r="I84" s="101"/>
      <c r="J84" s="101"/>
      <c r="K84" s="101"/>
      <c r="L84" s="101"/>
      <c r="M84" s="101"/>
      <c r="N84" s="101"/>
      <c r="O84" s="99"/>
      <c r="P84" s="99"/>
      <c r="Q84" s="214"/>
      <c r="R84" s="214"/>
      <c r="S84" s="114"/>
      <c r="T84" s="225" t="s">
        <v>238</v>
      </c>
      <c r="U84" s="114"/>
      <c r="V84" s="114"/>
      <c r="W84" s="114"/>
      <c r="X84" s="114"/>
      <c r="Y84" s="114"/>
      <c r="Z84" s="114"/>
      <c r="AA84" s="114"/>
      <c r="AB84" s="114"/>
      <c r="AC84" s="114"/>
      <c r="AD84" s="114"/>
      <c r="AE84" s="114"/>
      <c r="AF84" s="114"/>
      <c r="AG84" s="114"/>
      <c r="AH84" s="114"/>
      <c r="AI84" s="114"/>
      <c r="AJ84" s="114"/>
      <c r="AK84" s="114"/>
      <c r="AL84" s="216" t="str">
        <f>IF(ISERROR(IF('T203'!B84="","",'T203'!B84)),"",IF('T203'!B84="","",'T203'!B84))</f>
        <v>A06504</v>
      </c>
      <c r="AM84" s="216" t="str">
        <f>IF(ISERROR(IF('T203'!K84="","",'T203'!K84)),"",IF('T203'!K84="","",'T203'!K84))</f>
        <v>A04012</v>
      </c>
      <c r="AN84" s="216">
        <f t="shared" si="7"/>
        <v>84</v>
      </c>
      <c r="AO84" s="216" t="str">
        <f>IF(ISERROR('T203'!L84),"",'T203'!L84)</f>
        <v>2</v>
      </c>
      <c r="AP84" s="216">
        <f t="shared" si="6"/>
        <v>1</v>
      </c>
      <c r="BJ84" s="114"/>
      <c r="BK84" s="114"/>
      <c r="BL84" s="114"/>
      <c r="BM84" s="114"/>
      <c r="BN84" s="114"/>
      <c r="BO84" s="114"/>
      <c r="BP84" s="114"/>
      <c r="BQ84" s="114"/>
      <c r="BR84" s="114"/>
      <c r="BS84" s="114"/>
      <c r="BT84" s="114"/>
      <c r="BU84" s="114"/>
      <c r="BV84" s="217"/>
    </row>
    <row r="85" spans="1:74" ht="15.75" customHeight="1">
      <c r="A85" s="99"/>
      <c r="B85" s="101"/>
      <c r="C85" s="101"/>
      <c r="D85" s="101"/>
      <c r="E85" s="101"/>
      <c r="F85" s="101"/>
      <c r="G85" s="101"/>
      <c r="H85" s="101"/>
      <c r="I85" s="101"/>
      <c r="J85" s="101"/>
      <c r="K85" s="101"/>
      <c r="L85" s="101"/>
      <c r="M85" s="101"/>
      <c r="N85" s="101"/>
      <c r="O85" s="99"/>
      <c r="P85" s="99"/>
      <c r="Q85" s="214"/>
      <c r="R85" s="214"/>
      <c r="S85" s="114"/>
      <c r="T85" s="225" t="s">
        <v>239</v>
      </c>
      <c r="U85" s="114"/>
      <c r="V85" s="114"/>
      <c r="W85" s="114"/>
      <c r="X85" s="114"/>
      <c r="Y85" s="114"/>
      <c r="Z85" s="114"/>
      <c r="AA85" s="114"/>
      <c r="AB85" s="114"/>
      <c r="AC85" s="114"/>
      <c r="AD85" s="114"/>
      <c r="AE85" s="114"/>
      <c r="AF85" s="114"/>
      <c r="AG85" s="114"/>
      <c r="AH85" s="114"/>
      <c r="AI85" s="114"/>
      <c r="AJ85" s="114"/>
      <c r="AK85" s="114"/>
      <c r="AL85" s="216" t="str">
        <f>IF(ISERROR(IF('T203'!B85="","",'T203'!B85)),"",IF('T203'!B85="","",'T203'!B85))</f>
        <v>A06506</v>
      </c>
      <c r="AM85" s="216" t="str">
        <f>IF(ISERROR(IF('T203'!K85="","",'T203'!K85)),"",IF('T203'!K85="","",'T203'!K85))</f>
        <v>A04014</v>
      </c>
      <c r="AN85" s="216">
        <f t="shared" si="7"/>
        <v>85</v>
      </c>
      <c r="AO85" s="216" t="str">
        <f>IF(ISERROR('T203'!L85),"",'T203'!L85)</f>
        <v xml:space="preserve"> </v>
      </c>
      <c r="AP85" s="216">
        <f t="shared" si="6"/>
        <v>1</v>
      </c>
      <c r="BJ85" s="114"/>
      <c r="BK85" s="114"/>
      <c r="BL85" s="114"/>
      <c r="BM85" s="114"/>
      <c r="BN85" s="114"/>
      <c r="BO85" s="114"/>
      <c r="BP85" s="114"/>
      <c r="BQ85" s="114"/>
      <c r="BR85" s="114"/>
      <c r="BS85" s="114"/>
      <c r="BT85" s="114"/>
      <c r="BU85" s="114"/>
      <c r="BV85" s="217"/>
    </row>
    <row r="86" spans="1:74" ht="15.75" customHeight="1">
      <c r="A86" s="99"/>
      <c r="B86" s="101"/>
      <c r="C86" s="101"/>
      <c r="D86" s="101"/>
      <c r="E86" s="101"/>
      <c r="F86" s="101"/>
      <c r="G86" s="101"/>
      <c r="H86" s="101"/>
      <c r="I86" s="101"/>
      <c r="J86" s="101"/>
      <c r="K86" s="101"/>
      <c r="L86" s="101"/>
      <c r="M86" s="101"/>
      <c r="N86" s="101"/>
      <c r="O86" s="99"/>
      <c r="P86" s="99"/>
      <c r="Q86" s="214"/>
      <c r="R86" s="214"/>
      <c r="S86" s="114"/>
      <c r="T86" s="225" t="s">
        <v>240</v>
      </c>
      <c r="U86" s="114"/>
      <c r="V86" s="114"/>
      <c r="W86" s="114"/>
      <c r="X86" s="114"/>
      <c r="Y86" s="114"/>
      <c r="Z86" s="114"/>
      <c r="AA86" s="114"/>
      <c r="AB86" s="114"/>
      <c r="AC86" s="114"/>
      <c r="AD86" s="114"/>
      <c r="AE86" s="114"/>
      <c r="AF86" s="114"/>
      <c r="AG86" s="114"/>
      <c r="AH86" s="114"/>
      <c r="AI86" s="114"/>
      <c r="AJ86" s="114"/>
      <c r="AK86" s="114"/>
      <c r="AL86" s="216" t="str">
        <f>IF(ISERROR(IF('T203'!B86="","",'T203'!B86)),"",IF('T203'!B86="","",'T203'!B86))</f>
        <v>A06508</v>
      </c>
      <c r="AM86" s="216" t="str">
        <f>IF(ISERROR(IF('T203'!K86="","",'T203'!K86)),"",IF('T203'!K86="","",'T203'!K86))</f>
        <v>A04016</v>
      </c>
      <c r="AN86" s="216">
        <f t="shared" si="7"/>
        <v>86</v>
      </c>
      <c r="AO86" s="216" t="str">
        <f>IF(ISERROR('T203'!L86),"",'T203'!L86)</f>
        <v>1-3</v>
      </c>
      <c r="AP86" s="216">
        <f t="shared" si="6"/>
        <v>1</v>
      </c>
      <c r="BJ86" s="114"/>
      <c r="BK86" s="114"/>
      <c r="BL86" s="114"/>
      <c r="BM86" s="114"/>
      <c r="BN86" s="114"/>
      <c r="BO86" s="114"/>
      <c r="BP86" s="114"/>
      <c r="BQ86" s="114"/>
      <c r="BR86" s="114"/>
      <c r="BS86" s="114"/>
      <c r="BT86" s="114"/>
      <c r="BU86" s="114"/>
      <c r="BV86" s="217"/>
    </row>
    <row r="87" spans="1:74" ht="15.75" customHeight="1">
      <c r="A87" s="99"/>
      <c r="B87" s="101"/>
      <c r="C87" s="101"/>
      <c r="D87" s="101"/>
      <c r="E87" s="101"/>
      <c r="F87" s="101"/>
      <c r="G87" s="101"/>
      <c r="H87" s="101"/>
      <c r="I87" s="101"/>
      <c r="J87" s="101"/>
      <c r="K87" s="101"/>
      <c r="L87" s="101"/>
      <c r="M87" s="101"/>
      <c r="N87" s="101"/>
      <c r="O87" s="99"/>
      <c r="P87" s="99"/>
      <c r="Q87" s="214"/>
      <c r="R87" s="214"/>
      <c r="S87" s="114"/>
      <c r="T87" s="225" t="s">
        <v>241</v>
      </c>
      <c r="U87" s="114"/>
      <c r="V87" s="114"/>
      <c r="W87" s="114"/>
      <c r="X87" s="114"/>
      <c r="Y87" s="114"/>
      <c r="Z87" s="114"/>
      <c r="AA87" s="114"/>
      <c r="AB87" s="114"/>
      <c r="AC87" s="114"/>
      <c r="AD87" s="114"/>
      <c r="AE87" s="114"/>
      <c r="AF87" s="114"/>
      <c r="AG87" s="114"/>
      <c r="AH87" s="114"/>
      <c r="AI87" s="114"/>
      <c r="AJ87" s="114"/>
      <c r="AK87" s="114"/>
      <c r="AL87" s="216" t="str">
        <f>IF(ISERROR(IF('T203'!B87="","",'T203'!B87)),"",IF('T203'!B87="","",'T203'!B87))</f>
        <v>A07002</v>
      </c>
      <c r="AM87" s="216" t="str">
        <f>IF(ISERROR(IF('T203'!K87="","",'T203'!K87)),"",IF('T203'!K87="","",'T203'!K87))</f>
        <v>A04016</v>
      </c>
      <c r="AN87" s="216">
        <f t="shared" si="7"/>
        <v>87</v>
      </c>
      <c r="AO87" s="216" t="str">
        <f>IF(ISERROR('T203'!L87),"",'T203'!L87)</f>
        <v>6</v>
      </c>
      <c r="AP87" s="216">
        <f t="shared" si="6"/>
        <v>1</v>
      </c>
      <c r="BJ87" s="114"/>
      <c r="BK87" s="114"/>
      <c r="BL87" s="114"/>
      <c r="BM87" s="114"/>
      <c r="BN87" s="114"/>
      <c r="BO87" s="114"/>
      <c r="BP87" s="114"/>
      <c r="BQ87" s="114"/>
      <c r="BR87" s="114"/>
      <c r="BS87" s="114"/>
      <c r="BT87" s="114"/>
      <c r="BU87" s="114"/>
      <c r="BV87" s="217"/>
    </row>
    <row r="88" spans="1:74" ht="15.75" customHeight="1">
      <c r="A88" s="99"/>
      <c r="B88" s="99"/>
      <c r="C88" s="99"/>
      <c r="D88" s="99"/>
      <c r="E88" s="99"/>
      <c r="F88" s="99"/>
      <c r="G88" s="99"/>
      <c r="H88" s="99"/>
      <c r="I88" s="99"/>
      <c r="J88" s="99"/>
      <c r="K88" s="99"/>
      <c r="L88" s="99"/>
      <c r="M88" s="99"/>
      <c r="N88" s="99"/>
      <c r="O88" s="99"/>
      <c r="P88" s="99"/>
      <c r="Q88" s="214"/>
      <c r="R88" s="214"/>
      <c r="S88" s="114"/>
      <c r="T88" s="225" t="s">
        <v>242</v>
      </c>
      <c r="U88" s="114"/>
      <c r="V88" s="114"/>
      <c r="W88" s="114"/>
      <c r="X88" s="114"/>
      <c r="Y88" s="114"/>
      <c r="Z88" s="114"/>
      <c r="AA88" s="114"/>
      <c r="AB88" s="114"/>
      <c r="AC88" s="114"/>
      <c r="AD88" s="114"/>
      <c r="AE88" s="114"/>
      <c r="AF88" s="114"/>
      <c r="AG88" s="114"/>
      <c r="AH88" s="114"/>
      <c r="AI88" s="114"/>
      <c r="AJ88" s="114"/>
      <c r="AK88" s="114"/>
      <c r="AL88" s="216" t="str">
        <f>IF(ISERROR(IF('T203'!B88="","",'T203'!B88)),"",IF('T203'!B88="","",'T203'!B88))</f>
        <v>A07004</v>
      </c>
      <c r="AM88" s="216" t="str">
        <f>IF(ISERROR(IF('T203'!K88="","",'T203'!K88)),"",IF('T203'!K88="","",'T203'!K88))</f>
        <v>A04018</v>
      </c>
      <c r="AN88" s="216">
        <f t="shared" si="7"/>
        <v>88</v>
      </c>
      <c r="AO88" s="216" t="str">
        <f>IF(ISERROR('T203'!L88),"",'T203'!L88)</f>
        <v>1A</v>
      </c>
      <c r="AP88" s="216">
        <f t="shared" si="6"/>
        <v>1</v>
      </c>
      <c r="BJ88" s="114"/>
      <c r="BK88" s="114"/>
      <c r="BL88" s="114"/>
      <c r="BM88" s="114"/>
      <c r="BN88" s="114"/>
      <c r="BO88" s="114"/>
      <c r="BP88" s="114"/>
      <c r="BQ88" s="114"/>
      <c r="BR88" s="114"/>
      <c r="BS88" s="114"/>
      <c r="BT88" s="114"/>
      <c r="BU88" s="114"/>
      <c r="BV88" s="217"/>
    </row>
    <row r="89" spans="1:74" ht="15.75" customHeight="1">
      <c r="A89" s="99"/>
      <c r="B89" s="99"/>
      <c r="C89" s="99"/>
      <c r="D89" s="99"/>
      <c r="E89" s="99"/>
      <c r="F89" s="99"/>
      <c r="G89" s="99"/>
      <c r="H89" s="99"/>
      <c r="I89" s="99"/>
      <c r="J89" s="99"/>
      <c r="K89" s="99"/>
      <c r="L89" s="99"/>
      <c r="M89" s="99"/>
      <c r="N89" s="99"/>
      <c r="O89" s="99"/>
      <c r="P89" s="99"/>
      <c r="Q89" s="214"/>
      <c r="R89" s="214"/>
      <c r="S89" s="114"/>
      <c r="T89" s="225" t="s">
        <v>243</v>
      </c>
      <c r="U89" s="114"/>
      <c r="V89" s="114"/>
      <c r="W89" s="114"/>
      <c r="X89" s="114"/>
      <c r="Y89" s="114"/>
      <c r="Z89" s="114"/>
      <c r="AA89" s="114"/>
      <c r="AB89" s="114"/>
      <c r="AC89" s="114"/>
      <c r="AD89" s="114"/>
      <c r="AE89" s="114"/>
      <c r="AF89" s="114"/>
      <c r="AG89" s="114"/>
      <c r="AH89" s="114"/>
      <c r="AI89" s="114"/>
      <c r="AJ89" s="114"/>
      <c r="AK89" s="114"/>
      <c r="AL89" s="216" t="str">
        <f>IF(ISERROR(IF('T203'!B89="","",'T203'!B89)),"",IF('T203'!B89="","",'T203'!B89))</f>
        <v>A07006</v>
      </c>
      <c r="AM89" s="216" t="str">
        <f>IF(ISERROR(IF('T203'!K89="","",'T203'!K89)),"",IF('T203'!K89="","",'T203'!K89))</f>
        <v>A04018</v>
      </c>
      <c r="AN89" s="216">
        <f t="shared" si="7"/>
        <v>89</v>
      </c>
      <c r="AO89" s="216" t="str">
        <f>IF(ISERROR('T203'!L89),"",'T203'!L89)</f>
        <v>1C</v>
      </c>
      <c r="AP89" s="216">
        <f t="shared" si="6"/>
        <v>1</v>
      </c>
      <c r="BJ89" s="114"/>
      <c r="BK89" s="114"/>
      <c r="BL89" s="114"/>
      <c r="BM89" s="114"/>
      <c r="BN89" s="114"/>
      <c r="BO89" s="114"/>
      <c r="BP89" s="114"/>
      <c r="BQ89" s="114"/>
      <c r="BR89" s="114"/>
      <c r="BS89" s="114"/>
      <c r="BT89" s="114"/>
      <c r="BU89" s="114"/>
      <c r="BV89" s="217"/>
    </row>
    <row r="90" spans="1:74" ht="15.75" customHeight="1">
      <c r="A90" s="99"/>
      <c r="B90" s="99"/>
      <c r="C90" s="99"/>
      <c r="D90" s="99"/>
      <c r="E90" s="99"/>
      <c r="F90" s="99"/>
      <c r="G90" s="99"/>
      <c r="H90" s="99"/>
      <c r="I90" s="99"/>
      <c r="J90" s="99"/>
      <c r="K90" s="99"/>
      <c r="L90" s="99"/>
      <c r="M90" s="99"/>
      <c r="N90" s="99"/>
      <c r="O90" s="99"/>
      <c r="P90" s="99"/>
      <c r="Q90" s="214"/>
      <c r="R90" s="214"/>
      <c r="S90" s="114"/>
      <c r="T90" s="225" t="s">
        <v>244</v>
      </c>
      <c r="U90" s="114"/>
      <c r="V90" s="114"/>
      <c r="W90" s="114"/>
      <c r="X90" s="114"/>
      <c r="Y90" s="114"/>
      <c r="Z90" s="114"/>
      <c r="AA90" s="114"/>
      <c r="AB90" s="114"/>
      <c r="AC90" s="114"/>
      <c r="AD90" s="114"/>
      <c r="AE90" s="114"/>
      <c r="AF90" s="114"/>
      <c r="AG90" s="114"/>
      <c r="AH90" s="114"/>
      <c r="AI90" s="114"/>
      <c r="AJ90" s="114"/>
      <c r="AK90" s="114"/>
      <c r="AL90" s="216" t="str">
        <f>IF(ISERROR(IF('T203'!B90="","",'T203'!B90)),"",IF('T203'!B90="","",'T203'!B90))</f>
        <v>A07008</v>
      </c>
      <c r="AM90" s="216" t="str">
        <f>IF(ISERROR(IF('T203'!K90="","",'T203'!K90)),"",IF('T203'!K90="","",'T203'!K90))</f>
        <v>A04018</v>
      </c>
      <c r="AN90" s="216">
        <f t="shared" si="7"/>
        <v>90</v>
      </c>
      <c r="AO90" s="216" t="str">
        <f>IF(ISERROR('T203'!L90),"",'T203'!L90)</f>
        <v>4</v>
      </c>
      <c r="AP90" s="216">
        <f t="shared" si="6"/>
        <v>1</v>
      </c>
      <c r="BJ90" s="114"/>
      <c r="BK90" s="114"/>
      <c r="BL90" s="114"/>
      <c r="BM90" s="114"/>
      <c r="BN90" s="114"/>
      <c r="BO90" s="114"/>
      <c r="BP90" s="114"/>
      <c r="BQ90" s="114"/>
      <c r="BR90" s="114"/>
      <c r="BS90" s="114"/>
      <c r="BT90" s="114"/>
      <c r="BU90" s="114"/>
      <c r="BV90" s="217"/>
    </row>
    <row r="91" spans="1:74" ht="15.75" customHeight="1">
      <c r="A91" s="99"/>
      <c r="B91" s="99"/>
      <c r="C91" s="99"/>
      <c r="D91" s="99"/>
      <c r="E91" s="99"/>
      <c r="F91" s="99"/>
      <c r="G91" s="99"/>
      <c r="H91" s="99"/>
      <c r="I91" s="99"/>
      <c r="J91" s="99"/>
      <c r="K91" s="99"/>
      <c r="L91" s="99"/>
      <c r="M91" s="99"/>
      <c r="N91" s="99"/>
      <c r="O91" s="99"/>
      <c r="P91" s="99"/>
      <c r="Q91" s="214"/>
      <c r="R91" s="214"/>
      <c r="S91" s="114"/>
      <c r="T91" s="225" t="s">
        <v>245</v>
      </c>
      <c r="U91" s="114"/>
      <c r="V91" s="114"/>
      <c r="W91" s="114"/>
      <c r="X91" s="114"/>
      <c r="Y91" s="114"/>
      <c r="Z91" s="114"/>
      <c r="AA91" s="114"/>
      <c r="AB91" s="114"/>
      <c r="AC91" s="114"/>
      <c r="AD91" s="114"/>
      <c r="AE91" s="114"/>
      <c r="AF91" s="114"/>
      <c r="AG91" s="114"/>
      <c r="AH91" s="114"/>
      <c r="AI91" s="114"/>
      <c r="AJ91" s="114"/>
      <c r="AK91" s="114"/>
      <c r="AL91" s="216" t="str">
        <f>IF(ISERROR(IF('T203'!B91="","",'T203'!B91)),"",IF('T203'!B91="","",'T203'!B91))</f>
        <v>A07010</v>
      </c>
      <c r="AM91" s="216" t="str">
        <f>IF(ISERROR(IF('T203'!K91="","",'T203'!K91)),"",IF('T203'!K91="","",'T203'!K91))</f>
        <v>A04020</v>
      </c>
      <c r="AN91" s="216">
        <f t="shared" si="7"/>
        <v>91</v>
      </c>
      <c r="AO91" s="216" t="str">
        <f>IF(ISERROR('T203'!L91),"",'T203'!L91)</f>
        <v>1</v>
      </c>
      <c r="AP91" s="216">
        <f t="shared" si="6"/>
        <v>1</v>
      </c>
      <c r="BJ91" s="114"/>
      <c r="BK91" s="114"/>
      <c r="BL91" s="114"/>
      <c r="BM91" s="114"/>
      <c r="BN91" s="114"/>
      <c r="BO91" s="114"/>
      <c r="BP91" s="114"/>
      <c r="BQ91" s="114"/>
      <c r="BR91" s="114"/>
      <c r="BS91" s="114"/>
      <c r="BT91" s="114"/>
      <c r="BU91" s="114"/>
      <c r="BV91" s="217"/>
    </row>
    <row r="92" spans="1:74" ht="15.75" customHeight="1">
      <c r="A92" s="99"/>
      <c r="B92" s="33"/>
      <c r="C92" s="99"/>
      <c r="D92" s="99"/>
      <c r="E92" s="99"/>
      <c r="F92" s="99"/>
      <c r="G92" s="99"/>
      <c r="H92" s="99"/>
      <c r="I92" s="99"/>
      <c r="J92" s="99"/>
      <c r="K92" s="99"/>
      <c r="L92" s="99"/>
      <c r="M92" s="99"/>
      <c r="N92" s="99"/>
      <c r="O92" s="99"/>
      <c r="P92" s="99"/>
      <c r="Q92" s="214"/>
      <c r="R92" s="214"/>
      <c r="S92" s="114"/>
      <c r="T92" s="225" t="s">
        <v>246</v>
      </c>
      <c r="U92" s="114"/>
      <c r="V92" s="114"/>
      <c r="W92" s="114"/>
      <c r="X92" s="114"/>
      <c r="Y92" s="114"/>
      <c r="Z92" s="114"/>
      <c r="AA92" s="114"/>
      <c r="AB92" s="114"/>
      <c r="AC92" s="114"/>
      <c r="AD92" s="114"/>
      <c r="AE92" s="114"/>
      <c r="AF92" s="114"/>
      <c r="AG92" s="114"/>
      <c r="AH92" s="114"/>
      <c r="AI92" s="114"/>
      <c r="AJ92" s="114"/>
      <c r="AK92" s="114"/>
      <c r="AL92" s="216" t="str">
        <f>IF(ISERROR(IF('T203'!B92="","",'T203'!B92)),"",IF('T203'!B92="","",'T203'!B92))</f>
        <v>A07012</v>
      </c>
      <c r="AM92" s="216" t="str">
        <f>IF(ISERROR(IF('T203'!K92="","",'T203'!K92)),"",IF('T203'!K92="","",'T203'!K92))</f>
        <v>A04020</v>
      </c>
      <c r="AN92" s="216">
        <f t="shared" si="7"/>
        <v>92</v>
      </c>
      <c r="AO92" s="216" t="str">
        <f>IF(ISERROR('T203'!L92),"",'T203'!L92)</f>
        <v>3</v>
      </c>
      <c r="AP92" s="216">
        <f t="shared" si="6"/>
        <v>1</v>
      </c>
      <c r="BJ92" s="114"/>
      <c r="BK92" s="114"/>
      <c r="BL92" s="114"/>
      <c r="BM92" s="114"/>
      <c r="BN92" s="114"/>
      <c r="BO92" s="114"/>
      <c r="BP92" s="114"/>
      <c r="BQ92" s="114"/>
      <c r="BR92" s="114"/>
      <c r="BS92" s="114"/>
      <c r="BT92" s="114"/>
      <c r="BU92" s="114"/>
      <c r="BV92" s="217"/>
    </row>
    <row r="93" spans="1:74" ht="15.75" customHeight="1">
      <c r="A93" s="99"/>
      <c r="B93" s="99"/>
      <c r="C93" s="99"/>
      <c r="D93" s="99"/>
      <c r="E93" s="99"/>
      <c r="F93" s="99"/>
      <c r="G93" s="99"/>
      <c r="H93" s="99"/>
      <c r="I93" s="99"/>
      <c r="J93" s="99"/>
      <c r="K93" s="99"/>
      <c r="L93" s="99"/>
      <c r="M93" s="99"/>
      <c r="N93" s="99"/>
      <c r="O93" s="99"/>
      <c r="P93" s="99"/>
      <c r="Q93" s="214"/>
      <c r="R93" s="214"/>
      <c r="S93" s="114"/>
      <c r="T93" s="225" t="s">
        <v>247</v>
      </c>
      <c r="U93" s="114"/>
      <c r="V93" s="114"/>
      <c r="W93" s="114"/>
      <c r="X93" s="114"/>
      <c r="Y93" s="114"/>
      <c r="Z93" s="114"/>
      <c r="AA93" s="114"/>
      <c r="AB93" s="114"/>
      <c r="AC93" s="114"/>
      <c r="AD93" s="114"/>
      <c r="AE93" s="114"/>
      <c r="AF93" s="114"/>
      <c r="AG93" s="114"/>
      <c r="AH93" s="114"/>
      <c r="AI93" s="114"/>
      <c r="AJ93" s="114"/>
      <c r="AK93" s="114"/>
      <c r="AL93" s="216" t="str">
        <f>IF(ISERROR(IF('T203'!B93="","",'T203'!B93)),"",IF('T203'!B93="","",'T203'!B93))</f>
        <v>A07014</v>
      </c>
      <c r="AM93" s="216" t="str">
        <f>IF(ISERROR(IF('T203'!K93="","",'T203'!K93)),"",IF('T203'!K93="","",'T203'!K93))</f>
        <v>A04022</v>
      </c>
      <c r="AN93" s="216">
        <f t="shared" si="7"/>
        <v>93</v>
      </c>
      <c r="AO93" s="216" t="str">
        <f>IF(ISERROR('T203'!L93),"",'T203'!L93)</f>
        <v>BED 1</v>
      </c>
      <c r="AP93" s="216">
        <f t="shared" si="6"/>
        <v>1</v>
      </c>
      <c r="BJ93" s="114"/>
      <c r="BK93" s="114"/>
      <c r="BL93" s="114"/>
      <c r="BM93" s="114"/>
      <c r="BN93" s="114"/>
      <c r="BO93" s="114"/>
      <c r="BP93" s="114"/>
      <c r="BQ93" s="114"/>
      <c r="BR93" s="114"/>
      <c r="BS93" s="114"/>
      <c r="BT93" s="114"/>
      <c r="BU93" s="114"/>
      <c r="BV93" s="217"/>
    </row>
    <row r="94" spans="1:74" ht="15.75" customHeight="1">
      <c r="A94" s="101"/>
      <c r="B94" s="101"/>
      <c r="C94" s="101"/>
      <c r="D94" s="101"/>
      <c r="E94" s="101"/>
      <c r="F94" s="101"/>
      <c r="G94" s="101"/>
      <c r="H94" s="101"/>
      <c r="I94" s="101"/>
      <c r="J94" s="101"/>
      <c r="K94" s="101"/>
      <c r="L94" s="101"/>
      <c r="M94" s="101"/>
      <c r="N94" s="101"/>
      <c r="O94" s="99"/>
      <c r="P94" s="99"/>
      <c r="Q94" s="214"/>
      <c r="R94" s="214"/>
      <c r="S94" s="114"/>
      <c r="T94" s="225" t="s">
        <v>248</v>
      </c>
      <c r="U94" s="114"/>
      <c r="V94" s="114"/>
      <c r="W94" s="114"/>
      <c r="X94" s="114"/>
      <c r="Y94" s="114"/>
      <c r="Z94" s="114"/>
      <c r="AA94" s="114"/>
      <c r="AB94" s="114"/>
      <c r="AC94" s="114"/>
      <c r="AD94" s="114"/>
      <c r="AE94" s="114"/>
      <c r="AF94" s="114"/>
      <c r="AG94" s="114"/>
      <c r="AH94" s="114"/>
      <c r="AI94" s="114"/>
      <c r="AJ94" s="114"/>
      <c r="AK94" s="114"/>
      <c r="AL94" s="216" t="str">
        <f>IF(ISERROR(IF('T203'!B94="","",'T203'!B94)),"",IF('T203'!B94="","",'T203'!B94))</f>
        <v>A07016</v>
      </c>
      <c r="AM94" s="216" t="str">
        <f>IF(ISERROR(IF('T203'!K94="","",'T203'!K94)),"",IF('T203'!K94="","",'T203'!K94))</f>
        <v>A04502</v>
      </c>
      <c r="AN94" s="216">
        <f t="shared" si="7"/>
        <v>94</v>
      </c>
      <c r="AO94" s="216" t="str">
        <f>IF(ISERROR('T203'!L94),"",'T203'!L94)</f>
        <v xml:space="preserve"> </v>
      </c>
      <c r="AP94" s="216">
        <f t="shared" si="6"/>
        <v>1</v>
      </c>
      <c r="BJ94" s="114"/>
      <c r="BK94" s="114"/>
      <c r="BL94" s="114"/>
      <c r="BM94" s="114"/>
      <c r="BN94" s="114"/>
      <c r="BO94" s="114"/>
      <c r="BP94" s="114"/>
      <c r="BQ94" s="114"/>
      <c r="BR94" s="114"/>
      <c r="BS94" s="114"/>
      <c r="BT94" s="114"/>
      <c r="BU94" s="114"/>
      <c r="BV94" s="217"/>
    </row>
    <row r="95" spans="1:74" ht="15.75" customHeight="1">
      <c r="A95" s="101"/>
      <c r="B95" s="101"/>
      <c r="C95" s="101"/>
      <c r="D95" s="101"/>
      <c r="E95" s="101"/>
      <c r="F95" s="101"/>
      <c r="G95" s="101"/>
      <c r="H95" s="108"/>
      <c r="I95" s="101"/>
      <c r="J95" s="101"/>
      <c r="K95" s="101"/>
      <c r="L95" s="101"/>
      <c r="M95" s="101"/>
      <c r="N95" s="101"/>
      <c r="O95" s="101"/>
      <c r="P95" s="101"/>
      <c r="Q95" s="214"/>
      <c r="R95" s="214"/>
      <c r="S95" s="114"/>
      <c r="T95" s="225" t="s">
        <v>249</v>
      </c>
      <c r="U95" s="114"/>
      <c r="V95" s="114"/>
      <c r="W95" s="114"/>
      <c r="X95" s="114"/>
      <c r="Y95" s="114"/>
      <c r="Z95" s="114"/>
      <c r="AA95" s="114"/>
      <c r="AB95" s="114"/>
      <c r="AC95" s="114"/>
      <c r="AD95" s="114"/>
      <c r="AE95" s="114"/>
      <c r="AF95" s="114"/>
      <c r="AG95" s="114"/>
      <c r="AH95" s="114"/>
      <c r="AI95" s="114"/>
      <c r="AJ95" s="114"/>
      <c r="AK95" s="114"/>
      <c r="AL95" s="216" t="str">
        <f>IF(ISERROR(IF('T203'!B95="","",'T203'!B95)),"",IF('T203'!B95="","",'T203'!B95))</f>
        <v>A07018</v>
      </c>
      <c r="AM95" s="216" t="str">
        <f>IF(ISERROR(IF('T203'!K95="","",'T203'!K95)),"",IF('T203'!K95="","",'T203'!K95))</f>
        <v>A04502</v>
      </c>
      <c r="AN95" s="216">
        <f t="shared" si="7"/>
        <v>95</v>
      </c>
      <c r="AO95" s="216" t="str">
        <f>IF(ISERROR('T203'!L95),"",'T203'!L95)</f>
        <v xml:space="preserve"> </v>
      </c>
      <c r="AP95" s="216">
        <f t="shared" si="6"/>
        <v>1</v>
      </c>
      <c r="BJ95" s="114"/>
      <c r="BK95" s="114"/>
      <c r="BL95" s="114"/>
      <c r="BM95" s="114"/>
      <c r="BN95" s="114"/>
      <c r="BO95" s="114"/>
      <c r="BP95" s="114"/>
      <c r="BQ95" s="114"/>
      <c r="BR95" s="114"/>
      <c r="BS95" s="114"/>
      <c r="BT95" s="114"/>
      <c r="BU95" s="114"/>
      <c r="BV95" s="217"/>
    </row>
    <row r="96" spans="1:74" ht="15.75" customHeight="1">
      <c r="A96" s="101"/>
      <c r="B96" s="98"/>
      <c r="C96" s="98"/>
      <c r="D96" s="98"/>
      <c r="E96" s="98"/>
      <c r="F96" s="99"/>
      <c r="G96" s="99"/>
      <c r="H96" s="99"/>
      <c r="I96" s="99"/>
      <c r="J96" s="99"/>
      <c r="K96" s="99"/>
      <c r="L96" s="99"/>
      <c r="M96" s="98"/>
      <c r="N96" s="98"/>
      <c r="O96" s="101"/>
      <c r="P96" s="101"/>
      <c r="Q96" s="214"/>
      <c r="R96" s="214"/>
      <c r="S96" s="114"/>
      <c r="T96" s="225" t="s">
        <v>250</v>
      </c>
      <c r="U96" s="114"/>
      <c r="V96" s="114"/>
      <c r="W96" s="114"/>
      <c r="X96" s="114"/>
      <c r="Y96" s="114"/>
      <c r="Z96" s="114"/>
      <c r="AA96" s="114"/>
      <c r="AB96" s="114"/>
      <c r="AC96" s="114"/>
      <c r="AD96" s="114"/>
      <c r="AE96" s="114"/>
      <c r="AF96" s="114"/>
      <c r="AG96" s="114"/>
      <c r="AH96" s="114"/>
      <c r="AI96" s="114"/>
      <c r="AJ96" s="114"/>
      <c r="AK96" s="114"/>
      <c r="AL96" s="216" t="str">
        <f>IF(ISERROR(IF('T203'!B96="","",'T203'!B96)),"",IF('T203'!B96="","",'T203'!B96))</f>
        <v>A07020</v>
      </c>
      <c r="AM96" s="216" t="str">
        <f>IF(ISERROR(IF('T203'!K96="","",'T203'!K96)),"",IF('T203'!K96="","",'T203'!K96))</f>
        <v>A05504</v>
      </c>
      <c r="AN96" s="216">
        <f t="shared" si="7"/>
        <v>96</v>
      </c>
      <c r="AO96" s="216" t="str">
        <f>IF(ISERROR('T203'!L96),"",'T203'!L96)</f>
        <v xml:space="preserve"> </v>
      </c>
      <c r="AP96" s="216">
        <f t="shared" si="6"/>
        <v>1</v>
      </c>
      <c r="BJ96" s="114"/>
      <c r="BK96" s="114"/>
      <c r="BL96" s="114"/>
      <c r="BM96" s="114"/>
      <c r="BN96" s="114"/>
      <c r="BO96" s="114"/>
      <c r="BP96" s="114"/>
      <c r="BQ96" s="114"/>
      <c r="BR96" s="114"/>
      <c r="BS96" s="114"/>
      <c r="BT96" s="114"/>
      <c r="BU96" s="114"/>
      <c r="BV96" s="217"/>
    </row>
    <row r="97" spans="1:74" ht="15.75" customHeight="1">
      <c r="A97" s="101"/>
      <c r="B97" s="98"/>
      <c r="C97" s="98"/>
      <c r="D97" s="98"/>
      <c r="E97" s="99"/>
      <c r="F97" s="99"/>
      <c r="G97" s="99"/>
      <c r="H97" s="99"/>
      <c r="I97" s="99"/>
      <c r="J97" s="99"/>
      <c r="K97" s="99"/>
      <c r="L97" s="99"/>
      <c r="M97" s="98"/>
      <c r="N97" s="98"/>
      <c r="O97" s="101"/>
      <c r="P97" s="101"/>
      <c r="Q97" s="214"/>
      <c r="R97" s="214"/>
      <c r="S97" s="114"/>
      <c r="T97" s="225" t="s">
        <v>251</v>
      </c>
      <c r="U97" s="114"/>
      <c r="V97" s="114"/>
      <c r="W97" s="114"/>
      <c r="X97" s="114"/>
      <c r="Y97" s="114"/>
      <c r="Z97" s="114"/>
      <c r="AA97" s="114"/>
      <c r="AB97" s="114"/>
      <c r="AC97" s="114"/>
      <c r="AD97" s="114"/>
      <c r="AE97" s="114"/>
      <c r="AF97" s="114"/>
      <c r="AG97" s="114"/>
      <c r="AH97" s="114"/>
      <c r="AI97" s="114"/>
      <c r="AJ97" s="114"/>
      <c r="AK97" s="114"/>
      <c r="AL97" s="216" t="str">
        <f>IF(ISERROR(IF('T203'!B97="","",'T203'!B97)),"",IF('T203'!B97="","",'T203'!B97))</f>
        <v>A07022</v>
      </c>
      <c r="AM97" s="216" t="str">
        <f>IF(ISERROR(IF('T203'!K97="","",'T203'!K97)),"",IF('T203'!K97="","",'T203'!K97))</f>
        <v>A05504</v>
      </c>
      <c r="AN97" s="216">
        <f t="shared" si="7"/>
        <v>97</v>
      </c>
      <c r="AO97" s="216" t="str">
        <f>IF(ISERROR('T203'!L97),"",'T203'!L97)</f>
        <v xml:space="preserve"> </v>
      </c>
      <c r="AP97" s="216">
        <f t="shared" si="6"/>
        <v>1</v>
      </c>
      <c r="BJ97" s="114"/>
      <c r="BK97" s="114"/>
      <c r="BL97" s="114"/>
      <c r="BM97" s="114"/>
      <c r="BN97" s="114"/>
      <c r="BO97" s="114"/>
      <c r="BP97" s="114"/>
      <c r="BQ97" s="114"/>
      <c r="BR97" s="114"/>
      <c r="BS97" s="114"/>
      <c r="BT97" s="114"/>
      <c r="BU97" s="114"/>
      <c r="BV97" s="217"/>
    </row>
    <row r="98" spans="1:74" ht="15.75" customHeight="1">
      <c r="A98" s="101"/>
      <c r="B98" s="98"/>
      <c r="C98" s="98"/>
      <c r="D98" s="98"/>
      <c r="E98" s="99"/>
      <c r="F98" s="99"/>
      <c r="G98" s="99"/>
      <c r="H98" s="99"/>
      <c r="I98" s="99"/>
      <c r="J98" s="99"/>
      <c r="K98" s="99"/>
      <c r="L98" s="99"/>
      <c r="M98" s="98"/>
      <c r="N98" s="98"/>
      <c r="O98" s="101"/>
      <c r="P98" s="101"/>
      <c r="Q98" s="214"/>
      <c r="R98" s="214"/>
      <c r="S98" s="114"/>
      <c r="T98" s="225" t="s">
        <v>252</v>
      </c>
      <c r="U98" s="114"/>
      <c r="V98" s="114"/>
      <c r="W98" s="114"/>
      <c r="X98" s="114"/>
      <c r="Y98" s="114"/>
      <c r="Z98" s="114"/>
      <c r="AA98" s="114"/>
      <c r="AB98" s="114"/>
      <c r="AC98" s="114"/>
      <c r="AD98" s="114"/>
      <c r="AE98" s="114"/>
      <c r="AF98" s="114"/>
      <c r="AG98" s="114"/>
      <c r="AH98" s="114"/>
      <c r="AI98" s="114"/>
      <c r="AJ98" s="114"/>
      <c r="AK98" s="114"/>
      <c r="AL98" s="216" t="str">
        <f>IF(ISERROR(IF('T203'!B98="","",'T203'!B98)),"",IF('T203'!B98="","",'T203'!B98))</f>
        <v>A07502</v>
      </c>
      <c r="AM98" s="216" t="str">
        <f>IF(ISERROR(IF('T203'!K98="","",'T203'!K98)),"",IF('T203'!K98="","",'T203'!K98))</f>
        <v>A05506</v>
      </c>
      <c r="AN98" s="216">
        <f t="shared" si="7"/>
        <v>98</v>
      </c>
      <c r="AO98" s="216" t="str">
        <f>IF(ISERROR('T203'!L98),"",'T203'!L98)</f>
        <v xml:space="preserve"> </v>
      </c>
      <c r="AP98" s="216">
        <f t="shared" si="6"/>
        <v>1</v>
      </c>
      <c r="BJ98" s="114"/>
      <c r="BK98" s="114"/>
      <c r="BL98" s="114"/>
      <c r="BM98" s="114"/>
      <c r="BN98" s="114"/>
      <c r="BO98" s="114"/>
      <c r="BP98" s="114"/>
      <c r="BQ98" s="114"/>
      <c r="BR98" s="114"/>
      <c r="BS98" s="114"/>
      <c r="BT98" s="114"/>
      <c r="BU98" s="114"/>
      <c r="BV98" s="217"/>
    </row>
    <row r="99" spans="1:74" ht="15.75" customHeight="1">
      <c r="A99" s="101"/>
      <c r="B99" s="98"/>
      <c r="C99" s="98"/>
      <c r="D99" s="98"/>
      <c r="E99" s="99"/>
      <c r="F99" s="99"/>
      <c r="G99" s="99"/>
      <c r="H99" s="99"/>
      <c r="I99" s="99"/>
      <c r="J99" s="99"/>
      <c r="K99" s="99"/>
      <c r="L99" s="99"/>
      <c r="M99" s="98"/>
      <c r="N99" s="98"/>
      <c r="O99" s="101"/>
      <c r="P99" s="101"/>
      <c r="Q99" s="214"/>
      <c r="R99" s="214"/>
      <c r="S99" s="114"/>
      <c r="T99" s="225" t="s">
        <v>253</v>
      </c>
      <c r="U99" s="114"/>
      <c r="V99" s="114"/>
      <c r="W99" s="114"/>
      <c r="X99" s="114"/>
      <c r="Y99" s="114"/>
      <c r="Z99" s="114"/>
      <c r="AA99" s="114"/>
      <c r="AB99" s="114"/>
      <c r="AC99" s="114"/>
      <c r="AD99" s="114"/>
      <c r="AE99" s="114"/>
      <c r="AF99" s="114"/>
      <c r="AG99" s="114"/>
      <c r="AH99" s="114"/>
      <c r="AI99" s="114"/>
      <c r="AJ99" s="114"/>
      <c r="AK99" s="114"/>
      <c r="AL99" s="216" t="str">
        <f>IF(ISERROR(IF('T203'!B99="","",'T203'!B99)),"",IF('T203'!B99="","",'T203'!B99))</f>
        <v>A07504</v>
      </c>
      <c r="AM99" s="216" t="str">
        <f>IF(ISERROR(IF('T203'!K99="","",'T203'!K99)),"",IF('T203'!K99="","",'T203'!K99))</f>
        <v>A05506</v>
      </c>
      <c r="AN99" s="216">
        <f t="shared" si="7"/>
        <v>99</v>
      </c>
      <c r="AO99" s="216" t="str">
        <f>IF(ISERROR('T203'!L99),"",'T203'!L99)</f>
        <v xml:space="preserve"> </v>
      </c>
      <c r="AP99" s="216">
        <f t="shared" si="6"/>
        <v>1</v>
      </c>
      <c r="BJ99" s="114"/>
      <c r="BK99" s="114"/>
      <c r="BL99" s="114"/>
      <c r="BM99" s="114"/>
      <c r="BN99" s="114"/>
      <c r="BO99" s="114"/>
      <c r="BP99" s="114"/>
      <c r="BQ99" s="114"/>
      <c r="BR99" s="114"/>
      <c r="BS99" s="114"/>
      <c r="BT99" s="114"/>
      <c r="BU99" s="114"/>
      <c r="BV99" s="217"/>
    </row>
    <row r="100" spans="1:74" ht="15.75" customHeight="1">
      <c r="A100" s="101"/>
      <c r="B100" s="98"/>
      <c r="C100" s="98"/>
      <c r="D100" s="98"/>
      <c r="E100" s="99"/>
      <c r="F100" s="99"/>
      <c r="G100" s="99"/>
      <c r="H100" s="99"/>
      <c r="I100" s="99"/>
      <c r="J100" s="99"/>
      <c r="K100" s="99"/>
      <c r="L100" s="99"/>
      <c r="M100" s="98"/>
      <c r="N100" s="98"/>
      <c r="O100" s="101"/>
      <c r="P100" s="101"/>
      <c r="Q100" s="214"/>
      <c r="R100" s="214"/>
      <c r="S100" s="114"/>
      <c r="T100" s="225" t="s">
        <v>254</v>
      </c>
      <c r="U100" s="114"/>
      <c r="V100" s="114"/>
      <c r="W100" s="114"/>
      <c r="X100" s="114"/>
      <c r="Y100" s="114"/>
      <c r="Z100" s="114"/>
      <c r="AA100" s="114"/>
      <c r="AB100" s="114"/>
      <c r="AC100" s="114"/>
      <c r="AD100" s="114"/>
      <c r="AE100" s="114"/>
      <c r="AF100" s="114"/>
      <c r="AG100" s="114"/>
      <c r="AH100" s="114"/>
      <c r="AI100" s="114"/>
      <c r="AJ100" s="114"/>
      <c r="AK100" s="114"/>
      <c r="AL100" s="216" t="str">
        <f>IF(ISERROR(IF('T203'!B100="","",'T203'!B100)),"",IF('T203'!B100="","",'T203'!B100))</f>
        <v>A07506</v>
      </c>
      <c r="AM100" s="216" t="str">
        <f>IF(ISERROR(IF('T203'!K100="","",'T203'!K100)),"",IF('T203'!K100="","",'T203'!K100))</f>
        <v>A06002</v>
      </c>
      <c r="AN100" s="216">
        <f t="shared" si="7"/>
        <v>100</v>
      </c>
      <c r="AO100" s="216" t="str">
        <f>IF(ISERROR('T203'!L100),"",'T203'!L100)</f>
        <v>21-26</v>
      </c>
      <c r="AP100" s="216">
        <f t="shared" si="6"/>
        <v>1</v>
      </c>
      <c r="BJ100" s="114"/>
      <c r="BK100" s="114"/>
      <c r="BL100" s="114"/>
      <c r="BM100" s="114"/>
      <c r="BN100" s="114"/>
      <c r="BO100" s="114"/>
      <c r="BP100" s="114"/>
      <c r="BQ100" s="114"/>
      <c r="BR100" s="114"/>
      <c r="BS100" s="114"/>
      <c r="BT100" s="114"/>
      <c r="BU100" s="114"/>
      <c r="BV100" s="217"/>
    </row>
    <row r="101" spans="1:74" ht="15.75" customHeight="1">
      <c r="A101" s="101"/>
      <c r="B101" s="98"/>
      <c r="C101" s="98"/>
      <c r="D101" s="98"/>
      <c r="E101" s="99"/>
      <c r="F101" s="99"/>
      <c r="G101" s="99"/>
      <c r="H101" s="99"/>
      <c r="I101" s="99"/>
      <c r="J101" s="99"/>
      <c r="K101" s="99"/>
      <c r="L101" s="99"/>
      <c r="M101" s="98"/>
      <c r="N101" s="98"/>
      <c r="O101" s="101"/>
      <c r="P101" s="101"/>
      <c r="Q101" s="214"/>
      <c r="R101" s="214"/>
      <c r="S101" s="114"/>
      <c r="T101" s="225" t="s">
        <v>255</v>
      </c>
      <c r="U101" s="114"/>
      <c r="V101" s="114"/>
      <c r="W101" s="114"/>
      <c r="X101" s="114"/>
      <c r="Y101" s="114"/>
      <c r="Z101" s="114"/>
      <c r="AA101" s="114"/>
      <c r="AB101" s="114"/>
      <c r="AC101" s="114"/>
      <c r="AD101" s="114"/>
      <c r="AE101" s="114"/>
      <c r="AF101" s="114"/>
      <c r="AG101" s="114"/>
      <c r="AH101" s="114"/>
      <c r="AI101" s="114"/>
      <c r="AJ101" s="114"/>
      <c r="AK101" s="114"/>
      <c r="AL101" s="216" t="str">
        <f>IF(ISERROR(IF('T203'!B101="","",'T203'!B101)),"",IF('T203'!B101="","",'T203'!B101))</f>
        <v>A07508</v>
      </c>
      <c r="AM101" s="216" t="str">
        <f>IF(ISERROR(IF('T203'!K101="","",'T203'!K101)),"",IF('T203'!K101="","",'T203'!K101))</f>
        <v>A06004</v>
      </c>
      <c r="AN101" s="216">
        <f t="shared" si="7"/>
        <v>101</v>
      </c>
      <c r="AO101" s="216" t="str">
        <f>IF(ISERROR('T203'!L101),"",'T203'!L101)</f>
        <v>6-16</v>
      </c>
      <c r="AP101" s="216">
        <f t="shared" si="6"/>
        <v>1</v>
      </c>
      <c r="BJ101" s="114"/>
      <c r="BK101" s="114"/>
      <c r="BL101" s="114"/>
      <c r="BM101" s="114"/>
      <c r="BN101" s="114"/>
      <c r="BO101" s="114"/>
      <c r="BP101" s="114"/>
      <c r="BQ101" s="114"/>
      <c r="BR101" s="114"/>
      <c r="BS101" s="114"/>
      <c r="BT101" s="114"/>
      <c r="BU101" s="114"/>
      <c r="BV101" s="217"/>
    </row>
    <row r="102" spans="1:74" ht="15.75" customHeight="1">
      <c r="A102" s="101"/>
      <c r="B102" s="98"/>
      <c r="C102" s="98"/>
      <c r="D102" s="98"/>
      <c r="E102" s="99"/>
      <c r="F102" s="99"/>
      <c r="G102" s="99"/>
      <c r="H102" s="99"/>
      <c r="I102" s="99"/>
      <c r="J102" s="99"/>
      <c r="K102" s="99"/>
      <c r="L102" s="99"/>
      <c r="M102" s="98"/>
      <c r="N102" s="98"/>
      <c r="O102" s="101"/>
      <c r="P102" s="101"/>
      <c r="Q102" s="214"/>
      <c r="R102" s="214"/>
      <c r="S102" s="114"/>
      <c r="T102" s="225" t="s">
        <v>256</v>
      </c>
      <c r="U102" s="114"/>
      <c r="V102" s="114"/>
      <c r="W102" s="114"/>
      <c r="X102" s="114"/>
      <c r="Y102" s="114"/>
      <c r="Z102" s="114"/>
      <c r="AA102" s="114"/>
      <c r="AB102" s="114"/>
      <c r="AC102" s="114"/>
      <c r="AD102" s="114"/>
      <c r="AE102" s="114"/>
      <c r="AF102" s="114"/>
      <c r="AG102" s="114"/>
      <c r="AH102" s="114"/>
      <c r="AI102" s="114"/>
      <c r="AJ102" s="114"/>
      <c r="AK102" s="114"/>
      <c r="AL102" s="216" t="str">
        <f>IF(ISERROR(IF('T203'!B102="","",'T203'!B102)),"",IF('T203'!B102="","",'T203'!B102))</f>
        <v>A07510</v>
      </c>
      <c r="AM102" s="216" t="str">
        <f>IF(ISERROR(IF('T203'!K102="","",'T203'!K102)),"",IF('T203'!K102="","",'T203'!K102))</f>
        <v>A06006</v>
      </c>
      <c r="AN102" s="216">
        <f t="shared" si="7"/>
        <v>102</v>
      </c>
      <c r="AO102" s="216" t="str">
        <f>IF(ISERROR('T203'!L102),"",'T203'!L102)</f>
        <v>32-37</v>
      </c>
      <c r="AP102" s="216">
        <f t="shared" si="6"/>
        <v>1</v>
      </c>
      <c r="BJ102" s="114"/>
      <c r="BK102" s="114"/>
      <c r="BL102" s="114"/>
      <c r="BM102" s="114"/>
      <c r="BN102" s="114"/>
      <c r="BO102" s="114"/>
      <c r="BP102" s="114"/>
      <c r="BQ102" s="114"/>
      <c r="BR102" s="114"/>
      <c r="BS102" s="114"/>
      <c r="BT102" s="114"/>
      <c r="BU102" s="114"/>
      <c r="BV102" s="217"/>
    </row>
    <row r="103" spans="1:74" ht="15.75" customHeight="1">
      <c r="A103" s="101"/>
      <c r="B103" s="98"/>
      <c r="C103" s="98"/>
      <c r="D103" s="98"/>
      <c r="E103" s="99"/>
      <c r="F103" s="99"/>
      <c r="G103" s="99"/>
      <c r="H103" s="99"/>
      <c r="I103" s="99"/>
      <c r="J103" s="99"/>
      <c r="K103" s="99"/>
      <c r="L103" s="99"/>
      <c r="M103" s="98"/>
      <c r="N103" s="98"/>
      <c r="O103" s="101"/>
      <c r="P103" s="101"/>
      <c r="Q103" s="214"/>
      <c r="R103" s="214"/>
      <c r="S103" s="114"/>
      <c r="T103" s="114"/>
      <c r="U103" s="114"/>
      <c r="V103" s="114"/>
      <c r="W103" s="114"/>
      <c r="X103" s="114"/>
      <c r="Y103" s="114"/>
      <c r="Z103" s="114"/>
      <c r="AA103" s="114"/>
      <c r="AB103" s="114"/>
      <c r="AC103" s="114"/>
      <c r="AD103" s="114"/>
      <c r="AE103" s="114"/>
      <c r="AF103" s="114"/>
      <c r="AG103" s="114"/>
      <c r="AH103" s="114"/>
      <c r="AI103" s="114"/>
      <c r="AJ103" s="114"/>
      <c r="AK103" s="114"/>
      <c r="AL103" s="216" t="str">
        <f>IF(ISERROR(IF('T203'!B103="","",'T203'!B103)),"",IF('T203'!B103="","",'T203'!B103))</f>
        <v>A07512</v>
      </c>
      <c r="AM103" s="216" t="str">
        <f>IF(ISERROR(IF('T203'!K103="","",'T203'!K103)),"",IF('T203'!K103="","",'T203'!K103))</f>
        <v>A06006</v>
      </c>
      <c r="AN103" s="216">
        <f t="shared" si="7"/>
        <v>103</v>
      </c>
      <c r="AO103" s="216" t="str">
        <f>IF(ISERROR('T203'!L103),"",'T203'!L103)</f>
        <v>6-16</v>
      </c>
      <c r="AP103" s="216">
        <f t="shared" si="6"/>
        <v>1</v>
      </c>
      <c r="BJ103" s="114"/>
      <c r="BK103" s="114"/>
      <c r="BL103" s="114"/>
      <c r="BM103" s="114"/>
      <c r="BN103" s="114"/>
      <c r="BO103" s="114"/>
      <c r="BP103" s="114"/>
      <c r="BQ103" s="114"/>
      <c r="BR103" s="114"/>
      <c r="BS103" s="114"/>
      <c r="BT103" s="114"/>
      <c r="BU103" s="114"/>
      <c r="BV103" s="217"/>
    </row>
    <row r="104" spans="1:74" ht="15.75" customHeight="1">
      <c r="A104" s="101"/>
      <c r="B104" s="98"/>
      <c r="C104" s="98"/>
      <c r="D104" s="98"/>
      <c r="E104" s="99"/>
      <c r="F104" s="99"/>
      <c r="G104" s="99"/>
      <c r="H104" s="99"/>
      <c r="I104" s="99"/>
      <c r="J104" s="99"/>
      <c r="K104" s="99"/>
      <c r="L104" s="99"/>
      <c r="M104" s="98"/>
      <c r="N104" s="98"/>
      <c r="O104" s="101"/>
      <c r="P104" s="101"/>
      <c r="Q104" s="214"/>
      <c r="R104" s="214"/>
      <c r="S104" s="114"/>
      <c r="T104" s="114"/>
      <c r="U104" s="114"/>
      <c r="V104" s="114"/>
      <c r="W104" s="114"/>
      <c r="X104" s="114"/>
      <c r="Y104" s="114"/>
      <c r="Z104" s="114"/>
      <c r="AA104" s="114"/>
      <c r="AB104" s="114"/>
      <c r="AC104" s="114"/>
      <c r="AD104" s="114"/>
      <c r="AE104" s="114"/>
      <c r="AF104" s="114"/>
      <c r="AG104" s="114"/>
      <c r="AH104" s="114"/>
      <c r="AI104" s="114"/>
      <c r="AJ104" s="114"/>
      <c r="AK104" s="114"/>
      <c r="AL104" s="216" t="str">
        <f>IF(ISERROR(IF('T203'!B104="","",'T203'!B104)),"",IF('T203'!B104="","",'T203'!B104))</f>
        <v>A07514</v>
      </c>
      <c r="AM104" s="216" t="str">
        <f>IF(ISERROR(IF('T203'!K104="","",'T203'!K104)),"",IF('T203'!K104="","",'T203'!K104))</f>
        <v>A06006</v>
      </c>
      <c r="AN104" s="216">
        <f t="shared" si="7"/>
        <v>104</v>
      </c>
      <c r="AO104" s="216" t="str">
        <f>IF(ISERROR('T203'!L104),"",'T203'!L104)</f>
        <v>6-28</v>
      </c>
      <c r="AP104" s="216">
        <f t="shared" si="6"/>
        <v>1</v>
      </c>
      <c r="BJ104" s="114"/>
      <c r="BK104" s="114"/>
      <c r="BL104" s="114"/>
      <c r="BM104" s="114"/>
      <c r="BN104" s="114"/>
      <c r="BO104" s="114"/>
      <c r="BP104" s="114"/>
      <c r="BQ104" s="114"/>
      <c r="BR104" s="114"/>
      <c r="BS104" s="114"/>
      <c r="BT104" s="114"/>
      <c r="BU104" s="114"/>
      <c r="BV104" s="217"/>
    </row>
    <row r="105" spans="1:74" ht="15.75" customHeight="1">
      <c r="A105" s="101"/>
      <c r="B105" s="98"/>
      <c r="C105" s="98"/>
      <c r="D105" s="98"/>
      <c r="E105" s="99"/>
      <c r="F105" s="99"/>
      <c r="G105" s="99"/>
      <c r="H105" s="99"/>
      <c r="I105" s="99"/>
      <c r="J105" s="99"/>
      <c r="K105" s="99"/>
      <c r="L105" s="99"/>
      <c r="M105" s="98"/>
      <c r="N105" s="98"/>
      <c r="O105" s="101"/>
      <c r="P105" s="101"/>
      <c r="Q105" s="214"/>
      <c r="R105" s="214"/>
      <c r="S105" s="114"/>
      <c r="T105" s="114"/>
      <c r="U105" s="114"/>
      <c r="V105" s="114"/>
      <c r="W105" s="114"/>
      <c r="X105" s="114"/>
      <c r="Y105" s="114"/>
      <c r="Z105" s="114"/>
      <c r="AA105" s="114"/>
      <c r="AB105" s="114"/>
      <c r="AC105" s="114"/>
      <c r="AD105" s="114"/>
      <c r="AE105" s="114"/>
      <c r="AF105" s="114"/>
      <c r="AG105" s="114"/>
      <c r="AH105" s="114"/>
      <c r="AI105" s="114"/>
      <c r="AJ105" s="114"/>
      <c r="AK105" s="114"/>
      <c r="AL105" s="216" t="str">
        <f>IF(ISERROR(IF('T203'!B105="","",'T203'!B105)),"",IF('T203'!B105="","",'T203'!B105))</f>
        <v>A07516</v>
      </c>
      <c r="AM105" s="216" t="str">
        <f>IF(ISERROR(IF('T203'!K105="","",'T203'!K105)),"",IF('T203'!K105="","",'T203'!K105))</f>
        <v>A06006</v>
      </c>
      <c r="AN105" s="216">
        <f t="shared" si="7"/>
        <v>105</v>
      </c>
      <c r="AO105" s="216" t="str">
        <f>IF(ISERROR('T203'!L105),"",'T203'!L105)</f>
        <v>6-TOP 2' BED 27</v>
      </c>
      <c r="AP105" s="216">
        <f t="shared" si="6"/>
        <v>1</v>
      </c>
      <c r="BJ105" s="114"/>
      <c r="BK105" s="114"/>
      <c r="BL105" s="114"/>
      <c r="BM105" s="114"/>
      <c r="BN105" s="114"/>
      <c r="BO105" s="114"/>
      <c r="BP105" s="114"/>
      <c r="BQ105" s="114"/>
      <c r="BR105" s="114"/>
      <c r="BS105" s="114"/>
      <c r="BT105" s="114"/>
      <c r="BU105" s="114"/>
      <c r="BV105" s="217"/>
    </row>
    <row r="106" spans="1:74" ht="15.75" customHeight="1">
      <c r="A106" s="101"/>
      <c r="B106" s="98"/>
      <c r="C106" s="98"/>
      <c r="D106" s="98"/>
      <c r="E106" s="99"/>
      <c r="F106" s="99"/>
      <c r="G106" s="99"/>
      <c r="H106" s="99"/>
      <c r="I106" s="99"/>
      <c r="J106" s="99"/>
      <c r="K106" s="99"/>
      <c r="L106" s="99"/>
      <c r="M106" s="98"/>
      <c r="N106" s="98"/>
      <c r="O106" s="101"/>
      <c r="P106" s="101"/>
      <c r="Q106" s="214"/>
      <c r="R106" s="214"/>
      <c r="S106" s="114"/>
      <c r="T106" s="114"/>
      <c r="U106" s="114"/>
      <c r="V106" s="114"/>
      <c r="W106" s="114"/>
      <c r="X106" s="114"/>
      <c r="Y106" s="114"/>
      <c r="Z106" s="114"/>
      <c r="AA106" s="114"/>
      <c r="AB106" s="114"/>
      <c r="AC106" s="114"/>
      <c r="AD106" s="114"/>
      <c r="AE106" s="114"/>
      <c r="AF106" s="114"/>
      <c r="AG106" s="114"/>
      <c r="AH106" s="114"/>
      <c r="AI106" s="114"/>
      <c r="AJ106" s="114"/>
      <c r="AK106" s="114"/>
      <c r="AL106" s="216" t="str">
        <f>IF(ISERROR(IF('T203'!B106="","",'T203'!B106)),"",IF('T203'!B106="","",'T203'!B106))</f>
        <v>A07518</v>
      </c>
      <c r="AM106" s="216" t="str">
        <f>IF(ISERROR(IF('T203'!K106="","",'T203'!K106)),"",IF('T203'!K106="","",'T203'!K106))</f>
        <v>A06008</v>
      </c>
      <c r="AN106" s="216">
        <f t="shared" si="7"/>
        <v>106</v>
      </c>
      <c r="AO106" s="216" t="str">
        <f>IF(ISERROR('T203'!L106),"",'T203'!L106)</f>
        <v xml:space="preserve"> </v>
      </c>
      <c r="AP106" s="216">
        <f t="shared" si="6"/>
        <v>1</v>
      </c>
      <c r="BJ106" s="114"/>
      <c r="BK106" s="114"/>
      <c r="BL106" s="114"/>
      <c r="BM106" s="114"/>
      <c r="BN106" s="114"/>
      <c r="BO106" s="114"/>
      <c r="BP106" s="114"/>
      <c r="BQ106" s="114"/>
      <c r="BR106" s="114"/>
      <c r="BS106" s="114"/>
      <c r="BT106" s="114"/>
      <c r="BU106" s="114"/>
      <c r="BV106" s="217"/>
    </row>
    <row r="107" spans="1:74" ht="15.75" customHeight="1">
      <c r="A107" s="101"/>
      <c r="B107" s="98"/>
      <c r="C107" s="98"/>
      <c r="D107" s="98"/>
      <c r="E107" s="99"/>
      <c r="F107" s="99"/>
      <c r="G107" s="99"/>
      <c r="H107" s="99"/>
      <c r="I107" s="99"/>
      <c r="J107" s="99"/>
      <c r="K107" s="99"/>
      <c r="L107" s="99"/>
      <c r="M107" s="98"/>
      <c r="N107" s="98"/>
      <c r="O107" s="101"/>
      <c r="P107" s="101"/>
      <c r="Q107" s="214"/>
      <c r="R107" s="214"/>
      <c r="S107" s="114"/>
      <c r="T107" s="114"/>
      <c r="U107" s="114"/>
      <c r="V107" s="114"/>
      <c r="W107" s="114"/>
      <c r="X107" s="114"/>
      <c r="Y107" s="114"/>
      <c r="Z107" s="114"/>
      <c r="AA107" s="114"/>
      <c r="AB107" s="114"/>
      <c r="AC107" s="114"/>
      <c r="AD107" s="114"/>
      <c r="AE107" s="114"/>
      <c r="AF107" s="114"/>
      <c r="AG107" s="114"/>
      <c r="AH107" s="114"/>
      <c r="AI107" s="114"/>
      <c r="AJ107" s="114"/>
      <c r="AK107" s="114"/>
      <c r="AL107" s="216" t="str">
        <f>IF(ISERROR(IF('T203'!B107="","",'T203'!B107)),"",IF('T203'!B107="","",'T203'!B107))</f>
        <v>A08502</v>
      </c>
      <c r="AM107" s="216" t="str">
        <f>IF(ISERROR(IF('T203'!K107="","",'T203'!K107)),"",IF('T203'!K107="","",'T203'!K107))</f>
        <v>A06010</v>
      </c>
      <c r="AN107" s="216">
        <f t="shared" si="7"/>
        <v>107</v>
      </c>
      <c r="AO107" s="216" t="str">
        <f>IF(ISERROR('T203'!L107),"",'T203'!L107)</f>
        <v xml:space="preserve"> </v>
      </c>
      <c r="AP107" s="216">
        <f t="shared" si="6"/>
        <v>1</v>
      </c>
      <c r="BJ107" s="114"/>
      <c r="BK107" s="114"/>
      <c r="BL107" s="114"/>
      <c r="BM107" s="114"/>
      <c r="BN107" s="114"/>
      <c r="BO107" s="114"/>
      <c r="BP107" s="114"/>
      <c r="BQ107" s="114"/>
      <c r="BR107" s="114"/>
      <c r="BS107" s="114"/>
      <c r="BT107" s="114"/>
      <c r="BU107" s="114"/>
      <c r="BV107" s="217"/>
    </row>
    <row r="108" spans="1:74" ht="15.75" customHeight="1">
      <c r="A108" s="101"/>
      <c r="B108" s="98"/>
      <c r="C108" s="98"/>
      <c r="D108" s="98"/>
      <c r="E108" s="99"/>
      <c r="F108" s="99"/>
      <c r="G108" s="99"/>
      <c r="H108" s="99"/>
      <c r="I108" s="99"/>
      <c r="J108" s="99"/>
      <c r="K108" s="99"/>
      <c r="L108" s="99"/>
      <c r="M108" s="98"/>
      <c r="N108" s="98"/>
      <c r="O108" s="101"/>
      <c r="P108" s="101"/>
      <c r="Q108" s="214"/>
      <c r="R108" s="214"/>
      <c r="S108" s="114"/>
      <c r="T108" s="114"/>
      <c r="U108" s="114"/>
      <c r="V108" s="114"/>
      <c r="W108" s="114"/>
      <c r="X108" s="114"/>
      <c r="Y108" s="114"/>
      <c r="Z108" s="114"/>
      <c r="AA108" s="114"/>
      <c r="AB108" s="114"/>
      <c r="AC108" s="114"/>
      <c r="AD108" s="114"/>
      <c r="AE108" s="114"/>
      <c r="AF108" s="114"/>
      <c r="AG108" s="114"/>
      <c r="AH108" s="114"/>
      <c r="AI108" s="114"/>
      <c r="AJ108" s="114"/>
      <c r="AK108" s="114"/>
      <c r="AL108" s="216" t="str">
        <f>IF(ISERROR(IF('T203'!B108="","",'T203'!B108)),"",IF('T203'!B108="","",'T203'!B108))</f>
        <v>A08504</v>
      </c>
      <c r="AM108" s="216" t="str">
        <f>IF(ISERROR(IF('T203'!K108="","",'T203'!K108)),"",IF('T203'!K108="","",'T203'!K108))</f>
        <v>A06012</v>
      </c>
      <c r="AN108" s="216">
        <f t="shared" si="7"/>
        <v>108</v>
      </c>
      <c r="AO108" s="216" t="str">
        <f>IF(ISERROR('T203'!L108),"",'T203'!L108)</f>
        <v>1-5</v>
      </c>
      <c r="AP108" s="216">
        <f t="shared" si="6"/>
        <v>1</v>
      </c>
      <c r="BJ108" s="114"/>
      <c r="BK108" s="114"/>
      <c r="BL108" s="114"/>
      <c r="BM108" s="114"/>
      <c r="BN108" s="114"/>
      <c r="BO108" s="114"/>
      <c r="BP108" s="114"/>
      <c r="BQ108" s="114"/>
      <c r="BR108" s="114"/>
      <c r="BS108" s="114"/>
      <c r="BT108" s="114"/>
      <c r="BU108" s="114"/>
      <c r="BV108" s="217"/>
    </row>
    <row r="109" spans="1:74" ht="15.75" customHeight="1">
      <c r="A109" s="101"/>
      <c r="B109" s="98"/>
      <c r="C109" s="98"/>
      <c r="D109" s="98"/>
      <c r="E109" s="99"/>
      <c r="F109" s="99"/>
      <c r="G109" s="99"/>
      <c r="H109" s="99"/>
      <c r="I109" s="99"/>
      <c r="J109" s="99"/>
      <c r="K109" s="99"/>
      <c r="L109" s="99"/>
      <c r="M109" s="98"/>
      <c r="N109" s="98"/>
      <c r="O109" s="101"/>
      <c r="P109" s="101"/>
      <c r="Q109" s="214"/>
      <c r="R109" s="214"/>
      <c r="S109" s="114"/>
      <c r="T109" s="114"/>
      <c r="U109" s="114"/>
      <c r="V109" s="114"/>
      <c r="W109" s="114"/>
      <c r="X109" s="114"/>
      <c r="Y109" s="114"/>
      <c r="Z109" s="114"/>
      <c r="AA109" s="114"/>
      <c r="AB109" s="114"/>
      <c r="AC109" s="114"/>
      <c r="AD109" s="114"/>
      <c r="AE109" s="114"/>
      <c r="AF109" s="114"/>
      <c r="AG109" s="114"/>
      <c r="AH109" s="114"/>
      <c r="AI109" s="114"/>
      <c r="AJ109" s="114"/>
      <c r="AK109" s="114"/>
      <c r="AL109" s="216" t="str">
        <f>IF(ISERROR(IF('T203'!B109="","",'T203'!B109)),"",IF('T203'!B109="","",'T203'!B109))</f>
        <v>A08516</v>
      </c>
      <c r="AM109" s="216" t="str">
        <f>IF(ISERROR(IF('T203'!K109="","",'T203'!K109)),"",IF('T203'!K109="","",'T203'!K109))</f>
        <v>A06012</v>
      </c>
      <c r="AN109" s="216">
        <f t="shared" si="7"/>
        <v>109</v>
      </c>
      <c r="AO109" s="216" t="str">
        <f>IF(ISERROR('T203'!L109),"",'T203'!L109)</f>
        <v>10-12</v>
      </c>
      <c r="AP109" s="216">
        <f t="shared" si="6"/>
        <v>1</v>
      </c>
      <c r="BJ109" s="114"/>
      <c r="BK109" s="114"/>
      <c r="BL109" s="114"/>
      <c r="BM109" s="114"/>
      <c r="BN109" s="114"/>
      <c r="BO109" s="114"/>
      <c r="BP109" s="114"/>
      <c r="BQ109" s="114"/>
      <c r="BR109" s="114"/>
      <c r="BS109" s="114"/>
      <c r="BT109" s="114"/>
      <c r="BU109" s="114"/>
      <c r="BV109" s="217"/>
    </row>
    <row r="110" spans="1:74" ht="15.75" customHeight="1">
      <c r="A110" s="101"/>
      <c r="B110" s="98"/>
      <c r="C110" s="98"/>
      <c r="D110" s="98"/>
      <c r="E110" s="99"/>
      <c r="F110" s="99"/>
      <c r="G110" s="99"/>
      <c r="H110" s="99"/>
      <c r="I110" s="99"/>
      <c r="J110" s="99"/>
      <c r="K110" s="99"/>
      <c r="L110" s="99"/>
      <c r="M110" s="98"/>
      <c r="N110" s="98"/>
      <c r="O110" s="101"/>
      <c r="P110" s="101"/>
      <c r="Q110" s="214"/>
      <c r="R110" s="214"/>
      <c r="S110" s="114"/>
      <c r="T110" s="114"/>
      <c r="U110" s="114"/>
      <c r="V110" s="114"/>
      <c r="W110" s="114"/>
      <c r="X110" s="114"/>
      <c r="Y110" s="114"/>
      <c r="Z110" s="114"/>
      <c r="AA110" s="114"/>
      <c r="AB110" s="114"/>
      <c r="AC110" s="114"/>
      <c r="AD110" s="114"/>
      <c r="AE110" s="114"/>
      <c r="AF110" s="114"/>
      <c r="AG110" s="114"/>
      <c r="AH110" s="114"/>
      <c r="AI110" s="114"/>
      <c r="AJ110" s="114"/>
      <c r="AK110" s="114"/>
      <c r="AL110" s="216" t="str">
        <f>IF(ISERROR(IF('T203'!B110="","",'T203'!B110)),"",IF('T203'!B110="","",'T203'!B110))</f>
        <v>A08518</v>
      </c>
      <c r="AM110" s="216" t="str">
        <f>IF(ISERROR(IF('T203'!K110="","",'T203'!K110)),"",IF('T203'!K110="","",'T203'!K110))</f>
        <v>A06012</v>
      </c>
      <c r="AN110" s="216">
        <f t="shared" si="7"/>
        <v>110</v>
      </c>
      <c r="AO110" s="216" t="str">
        <f>IF(ISERROR('T203'!L110),"",'T203'!L110)</f>
        <v>12</v>
      </c>
      <c r="AP110" s="216">
        <f t="shared" si="6"/>
        <v>1</v>
      </c>
      <c r="BJ110" s="114"/>
      <c r="BK110" s="114"/>
      <c r="BL110" s="114"/>
      <c r="BM110" s="114"/>
      <c r="BN110" s="114"/>
      <c r="BO110" s="114"/>
      <c r="BP110" s="114"/>
      <c r="BQ110" s="114"/>
      <c r="BR110" s="114"/>
      <c r="BS110" s="114"/>
      <c r="BT110" s="114"/>
      <c r="BU110" s="114"/>
      <c r="BV110" s="217"/>
    </row>
    <row r="111" spans="1:74" ht="15.75" customHeight="1">
      <c r="A111" s="101"/>
      <c r="B111" s="98"/>
      <c r="C111" s="98"/>
      <c r="D111" s="98"/>
      <c r="E111" s="99"/>
      <c r="F111" s="99"/>
      <c r="G111" s="99"/>
      <c r="H111" s="99"/>
      <c r="I111" s="99"/>
      <c r="J111" s="99"/>
      <c r="K111" s="99"/>
      <c r="L111" s="99"/>
      <c r="M111" s="98"/>
      <c r="N111" s="98"/>
      <c r="O111" s="101"/>
      <c r="P111" s="101"/>
      <c r="Q111" s="214"/>
      <c r="R111" s="214"/>
      <c r="S111" s="114"/>
      <c r="T111" s="114"/>
      <c r="U111" s="114"/>
      <c r="V111" s="114"/>
      <c r="W111" s="114"/>
      <c r="X111" s="114"/>
      <c r="Y111" s="114"/>
      <c r="Z111" s="114"/>
      <c r="AA111" s="114"/>
      <c r="AB111" s="114"/>
      <c r="AC111" s="114"/>
      <c r="AD111" s="114"/>
      <c r="AE111" s="114"/>
      <c r="AF111" s="114"/>
      <c r="AG111" s="114"/>
      <c r="AH111" s="114"/>
      <c r="AI111" s="114"/>
      <c r="AJ111" s="114"/>
      <c r="AK111" s="114"/>
      <c r="AL111" s="216" t="str">
        <f>IF(ISERROR(IF('T203'!B111="","",'T203'!B111)),"",IF('T203'!B111="","",'T203'!B111))</f>
        <v>A08520</v>
      </c>
      <c r="AM111" s="216" t="str">
        <f>IF(ISERROR(IF('T203'!K111="","",'T203'!K111)),"",IF('T203'!K111="","",'T203'!K111))</f>
        <v>A06012</v>
      </c>
      <c r="AN111" s="216">
        <f t="shared" si="7"/>
        <v>111</v>
      </c>
      <c r="AO111" s="216" t="str">
        <f>IF(ISERROR('T203'!L111),"",'T203'!L111)</f>
        <v>13-18</v>
      </c>
      <c r="AP111" s="216">
        <f t="shared" si="6"/>
        <v>1</v>
      </c>
      <c r="BJ111" s="114"/>
      <c r="BK111" s="114"/>
      <c r="BL111" s="114"/>
      <c r="BM111" s="114"/>
      <c r="BN111" s="114"/>
      <c r="BO111" s="114"/>
      <c r="BP111" s="114"/>
      <c r="BQ111" s="114"/>
      <c r="BR111" s="114"/>
      <c r="BS111" s="114"/>
      <c r="BT111" s="114"/>
      <c r="BU111" s="114"/>
      <c r="BV111" s="217"/>
    </row>
    <row r="112" spans="1:74" ht="15.75" customHeight="1">
      <c r="A112" s="101"/>
      <c r="B112" s="98"/>
      <c r="C112" s="98"/>
      <c r="D112" s="98"/>
      <c r="E112" s="98"/>
      <c r="F112" s="98"/>
      <c r="G112" s="98"/>
      <c r="H112" s="98"/>
      <c r="I112" s="98"/>
      <c r="J112" s="98"/>
      <c r="K112" s="98"/>
      <c r="L112" s="98"/>
      <c r="M112" s="98"/>
      <c r="N112" s="98"/>
      <c r="O112" s="101"/>
      <c r="P112" s="101"/>
      <c r="Q112" s="214"/>
      <c r="R112" s="214"/>
      <c r="S112" s="114"/>
      <c r="T112" s="114"/>
      <c r="U112" s="114"/>
      <c r="V112" s="114"/>
      <c r="W112" s="114"/>
      <c r="X112" s="114"/>
      <c r="Y112" s="114"/>
      <c r="Z112" s="114"/>
      <c r="AA112" s="114"/>
      <c r="AB112" s="114"/>
      <c r="AC112" s="114"/>
      <c r="AD112" s="114"/>
      <c r="AE112" s="114"/>
      <c r="AF112" s="114"/>
      <c r="AG112" s="114"/>
      <c r="AH112" s="114"/>
      <c r="AI112" s="114"/>
      <c r="AJ112" s="114"/>
      <c r="AK112" s="114"/>
      <c r="AL112" s="216" t="str">
        <f>IF(ISERROR(IF('T203'!B112="","",'T203'!B112)),"",IF('T203'!B112="","",'T203'!B112))</f>
        <v>A08524</v>
      </c>
      <c r="AM112" s="216" t="str">
        <f>IF(ISERROR(IF('T203'!K112="","",'T203'!K112)),"",IF('T203'!K112="","",'T203'!K112))</f>
        <v>A06012</v>
      </c>
      <c r="AN112" s="216">
        <f t="shared" si="7"/>
        <v>112</v>
      </c>
      <c r="AO112" s="216" t="str">
        <f>IF(ISERROR('T203'!L112),"",'T203'!L112)</f>
        <v>20-23</v>
      </c>
      <c r="AP112" s="216">
        <f t="shared" si="6"/>
        <v>1</v>
      </c>
      <c r="BJ112" s="114"/>
      <c r="BK112" s="114"/>
      <c r="BL112" s="114"/>
      <c r="BM112" s="114"/>
      <c r="BN112" s="114"/>
      <c r="BO112" s="114"/>
      <c r="BP112" s="114"/>
      <c r="BQ112" s="114"/>
      <c r="BR112" s="114"/>
      <c r="BS112" s="114"/>
      <c r="BT112" s="114"/>
      <c r="BU112" s="114"/>
      <c r="BV112" s="217"/>
    </row>
    <row r="113" spans="1:74" ht="15.75" customHeight="1">
      <c r="A113" s="101"/>
      <c r="B113" s="98"/>
      <c r="C113" s="98"/>
      <c r="D113" s="98"/>
      <c r="E113" s="98"/>
      <c r="F113" s="98"/>
      <c r="G113" s="98"/>
      <c r="H113" s="98"/>
      <c r="I113" s="98"/>
      <c r="J113" s="98"/>
      <c r="K113" s="98"/>
      <c r="L113" s="98"/>
      <c r="M113" s="98"/>
      <c r="N113" s="98"/>
      <c r="O113" s="101"/>
      <c r="P113" s="101"/>
      <c r="Q113" s="214"/>
      <c r="R113" s="214"/>
      <c r="S113" s="114"/>
      <c r="T113" s="114"/>
      <c r="U113" s="114"/>
      <c r="V113" s="114"/>
      <c r="W113" s="114"/>
      <c r="X113" s="114"/>
      <c r="Y113" s="114"/>
      <c r="Z113" s="114"/>
      <c r="AA113" s="114"/>
      <c r="AB113" s="114"/>
      <c r="AC113" s="114"/>
      <c r="AD113" s="114"/>
      <c r="AE113" s="114"/>
      <c r="AF113" s="114"/>
      <c r="AG113" s="114"/>
      <c r="AH113" s="114"/>
      <c r="AI113" s="114"/>
      <c r="AJ113" s="114"/>
      <c r="AK113" s="114"/>
      <c r="AL113" s="216" t="str">
        <f>IF(ISERROR(IF('T203'!B113="","",'T203'!B113)),"",IF('T203'!B113="","",'T203'!B113))</f>
        <v>A08526</v>
      </c>
      <c r="AM113" s="216" t="str">
        <f>IF(ISERROR(IF('T203'!K113="","",'T203'!K113)),"",IF('T203'!K113="","",'T203'!K113))</f>
        <v>A06012</v>
      </c>
      <c r="AN113" s="216">
        <f t="shared" si="7"/>
        <v>113</v>
      </c>
      <c r="AO113" s="216" t="str">
        <f>IF(ISERROR('T203'!L113),"",'T203'!L113)</f>
        <v>6-11</v>
      </c>
      <c r="AP113" s="216">
        <f t="shared" si="6"/>
        <v>1</v>
      </c>
      <c r="BJ113" s="114"/>
      <c r="BK113" s="114"/>
      <c r="BL113" s="114"/>
      <c r="BM113" s="114"/>
      <c r="BN113" s="114"/>
      <c r="BO113" s="114"/>
      <c r="BP113" s="114"/>
      <c r="BQ113" s="114"/>
      <c r="BR113" s="114"/>
      <c r="BS113" s="114"/>
      <c r="BT113" s="114"/>
      <c r="BU113" s="114"/>
      <c r="BV113" s="217"/>
    </row>
    <row r="114" spans="1:74" ht="15.75" customHeight="1">
      <c r="A114" s="101"/>
      <c r="B114" s="98"/>
      <c r="C114" s="98"/>
      <c r="D114" s="98"/>
      <c r="E114" s="99"/>
      <c r="F114" s="99"/>
      <c r="G114" s="99"/>
      <c r="H114" s="99"/>
      <c r="I114" s="99"/>
      <c r="J114" s="99"/>
      <c r="K114" s="99"/>
      <c r="L114" s="99"/>
      <c r="M114" s="98"/>
      <c r="N114" s="98"/>
      <c r="O114" s="101"/>
      <c r="P114" s="101"/>
      <c r="Q114" s="214"/>
      <c r="R114" s="214"/>
      <c r="S114" s="114"/>
      <c r="T114" s="114"/>
      <c r="U114" s="114"/>
      <c r="V114" s="114"/>
      <c r="W114" s="114"/>
      <c r="X114" s="114"/>
      <c r="Y114" s="114"/>
      <c r="Z114" s="114"/>
      <c r="AA114" s="114"/>
      <c r="AB114" s="114"/>
      <c r="AC114" s="114"/>
      <c r="AD114" s="114"/>
      <c r="AE114" s="114"/>
      <c r="AF114" s="114"/>
      <c r="AG114" s="114"/>
      <c r="AH114" s="114"/>
      <c r="AI114" s="114"/>
      <c r="AJ114" s="114"/>
      <c r="AK114" s="114"/>
      <c r="AL114" s="216" t="str">
        <f>IF(ISERROR(IF('T203'!B114="","",'T203'!B114)),"",IF('T203'!B114="","",'T203'!B114))</f>
        <v>A08528</v>
      </c>
      <c r="AM114" s="216" t="str">
        <f>IF(ISERROR(IF('T203'!K114="","",'T203'!K114)),"",IF('T203'!K114="","",'T203'!K114))</f>
        <v>A06012</v>
      </c>
      <c r="AN114" s="216">
        <f t="shared" si="7"/>
        <v>114</v>
      </c>
      <c r="AO114" s="216" t="str">
        <f>IF(ISERROR('T203'!L114),"",'T203'!L114)</f>
        <v>9-12</v>
      </c>
      <c r="AP114" s="216">
        <f t="shared" si="6"/>
        <v>1</v>
      </c>
      <c r="BJ114" s="114"/>
      <c r="BK114" s="114"/>
      <c r="BL114" s="114"/>
      <c r="BM114" s="114"/>
      <c r="BN114" s="114"/>
      <c r="BO114" s="114"/>
      <c r="BP114" s="114"/>
      <c r="BQ114" s="114"/>
      <c r="BR114" s="114"/>
      <c r="BS114" s="114"/>
      <c r="BT114" s="114"/>
      <c r="BU114" s="114"/>
      <c r="BV114" s="217"/>
    </row>
    <row r="115" spans="1:74" ht="15.75" customHeight="1">
      <c r="A115" s="101"/>
      <c r="B115" s="98"/>
      <c r="C115" s="98"/>
      <c r="D115" s="98"/>
      <c r="E115" s="99"/>
      <c r="F115" s="99"/>
      <c r="G115" s="99"/>
      <c r="H115" s="99"/>
      <c r="I115" s="99"/>
      <c r="J115" s="99"/>
      <c r="K115" s="99"/>
      <c r="L115" s="99"/>
      <c r="M115" s="98"/>
      <c r="N115" s="98"/>
      <c r="O115" s="101"/>
      <c r="P115" s="101"/>
      <c r="Q115" s="214"/>
      <c r="R115" s="214"/>
      <c r="S115" s="114"/>
      <c r="T115" s="114"/>
      <c r="U115" s="114"/>
      <c r="V115" s="114"/>
      <c r="W115" s="114"/>
      <c r="X115" s="114"/>
      <c r="Y115" s="114"/>
      <c r="Z115" s="114"/>
      <c r="AA115" s="114"/>
      <c r="AB115" s="114"/>
      <c r="AC115" s="114"/>
      <c r="AD115" s="114"/>
      <c r="AE115" s="114"/>
      <c r="AF115" s="114"/>
      <c r="AG115" s="114"/>
      <c r="AH115" s="114"/>
      <c r="AI115" s="114"/>
      <c r="AJ115" s="114"/>
      <c r="AK115" s="114"/>
      <c r="AL115" s="216" t="str">
        <f>IF(ISERROR(IF('T203'!B115="","",'T203'!B115)),"",IF('T203'!B115="","",'T203'!B115))</f>
        <v>A09002</v>
      </c>
      <c r="AM115" s="216" t="str">
        <f>IF(ISERROR(IF('T203'!K115="","",'T203'!K115)),"",IF('T203'!K115="","",'T203'!K115))</f>
        <v>A06014</v>
      </c>
      <c r="AN115" s="216">
        <f t="shared" si="7"/>
        <v>115</v>
      </c>
      <c r="AO115" s="216" t="str">
        <f>IF(ISERROR('T203'!L115),"",'T203'!L115)</f>
        <v>1-4</v>
      </c>
      <c r="AP115" s="216">
        <f t="shared" si="6"/>
        <v>1</v>
      </c>
      <c r="BJ115" s="114"/>
      <c r="BK115" s="114"/>
      <c r="BL115" s="114"/>
      <c r="BM115" s="114"/>
      <c r="BN115" s="114"/>
      <c r="BO115" s="114"/>
      <c r="BP115" s="114"/>
      <c r="BQ115" s="114"/>
      <c r="BR115" s="114"/>
      <c r="BS115" s="114"/>
      <c r="BT115" s="114"/>
      <c r="BU115" s="114"/>
      <c r="BV115" s="217"/>
    </row>
    <row r="116" spans="1:74" ht="15.75" customHeight="1">
      <c r="A116" s="101"/>
      <c r="B116" s="98"/>
      <c r="C116" s="98"/>
      <c r="D116" s="98"/>
      <c r="E116" s="99"/>
      <c r="F116" s="99"/>
      <c r="G116" s="99"/>
      <c r="H116" s="99"/>
      <c r="I116" s="99"/>
      <c r="J116" s="99"/>
      <c r="K116" s="99"/>
      <c r="L116" s="99"/>
      <c r="M116" s="98"/>
      <c r="N116" s="98"/>
      <c r="O116" s="101"/>
      <c r="P116" s="101"/>
      <c r="Q116" s="214"/>
      <c r="R116" s="214"/>
      <c r="S116" s="114"/>
      <c r="T116" s="114"/>
      <c r="U116" s="114"/>
      <c r="V116" s="114"/>
      <c r="W116" s="114"/>
      <c r="X116" s="114"/>
      <c r="Y116" s="114"/>
      <c r="Z116" s="114"/>
      <c r="AA116" s="114"/>
      <c r="AB116" s="114"/>
      <c r="AC116" s="114"/>
      <c r="AD116" s="114"/>
      <c r="AE116" s="114"/>
      <c r="AF116" s="114"/>
      <c r="AG116" s="114"/>
      <c r="AH116" s="114"/>
      <c r="AI116" s="114"/>
      <c r="AJ116" s="114"/>
      <c r="AK116" s="114"/>
      <c r="AL116" s="216" t="str">
        <f>IF(ISERROR(IF('T203'!B116="","",'T203'!B116)),"",IF('T203'!B116="","",'T203'!B116))</f>
        <v>A09004</v>
      </c>
      <c r="AM116" s="216" t="str">
        <f>IF(ISERROR(IF('T203'!K116="","",'T203'!K116)),"",IF('T203'!K116="","",'T203'!K116))</f>
        <v>A06014</v>
      </c>
      <c r="AN116" s="216">
        <f t="shared" si="7"/>
        <v>116</v>
      </c>
      <c r="AO116" s="216" t="str">
        <f>IF(ISERROR('T203'!L116),"",'T203'!L116)</f>
        <v>1-7</v>
      </c>
      <c r="AP116" s="216">
        <f t="shared" si="6"/>
        <v>1</v>
      </c>
      <c r="BJ116" s="114"/>
      <c r="BK116" s="114"/>
      <c r="BL116" s="114"/>
      <c r="BM116" s="114"/>
      <c r="BN116" s="114"/>
      <c r="BO116" s="114"/>
      <c r="BP116" s="114"/>
      <c r="BQ116" s="114"/>
      <c r="BR116" s="114"/>
      <c r="BS116" s="114"/>
      <c r="BT116" s="114"/>
      <c r="BU116" s="114"/>
      <c r="BV116" s="217"/>
    </row>
    <row r="117" spans="1:74" ht="15.75" customHeight="1">
      <c r="A117" s="101"/>
      <c r="B117" s="98"/>
      <c r="C117" s="98"/>
      <c r="D117" s="98"/>
      <c r="E117" s="99"/>
      <c r="F117" s="99"/>
      <c r="G117" s="99"/>
      <c r="H117" s="99"/>
      <c r="I117" s="99"/>
      <c r="J117" s="99"/>
      <c r="K117" s="99"/>
      <c r="L117" s="99"/>
      <c r="M117" s="98"/>
      <c r="N117" s="98"/>
      <c r="O117" s="101"/>
      <c r="P117" s="101"/>
      <c r="Q117" s="214"/>
      <c r="R117" s="214"/>
      <c r="S117" s="114"/>
      <c r="T117" s="114"/>
      <c r="U117" s="114"/>
      <c r="V117" s="114"/>
      <c r="W117" s="114"/>
      <c r="X117" s="114"/>
      <c r="Y117" s="114"/>
      <c r="Z117" s="114"/>
      <c r="AA117" s="114"/>
      <c r="AB117" s="114"/>
      <c r="AC117" s="114"/>
      <c r="AD117" s="114"/>
      <c r="AE117" s="114"/>
      <c r="AF117" s="114"/>
      <c r="AG117" s="114"/>
      <c r="AH117" s="114"/>
      <c r="AI117" s="114"/>
      <c r="AJ117" s="114"/>
      <c r="AK117" s="114"/>
      <c r="AL117" s="216" t="str">
        <f>IF(ISERROR(IF('T203'!B117="","",'T203'!B117)),"",IF('T203'!B117="","",'T203'!B117))</f>
        <v>A09006</v>
      </c>
      <c r="AM117" s="216" t="str">
        <f>IF(ISERROR(IF('T203'!K117="","",'T203'!K117)),"",IF('T203'!K117="","",'T203'!K117))</f>
        <v>A06016</v>
      </c>
      <c r="AN117" s="216">
        <f t="shared" si="7"/>
        <v>117</v>
      </c>
      <c r="AO117" s="216" t="str">
        <f>IF(ISERROR('T203'!L117),"",'T203'!L117)</f>
        <v>2A ON DOWN</v>
      </c>
      <c r="AP117" s="216">
        <f t="shared" si="6"/>
        <v>1</v>
      </c>
      <c r="BJ117" s="114"/>
      <c r="BK117" s="114"/>
      <c r="BL117" s="114"/>
      <c r="BM117" s="114"/>
      <c r="BN117" s="114"/>
      <c r="BO117" s="114"/>
      <c r="BP117" s="114"/>
      <c r="BQ117" s="114"/>
      <c r="BR117" s="114"/>
      <c r="BS117" s="114"/>
      <c r="BT117" s="114"/>
      <c r="BU117" s="114"/>
      <c r="BV117" s="217"/>
    </row>
    <row r="118" spans="1:74" ht="15.75" customHeight="1">
      <c r="A118" s="101"/>
      <c r="B118" s="98"/>
      <c r="C118" s="98"/>
      <c r="D118" s="98"/>
      <c r="E118" s="99"/>
      <c r="F118" s="99"/>
      <c r="G118" s="99"/>
      <c r="H118" s="99"/>
      <c r="I118" s="99"/>
      <c r="J118" s="99"/>
      <c r="K118" s="99"/>
      <c r="L118" s="99"/>
      <c r="M118" s="98"/>
      <c r="N118" s="98"/>
      <c r="O118" s="101"/>
      <c r="P118" s="101"/>
      <c r="Q118" s="214"/>
      <c r="R118" s="214"/>
      <c r="S118" s="114"/>
      <c r="T118" s="114"/>
      <c r="U118" s="114"/>
      <c r="V118" s="114"/>
      <c r="W118" s="114"/>
      <c r="X118" s="114"/>
      <c r="Y118" s="114"/>
      <c r="Z118" s="114"/>
      <c r="AA118" s="114"/>
      <c r="AB118" s="114"/>
      <c r="AC118" s="114"/>
      <c r="AD118" s="114"/>
      <c r="AE118" s="114"/>
      <c r="AF118" s="114"/>
      <c r="AG118" s="114"/>
      <c r="AH118" s="114"/>
      <c r="AI118" s="114"/>
      <c r="AJ118" s="114"/>
      <c r="AK118" s="114"/>
      <c r="AL118" s="216" t="str">
        <f>IF(ISERROR(IF('T203'!B118="","",'T203'!B118)),"",IF('T203'!B118="","",'T203'!B118))</f>
        <v>A09008</v>
      </c>
      <c r="AM118" s="216" t="str">
        <f>IF(ISERROR(IF('T203'!K118="","",'T203'!K118)),"",IF('T203'!K118="","",'T203'!K118))</f>
        <v>A06018</v>
      </c>
      <c r="AN118" s="216">
        <f t="shared" si="7"/>
        <v>118</v>
      </c>
      <c r="AO118" s="216" t="str">
        <f>IF(ISERROR('T203'!L118),"",'T203'!L118)</f>
        <v xml:space="preserve"> </v>
      </c>
      <c r="AP118" s="216">
        <f t="shared" si="6"/>
        <v>1</v>
      </c>
      <c r="BJ118" s="114"/>
      <c r="BK118" s="114"/>
      <c r="BL118" s="114"/>
      <c r="BM118" s="114"/>
      <c r="BN118" s="114"/>
      <c r="BO118" s="114"/>
      <c r="BP118" s="114"/>
      <c r="BQ118" s="114"/>
      <c r="BR118" s="114"/>
      <c r="BS118" s="114"/>
      <c r="BT118" s="114"/>
      <c r="BU118" s="114"/>
      <c r="BV118" s="217"/>
    </row>
    <row r="119" spans="1:74" ht="15.75" customHeight="1">
      <c r="A119" s="101"/>
      <c r="B119" s="101"/>
      <c r="C119" s="98"/>
      <c r="D119" s="98"/>
      <c r="E119" s="101"/>
      <c r="F119" s="101"/>
      <c r="G119" s="101"/>
      <c r="H119" s="101"/>
      <c r="I119" s="101"/>
      <c r="J119" s="101"/>
      <c r="K119" s="101"/>
      <c r="L119" s="101"/>
      <c r="M119" s="101"/>
      <c r="N119" s="101"/>
      <c r="O119" s="101"/>
      <c r="P119" s="101"/>
      <c r="Q119" s="214"/>
      <c r="R119" s="214"/>
      <c r="S119" s="114"/>
      <c r="T119" s="114"/>
      <c r="U119" s="114"/>
      <c r="V119" s="114"/>
      <c r="W119" s="114"/>
      <c r="X119" s="114"/>
      <c r="Y119" s="114"/>
      <c r="Z119" s="114"/>
      <c r="AA119" s="114"/>
      <c r="AB119" s="114"/>
      <c r="AC119" s="114"/>
      <c r="AD119" s="114"/>
      <c r="AE119" s="114"/>
      <c r="AF119" s="114"/>
      <c r="AG119" s="114"/>
      <c r="AH119" s="114"/>
      <c r="AI119" s="114"/>
      <c r="AJ119" s="114"/>
      <c r="AK119" s="114"/>
      <c r="AL119" s="216" t="str">
        <f>IF(ISERROR(IF('T203'!B119="","",'T203'!B119)),"",IF('T203'!B119="","",'T203'!B119))</f>
        <v>A09502</v>
      </c>
      <c r="AM119" s="216" t="str">
        <f>IF(ISERROR(IF('T203'!K119="","",'T203'!K119)),"",IF('T203'!K119="","",'T203'!K119))</f>
        <v>A06020</v>
      </c>
      <c r="AN119" s="216">
        <f t="shared" si="7"/>
        <v>119</v>
      </c>
      <c r="AO119" s="216" t="str">
        <f>IF(ISERROR('T203'!L119),"",'T203'!L119)</f>
        <v xml:space="preserve"> </v>
      </c>
      <c r="AP119" s="216">
        <f t="shared" si="6"/>
        <v>1</v>
      </c>
      <c r="BJ119" s="114"/>
      <c r="BK119" s="114"/>
      <c r="BL119" s="114"/>
      <c r="BM119" s="114"/>
      <c r="BN119" s="114"/>
      <c r="BO119" s="114"/>
      <c r="BP119" s="114"/>
      <c r="BQ119" s="114"/>
      <c r="BR119" s="114"/>
      <c r="BS119" s="114"/>
      <c r="BT119" s="114"/>
      <c r="BU119" s="114"/>
      <c r="BV119" s="217"/>
    </row>
    <row r="120" spans="1:74" ht="15.75" customHeight="1">
      <c r="A120" s="101"/>
      <c r="B120" s="101"/>
      <c r="C120" s="101"/>
      <c r="D120" s="101"/>
      <c r="E120" s="101"/>
      <c r="F120" s="101"/>
      <c r="G120" s="101"/>
      <c r="H120" s="101"/>
      <c r="I120" s="101"/>
      <c r="J120" s="101"/>
      <c r="K120" s="101"/>
      <c r="L120" s="101"/>
      <c r="M120" s="101"/>
      <c r="N120" s="101"/>
      <c r="O120" s="101"/>
      <c r="P120" s="101"/>
      <c r="Q120" s="214"/>
      <c r="R120" s="214"/>
      <c r="S120" s="114"/>
      <c r="T120" s="114"/>
      <c r="U120" s="114"/>
      <c r="V120" s="114"/>
      <c r="W120" s="114"/>
      <c r="X120" s="114"/>
      <c r="Y120" s="114"/>
      <c r="Z120" s="114"/>
      <c r="AA120" s="114"/>
      <c r="AB120" s="114"/>
      <c r="AC120" s="114"/>
      <c r="AD120" s="114"/>
      <c r="AE120" s="114"/>
      <c r="AF120" s="114"/>
      <c r="AG120" s="114"/>
      <c r="AH120" s="114"/>
      <c r="AI120" s="114"/>
      <c r="AJ120" s="114"/>
      <c r="AK120" s="114"/>
      <c r="AL120" s="216" t="str">
        <f>IF(ISERROR(IF('T203'!B120="","",'T203'!B120)),"",IF('T203'!B120="","",'T203'!B120))</f>
        <v>A09504</v>
      </c>
      <c r="AM120" s="216" t="str">
        <f>IF(ISERROR(IF('T203'!K120="","",'T203'!K120)),"",IF('T203'!K120="","",'T203'!K120))</f>
        <v>A06022</v>
      </c>
      <c r="AN120" s="216">
        <f t="shared" si="7"/>
        <v>120</v>
      </c>
      <c r="AO120" s="216" t="str">
        <f>IF(ISERROR('T203'!L120),"",'T203'!L120)</f>
        <v xml:space="preserve"> </v>
      </c>
      <c r="AP120" s="216">
        <f t="shared" si="6"/>
        <v>1</v>
      </c>
      <c r="BJ120" s="114"/>
      <c r="BK120" s="114"/>
      <c r="BL120" s="114"/>
      <c r="BM120" s="114"/>
      <c r="BN120" s="114"/>
      <c r="BO120" s="114"/>
      <c r="BP120" s="114"/>
      <c r="BQ120" s="114"/>
      <c r="BR120" s="114"/>
      <c r="BS120" s="114"/>
      <c r="BT120" s="114"/>
      <c r="BU120" s="114"/>
      <c r="BV120" s="217"/>
    </row>
    <row r="121" spans="1:74" ht="15.75" customHeight="1">
      <c r="A121" s="101"/>
      <c r="B121" s="101"/>
      <c r="C121" s="101"/>
      <c r="D121" s="101"/>
      <c r="E121" s="101"/>
      <c r="F121" s="101"/>
      <c r="G121" s="101"/>
      <c r="H121" s="101"/>
      <c r="I121" s="101"/>
      <c r="J121" s="101"/>
      <c r="K121" s="101"/>
      <c r="L121" s="101"/>
      <c r="M121" s="101"/>
      <c r="N121" s="101"/>
      <c r="O121" s="101"/>
      <c r="P121" s="101"/>
      <c r="Q121" s="214"/>
      <c r="R121" s="214"/>
      <c r="S121" s="114"/>
      <c r="T121" s="114"/>
      <c r="U121" s="114"/>
      <c r="V121" s="114"/>
      <c r="W121" s="114"/>
      <c r="X121" s="114"/>
      <c r="Y121" s="114"/>
      <c r="Z121" s="114"/>
      <c r="AA121" s="114"/>
      <c r="AB121" s="114"/>
      <c r="AC121" s="114"/>
      <c r="AD121" s="114"/>
      <c r="AE121" s="114"/>
      <c r="AF121" s="114"/>
      <c r="AG121" s="114"/>
      <c r="AH121" s="114"/>
      <c r="AI121" s="114"/>
      <c r="AJ121" s="114"/>
      <c r="AK121" s="114"/>
      <c r="AL121" s="216" t="str">
        <f>IF(ISERROR(IF('T203'!B121="","",'T203'!B121)),"",IF('T203'!B121="","",'T203'!B121))</f>
        <v>A09506</v>
      </c>
      <c r="AM121" s="216" t="str">
        <f>IF(ISERROR(IF('T203'!K121="","",'T203'!K121)),"",IF('T203'!K121="","",'T203'!K121))</f>
        <v>A06502</v>
      </c>
      <c r="AN121" s="216">
        <f t="shared" si="7"/>
        <v>121</v>
      </c>
      <c r="AO121" s="216" t="str">
        <f>IF(ISERROR('T203'!L121),"",'T203'!L121)</f>
        <v xml:space="preserve"> </v>
      </c>
      <c r="AP121" s="216">
        <f t="shared" si="6"/>
        <v>1</v>
      </c>
      <c r="BJ121" s="114"/>
      <c r="BK121" s="114"/>
      <c r="BL121" s="114"/>
      <c r="BM121" s="114"/>
      <c r="BN121" s="114"/>
      <c r="BO121" s="114"/>
      <c r="BP121" s="114"/>
      <c r="BQ121" s="114"/>
      <c r="BR121" s="114"/>
      <c r="BS121" s="114"/>
      <c r="BT121" s="114"/>
      <c r="BU121" s="114"/>
      <c r="BV121" s="217"/>
    </row>
    <row r="122" spans="1:74" ht="15.75" customHeight="1">
      <c r="A122" s="101"/>
      <c r="B122" s="101"/>
      <c r="C122" s="101"/>
      <c r="D122" s="101"/>
      <c r="E122" s="101"/>
      <c r="F122" s="101"/>
      <c r="G122" s="101"/>
      <c r="H122" s="101"/>
      <c r="I122" s="101"/>
      <c r="J122" s="101"/>
      <c r="K122" s="101"/>
      <c r="L122" s="101"/>
      <c r="M122" s="101"/>
      <c r="N122" s="101"/>
      <c r="O122" s="101"/>
      <c r="P122" s="101"/>
      <c r="Q122" s="214"/>
      <c r="R122" s="214"/>
      <c r="S122" s="114"/>
      <c r="T122" s="114"/>
      <c r="U122" s="114"/>
      <c r="V122" s="114"/>
      <c r="W122" s="114"/>
      <c r="X122" s="114"/>
      <c r="Y122" s="114"/>
      <c r="Z122" s="114"/>
      <c r="AA122" s="114"/>
      <c r="AB122" s="114"/>
      <c r="AC122" s="114"/>
      <c r="AD122" s="114"/>
      <c r="AE122" s="114"/>
      <c r="AF122" s="114"/>
      <c r="AG122" s="114"/>
      <c r="AH122" s="114"/>
      <c r="AI122" s="114"/>
      <c r="AJ122" s="114"/>
      <c r="AK122" s="114"/>
      <c r="AL122" s="216" t="str">
        <f>IF(ISERROR(IF('T203'!B122="","",'T203'!B122)),"",IF('T203'!B122="","",'T203'!B122))</f>
        <v>A09508</v>
      </c>
      <c r="AM122" s="216" t="str">
        <f>IF(ISERROR(IF('T203'!K122="","",'T203'!K122)),"",IF('T203'!K122="","",'T203'!K122))</f>
        <v>A06504</v>
      </c>
      <c r="AN122" s="216">
        <f t="shared" si="7"/>
        <v>122</v>
      </c>
      <c r="AO122" s="216" t="str">
        <f>IF(ISERROR('T203'!L122),"",'T203'!L122)</f>
        <v xml:space="preserve"> </v>
      </c>
      <c r="AP122" s="216">
        <f t="shared" si="6"/>
        <v>1</v>
      </c>
      <c r="BJ122" s="114"/>
      <c r="BK122" s="114"/>
      <c r="BL122" s="114"/>
      <c r="BM122" s="114"/>
      <c r="BN122" s="114"/>
      <c r="BO122" s="114"/>
      <c r="BP122" s="114"/>
      <c r="BQ122" s="114"/>
      <c r="BR122" s="114"/>
      <c r="BS122" s="114"/>
      <c r="BT122" s="114"/>
      <c r="BU122" s="114"/>
      <c r="BV122" s="217"/>
    </row>
    <row r="123" spans="1:74" ht="15.75" customHeight="1">
      <c r="A123" s="101"/>
      <c r="B123" s="101"/>
      <c r="C123" s="101"/>
      <c r="D123" s="101"/>
      <c r="E123" s="101"/>
      <c r="F123" s="101"/>
      <c r="G123" s="101"/>
      <c r="H123" s="101"/>
      <c r="I123" s="101"/>
      <c r="J123" s="101"/>
      <c r="K123" s="101"/>
      <c r="L123" s="101"/>
      <c r="M123" s="101"/>
      <c r="N123" s="101"/>
      <c r="O123" s="101"/>
      <c r="P123" s="101"/>
      <c r="Q123" s="214"/>
      <c r="R123" s="214"/>
      <c r="S123" s="114"/>
      <c r="T123" s="114"/>
      <c r="U123" s="114"/>
      <c r="V123" s="114"/>
      <c r="W123" s="114"/>
      <c r="X123" s="114"/>
      <c r="Y123" s="114"/>
      <c r="Z123" s="114"/>
      <c r="AA123" s="114"/>
      <c r="AB123" s="114"/>
      <c r="AC123" s="114"/>
      <c r="AD123" s="114"/>
      <c r="AE123" s="114"/>
      <c r="AF123" s="114"/>
      <c r="AG123" s="114"/>
      <c r="AH123" s="114"/>
      <c r="AI123" s="114"/>
      <c r="AJ123" s="114"/>
      <c r="AK123" s="114"/>
      <c r="AL123" s="216" t="str">
        <f>IF(ISERROR(IF('T203'!B123="","",'T203'!B123)),"",IF('T203'!B123="","",'T203'!B123))</f>
        <v>A09510</v>
      </c>
      <c r="AM123" s="216" t="str">
        <f>IF(ISERROR(IF('T203'!K123="","",'T203'!K123)),"",IF('T203'!K123="","",'T203'!K123))</f>
        <v>A06506</v>
      </c>
      <c r="AN123" s="216">
        <f t="shared" si="7"/>
        <v>123</v>
      </c>
      <c r="AO123" s="216" t="str">
        <f>IF(ISERROR('T203'!L123),"",'T203'!L123)</f>
        <v xml:space="preserve"> </v>
      </c>
      <c r="AP123" s="216">
        <f t="shared" si="6"/>
        <v>1</v>
      </c>
      <c r="BJ123" s="114"/>
      <c r="BK123" s="114"/>
      <c r="BL123" s="114"/>
      <c r="BM123" s="114"/>
      <c r="BN123" s="114"/>
      <c r="BO123" s="114"/>
      <c r="BP123" s="114"/>
      <c r="BQ123" s="114"/>
      <c r="BR123" s="114"/>
      <c r="BS123" s="114"/>
      <c r="BT123" s="114"/>
      <c r="BU123" s="114"/>
      <c r="BV123" s="217"/>
    </row>
    <row r="124" spans="1:74" ht="15.75" customHeight="1">
      <c r="A124" s="101"/>
      <c r="B124" s="101"/>
      <c r="C124" s="101"/>
      <c r="D124" s="101"/>
      <c r="E124" s="101"/>
      <c r="F124" s="101"/>
      <c r="G124" s="101"/>
      <c r="H124" s="101"/>
      <c r="I124" s="101"/>
      <c r="J124" s="101"/>
      <c r="K124" s="101"/>
      <c r="L124" s="101"/>
      <c r="M124" s="101"/>
      <c r="N124" s="101"/>
      <c r="O124" s="101"/>
      <c r="P124" s="101"/>
      <c r="Q124" s="214"/>
      <c r="R124" s="214"/>
      <c r="S124" s="114"/>
      <c r="T124" s="114"/>
      <c r="U124" s="114"/>
      <c r="V124" s="114"/>
      <c r="W124" s="114"/>
      <c r="X124" s="114"/>
      <c r="Y124" s="114"/>
      <c r="Z124" s="114"/>
      <c r="AA124" s="114"/>
      <c r="AB124" s="114"/>
      <c r="AC124" s="114"/>
      <c r="AD124" s="114"/>
      <c r="AE124" s="114"/>
      <c r="AF124" s="114"/>
      <c r="AG124" s="114"/>
      <c r="AH124" s="114"/>
      <c r="AI124" s="114"/>
      <c r="AJ124" s="114"/>
      <c r="AK124" s="114"/>
      <c r="AL124" s="216" t="str">
        <f>IF(ISERROR(IF('T203'!B124="","",'T203'!B124)),"",IF('T203'!B124="","",'T203'!B124))</f>
        <v>A09512</v>
      </c>
      <c r="AM124" s="216" t="str">
        <f>IF(ISERROR(IF('T203'!K124="","",'T203'!K124)),"",IF('T203'!K124="","",'T203'!K124))</f>
        <v>A06508</v>
      </c>
      <c r="AN124" s="216">
        <f t="shared" si="7"/>
        <v>124</v>
      </c>
      <c r="AO124" s="216" t="str">
        <f>IF(ISERROR('T203'!L124),"",'T203'!L124)</f>
        <v xml:space="preserve"> </v>
      </c>
      <c r="AP124" s="216">
        <f t="shared" si="6"/>
        <v>1</v>
      </c>
      <c r="BJ124" s="114"/>
      <c r="BK124" s="114"/>
      <c r="BL124" s="114"/>
      <c r="BM124" s="114"/>
      <c r="BN124" s="114"/>
      <c r="BO124" s="114"/>
      <c r="BP124" s="114"/>
      <c r="BQ124" s="114"/>
      <c r="BR124" s="114"/>
      <c r="BS124" s="114"/>
      <c r="BT124" s="114"/>
      <c r="BU124" s="114"/>
      <c r="BV124" s="217"/>
    </row>
    <row r="125" spans="1:74" ht="15.75" customHeight="1">
      <c r="A125" s="216"/>
      <c r="B125" s="216"/>
      <c r="C125" s="216"/>
      <c r="D125" s="216"/>
      <c r="E125" s="216"/>
      <c r="F125" s="216"/>
      <c r="G125" s="216"/>
      <c r="H125" s="216"/>
      <c r="I125" s="216"/>
      <c r="J125" s="216"/>
      <c r="K125" s="216"/>
      <c r="L125" s="216"/>
      <c r="M125" s="216"/>
      <c r="N125" s="216"/>
      <c r="O125" s="37"/>
      <c r="P125" s="37"/>
      <c r="R125" s="214"/>
      <c r="S125" s="114"/>
      <c r="T125" s="114"/>
      <c r="U125" s="114"/>
      <c r="V125" s="114"/>
      <c r="W125" s="114"/>
      <c r="X125" s="114"/>
      <c r="Y125" s="114"/>
      <c r="Z125" s="114"/>
      <c r="AA125" s="114"/>
      <c r="AB125" s="114"/>
      <c r="AC125" s="114"/>
      <c r="AD125" s="114"/>
      <c r="AE125" s="114"/>
      <c r="AF125" s="114"/>
      <c r="AG125" s="114"/>
      <c r="AH125" s="114"/>
      <c r="AI125" s="114"/>
      <c r="AJ125" s="114"/>
      <c r="AK125" s="114"/>
      <c r="AL125" s="216" t="str">
        <f>IF(ISERROR(IF('T203'!B125="","",'T203'!B125)),"",IF('T203'!B125="","",'T203'!B125))</f>
        <v>A10002</v>
      </c>
      <c r="AM125" s="216" t="str">
        <f>IF(ISERROR(IF('T203'!K125="","",'T203'!K125)),"",IF('T203'!K125="","",'T203'!K125))</f>
        <v>A07002</v>
      </c>
      <c r="AN125" s="216">
        <f t="shared" si="7"/>
        <v>125</v>
      </c>
      <c r="AO125" s="216" t="str">
        <f>IF(ISERROR('T203'!L125),"",'T203'!L125)</f>
        <v>11</v>
      </c>
      <c r="AP125" s="216">
        <f t="shared" si="6"/>
        <v>1</v>
      </c>
      <c r="BJ125" s="114"/>
      <c r="BK125" s="114"/>
      <c r="BL125" s="114"/>
      <c r="BM125" s="114"/>
      <c r="BN125" s="114"/>
      <c r="BO125" s="114"/>
      <c r="BP125" s="114"/>
      <c r="BQ125" s="114"/>
      <c r="BR125" s="114"/>
      <c r="BS125" s="114"/>
      <c r="BT125" s="114"/>
      <c r="BU125" s="114"/>
      <c r="BV125" s="114"/>
    </row>
    <row r="126" spans="1:74" ht="15.75" customHeight="1">
      <c r="A126" s="216"/>
      <c r="B126" s="286"/>
      <c r="C126" s="286"/>
      <c r="D126" s="116"/>
      <c r="E126" s="117"/>
      <c r="F126" s="117"/>
      <c r="G126" s="117"/>
      <c r="H126" s="116"/>
      <c r="I126" s="116"/>
      <c r="J126" s="116"/>
      <c r="K126" s="116"/>
      <c r="L126" s="116"/>
      <c r="M126" s="116"/>
      <c r="N126" s="116"/>
      <c r="O126" s="37"/>
      <c r="P126" s="37"/>
      <c r="R126" s="214"/>
      <c r="S126" s="114"/>
      <c r="T126" s="114"/>
      <c r="U126" s="114"/>
      <c r="V126" s="114"/>
      <c r="W126" s="114"/>
      <c r="X126" s="114"/>
      <c r="Y126" s="114"/>
      <c r="Z126" s="114"/>
      <c r="AA126" s="114"/>
      <c r="AB126" s="114"/>
      <c r="AC126" s="114"/>
      <c r="AD126" s="114"/>
      <c r="AE126" s="114"/>
      <c r="AF126" s="114"/>
      <c r="AG126" s="114"/>
      <c r="AH126" s="114"/>
      <c r="AI126" s="114"/>
      <c r="AJ126" s="114"/>
      <c r="AK126" s="114"/>
      <c r="AL126" s="216" t="str">
        <f>IF(ISERROR(IF('T203'!B126="","",'T203'!B126)),"",IF('T203'!B126="","",'T203'!B126))</f>
        <v>A10004</v>
      </c>
      <c r="AM126" s="216" t="str">
        <f>IF(ISERROR(IF('T203'!K126="","",'T203'!K126)),"",IF('T203'!K126="","",'T203'!K126))</f>
        <v>A07002</v>
      </c>
      <c r="AN126" s="216">
        <f t="shared" si="7"/>
        <v>126</v>
      </c>
      <c r="AO126" s="216" t="str">
        <f>IF(ISERROR('T203'!L126),"",'T203'!L126)</f>
        <v>18-27</v>
      </c>
      <c r="AP126" s="216">
        <f t="shared" si="6"/>
        <v>1</v>
      </c>
      <c r="BJ126" s="114"/>
      <c r="BK126" s="114"/>
      <c r="BL126" s="114"/>
      <c r="BM126" s="114"/>
      <c r="BN126" s="114"/>
      <c r="BO126" s="114"/>
      <c r="BP126" s="114"/>
      <c r="BQ126" s="114"/>
      <c r="BR126" s="114"/>
      <c r="BS126" s="114"/>
      <c r="BT126" s="114"/>
      <c r="BU126" s="114"/>
      <c r="BV126" s="114"/>
    </row>
    <row r="127" spans="1:74" ht="15.75" customHeight="1">
      <c r="A127" s="216"/>
      <c r="B127" s="126"/>
      <c r="C127" s="126"/>
      <c r="D127" s="287"/>
      <c r="E127" s="287"/>
      <c r="F127" s="287"/>
      <c r="G127" s="287"/>
      <c r="H127" s="287"/>
      <c r="I127" s="287"/>
      <c r="J127" s="287"/>
      <c r="K127" s="287"/>
      <c r="L127" s="287"/>
      <c r="M127" s="287"/>
      <c r="N127" s="287"/>
      <c r="O127" s="37"/>
      <c r="P127" s="37"/>
      <c r="R127" s="214"/>
      <c r="S127" s="114"/>
      <c r="T127" s="114"/>
      <c r="U127" s="114"/>
      <c r="V127" s="114"/>
      <c r="W127" s="114"/>
      <c r="X127" s="114"/>
      <c r="Y127" s="114"/>
      <c r="Z127" s="114"/>
      <c r="AA127" s="114"/>
      <c r="AB127" s="114"/>
      <c r="AC127" s="114"/>
      <c r="AD127" s="114"/>
      <c r="AE127" s="114"/>
      <c r="AF127" s="114"/>
      <c r="AG127" s="114"/>
      <c r="AH127" s="114"/>
      <c r="AI127" s="114"/>
      <c r="AJ127" s="114"/>
      <c r="AK127" s="114"/>
      <c r="AL127" s="216" t="str">
        <f>IF(ISERROR(IF('T203'!B127="","",'T203'!B127)),"",IF('T203'!B127="","",'T203'!B127))</f>
        <v>A10006</v>
      </c>
      <c r="AM127" s="216" t="str">
        <f>IF(ISERROR(IF('T203'!K127="","",'T203'!K127)),"",IF('T203'!K127="","",'T203'!K127))</f>
        <v>A07002</v>
      </c>
      <c r="AN127" s="216">
        <f t="shared" si="7"/>
        <v>127</v>
      </c>
      <c r="AO127" s="216" t="str">
        <f>IF(ISERROR('T203'!L127),"",'T203'!L127)</f>
        <v>20-23</v>
      </c>
      <c r="AP127" s="216">
        <f t="shared" si="6"/>
        <v>1</v>
      </c>
      <c r="BJ127" s="114"/>
      <c r="BK127" s="114"/>
      <c r="BL127" s="114"/>
      <c r="BM127" s="114"/>
      <c r="BN127" s="114"/>
      <c r="BO127" s="114"/>
      <c r="BP127" s="114"/>
      <c r="BQ127" s="114"/>
      <c r="BR127" s="114"/>
      <c r="BS127" s="114"/>
      <c r="BT127" s="114"/>
      <c r="BU127" s="114"/>
      <c r="BV127" s="114"/>
    </row>
    <row r="128" spans="1:74" ht="15.75" customHeight="1">
      <c r="A128" s="216"/>
      <c r="B128" s="126"/>
      <c r="C128" s="126"/>
      <c r="D128" s="287"/>
      <c r="E128" s="287"/>
      <c r="F128" s="287"/>
      <c r="G128" s="287"/>
      <c r="H128" s="287"/>
      <c r="I128" s="287"/>
      <c r="J128" s="287"/>
      <c r="K128" s="287"/>
      <c r="L128" s="287"/>
      <c r="M128" s="287"/>
      <c r="N128" s="287"/>
      <c r="O128" s="37"/>
      <c r="P128" s="37"/>
      <c r="U128" s="114"/>
      <c r="AL128" s="216" t="str">
        <f>IF(ISERROR(IF('T203'!B128="","",'T203'!B128)),"",IF('T203'!B128="","",'T203'!B128))</f>
        <v>A10008</v>
      </c>
      <c r="AM128" s="216" t="str">
        <f>IF(ISERROR(IF('T203'!K128="","",'T203'!K128)),"",IF('T203'!K128="","",'T203'!K128))</f>
        <v>A07002</v>
      </c>
      <c r="AN128" s="216">
        <f t="shared" si="7"/>
        <v>128</v>
      </c>
      <c r="AO128" s="216" t="str">
        <f>IF(ISERROR('T203'!L128),"",'T203'!L128)</f>
        <v>5-10</v>
      </c>
      <c r="AP128" s="216">
        <f t="shared" si="6"/>
        <v>1</v>
      </c>
      <c r="BV128" s="37"/>
    </row>
    <row r="129" spans="1:74" ht="15.75" customHeight="1">
      <c r="A129" s="37"/>
      <c r="B129" s="37"/>
      <c r="C129" s="37"/>
      <c r="D129" s="37"/>
      <c r="E129" s="37"/>
      <c r="F129" s="37"/>
      <c r="G129" s="37"/>
      <c r="H129" s="37"/>
      <c r="I129" s="37"/>
      <c r="J129" s="37"/>
      <c r="K129" s="37"/>
      <c r="L129" s="37"/>
      <c r="M129" s="37"/>
      <c r="N129" s="37"/>
      <c r="O129" s="37"/>
      <c r="P129" s="37"/>
      <c r="U129" s="114"/>
      <c r="AL129" s="216" t="str">
        <f>IF(ISERROR(IF('T203'!B129="","",'T203'!B129)),"",IF('T203'!B129="","",'T203'!B129))</f>
        <v>A10010</v>
      </c>
      <c r="AM129" s="216" t="str">
        <f>IF(ISERROR(IF('T203'!K129="","",'T203'!K129)),"",IF('T203'!K129="","",'T203'!K129))</f>
        <v>A07004</v>
      </c>
      <c r="AN129" s="216">
        <f t="shared" si="7"/>
        <v>129</v>
      </c>
      <c r="AO129" s="216" t="str">
        <f>IF(ISERROR('T203'!L129),"",'T203'!L129)</f>
        <v>1-23</v>
      </c>
      <c r="AP129" s="216">
        <f t="shared" si="6"/>
        <v>1</v>
      </c>
      <c r="BV129" s="37"/>
    </row>
    <row r="130" spans="1:74" ht="15.75" customHeight="1">
      <c r="A130" s="37"/>
      <c r="B130" s="37"/>
      <c r="C130" s="37"/>
      <c r="D130" s="37"/>
      <c r="E130" s="37"/>
      <c r="F130" s="37"/>
      <c r="G130" s="37"/>
      <c r="H130" s="37"/>
      <c r="I130" s="37"/>
      <c r="J130" s="37"/>
      <c r="K130" s="37"/>
      <c r="L130" s="37"/>
      <c r="M130" s="37"/>
      <c r="N130" s="37"/>
      <c r="O130" s="37"/>
      <c r="P130" s="37"/>
      <c r="U130" s="114"/>
      <c r="AL130" s="216" t="str">
        <f>IF(ISERROR(IF('T203'!B130="","",'T203'!B130)),"",IF('T203'!B130="","",'T203'!B130))</f>
        <v>A10012</v>
      </c>
      <c r="AM130" s="216" t="str">
        <f>IF(ISERROR(IF('T203'!K130="","",'T203'!K130)),"",IF('T203'!K130="","",'T203'!K130))</f>
        <v>A07004</v>
      </c>
      <c r="AN130" s="216">
        <f t="shared" si="7"/>
        <v>130</v>
      </c>
      <c r="AO130" s="216" t="str">
        <f>IF(ISERROR('T203'!L130),"",'T203'!L130)</f>
        <v>17-23</v>
      </c>
      <c r="AP130" s="216">
        <f t="shared" si="6"/>
        <v>1</v>
      </c>
      <c r="BV130" s="37"/>
    </row>
    <row r="131" spans="1:74" ht="15.75" customHeight="1">
      <c r="A131" s="37"/>
      <c r="B131" s="37"/>
      <c r="C131" s="37"/>
      <c r="D131" s="37"/>
      <c r="E131" s="37"/>
      <c r="F131" s="37"/>
      <c r="G131" s="37"/>
      <c r="H131" s="37"/>
      <c r="I131" s="37"/>
      <c r="J131" s="37"/>
      <c r="K131" s="37"/>
      <c r="L131" s="37"/>
      <c r="M131" s="37"/>
      <c r="N131" s="37"/>
      <c r="O131" s="37"/>
      <c r="P131" s="37"/>
      <c r="U131" s="114"/>
      <c r="AL131" s="216" t="str">
        <f>IF(ISERROR(IF('T203'!B131="","",'T203'!B131)),"",IF('T203'!B131="","",'T203'!B131))</f>
        <v>A10014</v>
      </c>
      <c r="AM131" s="216" t="str">
        <f>IF(ISERROR(IF('T203'!K131="","",'T203'!K131)),"",IF('T203'!K131="","",'T203'!K131))</f>
        <v>A07004</v>
      </c>
      <c r="AN131" s="216">
        <f t="shared" si="7"/>
        <v>131</v>
      </c>
      <c r="AO131" s="216" t="str">
        <f>IF(ISERROR('T203'!L131),"",'T203'!L131)</f>
        <v>17-24</v>
      </c>
      <c r="AP131" s="216">
        <f t="shared" si="6"/>
        <v>1</v>
      </c>
      <c r="BV131" s="37"/>
    </row>
    <row r="132" spans="1:74" ht="15.75" customHeight="1">
      <c r="A132" s="37"/>
      <c r="B132" s="37"/>
      <c r="C132" s="37"/>
      <c r="D132" s="37"/>
      <c r="E132" s="37"/>
      <c r="F132" s="37"/>
      <c r="G132" s="37"/>
      <c r="H132" s="37"/>
      <c r="I132" s="37"/>
      <c r="J132" s="37"/>
      <c r="K132" s="37"/>
      <c r="L132" s="37"/>
      <c r="M132" s="37"/>
      <c r="N132" s="37"/>
      <c r="O132" s="37"/>
      <c r="P132" s="37"/>
      <c r="U132" s="114"/>
      <c r="AL132" s="216" t="str">
        <f>IF(ISERROR(IF('T203'!B132="","",'T203'!B132)),"",IF('T203'!B132="","",'T203'!B132))</f>
        <v>A10016</v>
      </c>
      <c r="AM132" s="216" t="str">
        <f>IF(ISERROR(IF('T203'!K132="","",'T203'!K132)),"",IF('T203'!K132="","",'T203'!K132))</f>
        <v>A07004</v>
      </c>
      <c r="AN132" s="216">
        <f t="shared" si="7"/>
        <v>132</v>
      </c>
      <c r="AO132" s="216" t="str">
        <f>IF(ISERROR('T203'!L132),"",'T203'!L132)</f>
        <v>25</v>
      </c>
      <c r="AP132" s="216">
        <f t="shared" si="6"/>
        <v>1</v>
      </c>
      <c r="BV132" s="37"/>
    </row>
    <row r="133" spans="1:74" ht="15.75" customHeight="1">
      <c r="A133" s="37"/>
      <c r="B133" s="37"/>
      <c r="C133" s="37"/>
      <c r="D133" s="37"/>
      <c r="E133" s="37"/>
      <c r="F133" s="37"/>
      <c r="G133" s="37"/>
      <c r="H133" s="37"/>
      <c r="I133" s="37"/>
      <c r="J133" s="37"/>
      <c r="K133" s="37"/>
      <c r="L133" s="37"/>
      <c r="M133" s="37"/>
      <c r="N133" s="37"/>
      <c r="O133" s="37"/>
      <c r="P133" s="37"/>
      <c r="U133" s="114"/>
      <c r="AL133" s="216" t="str">
        <f>IF(ISERROR(IF('T203'!B133="","",'T203'!B133)),"",IF('T203'!B133="","",'T203'!B133))</f>
        <v>A10018</v>
      </c>
      <c r="AM133" s="216" t="str">
        <f>IF(ISERROR(IF('T203'!K133="","",'T203'!K133)),"",IF('T203'!K133="","",'T203'!K133))</f>
        <v>A07004</v>
      </c>
      <c r="AN133" s="216">
        <f t="shared" si="7"/>
        <v>133</v>
      </c>
      <c r="AO133" s="216" t="str">
        <f>IF(ISERROR('T203'!L133),"",'T203'!L133)</f>
        <v>32-36</v>
      </c>
      <c r="AP133" s="216">
        <f t="shared" ref="AP133:AP196" si="8">IF(AO133="",0,1)</f>
        <v>1</v>
      </c>
      <c r="BV133" s="37"/>
    </row>
    <row r="134" spans="1:74" ht="15.75" customHeight="1">
      <c r="A134" s="37"/>
      <c r="B134" s="37"/>
      <c r="C134" s="37"/>
      <c r="D134" s="37"/>
      <c r="E134" s="37"/>
      <c r="F134" s="37"/>
      <c r="G134" s="37"/>
      <c r="H134" s="37"/>
      <c r="I134" s="37"/>
      <c r="J134" s="37"/>
      <c r="K134" s="37"/>
      <c r="L134" s="37"/>
      <c r="M134" s="37"/>
      <c r="N134" s="37"/>
      <c r="O134" s="37"/>
      <c r="P134" s="37"/>
      <c r="U134" s="114"/>
      <c r="AL134" s="216" t="str">
        <f>IF(ISERROR(IF('T203'!B134="","",'T203'!B134)),"",IF('T203'!B134="","",'T203'!B134))</f>
        <v>A10020</v>
      </c>
      <c r="AM134" s="216" t="str">
        <f>IF(ISERROR(IF('T203'!K134="","",'T203'!K134)),"",IF('T203'!K134="","",'T203'!K134))</f>
        <v>A07004</v>
      </c>
      <c r="AN134" s="216">
        <f t="shared" si="7"/>
        <v>134</v>
      </c>
      <c r="AO134" s="216" t="str">
        <f>IF(ISERROR('T203'!L134),"",'T203'!L134)</f>
        <v>5-24</v>
      </c>
      <c r="AP134" s="216">
        <f t="shared" si="8"/>
        <v>1</v>
      </c>
      <c r="BV134" s="37"/>
    </row>
    <row r="135" spans="1:74" ht="15">
      <c r="A135" s="37"/>
      <c r="B135" s="37"/>
      <c r="C135" s="37"/>
      <c r="D135" s="37"/>
      <c r="E135" s="37"/>
      <c r="F135" s="37"/>
      <c r="G135" s="37"/>
      <c r="H135" s="37"/>
      <c r="I135" s="37"/>
      <c r="J135" s="37"/>
      <c r="K135" s="37"/>
      <c r="L135" s="37"/>
      <c r="M135" s="37"/>
      <c r="N135" s="37"/>
      <c r="O135" s="37"/>
      <c r="P135" s="37"/>
      <c r="U135" s="114"/>
      <c r="AL135" s="216" t="str">
        <f>IF(ISERROR(IF('T203'!B135="","",'T203'!B135)),"",IF('T203'!B135="","",'T203'!B135))</f>
        <v>A10022</v>
      </c>
      <c r="AM135" s="216" t="str">
        <f>IF(ISERROR(IF('T203'!K135="","",'T203'!K135)),"",IF('T203'!K135="","",'T203'!K135))</f>
        <v>A07006</v>
      </c>
      <c r="AN135" s="216">
        <f t="shared" si="7"/>
        <v>135</v>
      </c>
      <c r="AO135" s="216" t="str">
        <f>IF(ISERROR('T203'!L135),"",'T203'!L135)</f>
        <v>11-21</v>
      </c>
      <c r="AP135" s="216">
        <f t="shared" si="8"/>
        <v>1</v>
      </c>
      <c r="BV135" s="37"/>
    </row>
    <row r="136" spans="1:74" ht="15">
      <c r="A136" s="37"/>
      <c r="B136" s="37"/>
      <c r="C136" s="37"/>
      <c r="D136" s="37"/>
      <c r="E136" s="37"/>
      <c r="F136" s="37"/>
      <c r="G136" s="37"/>
      <c r="H136" s="37"/>
      <c r="I136" s="37"/>
      <c r="J136" s="37"/>
      <c r="K136" s="37"/>
      <c r="L136" s="37"/>
      <c r="M136" s="37"/>
      <c r="N136" s="37"/>
      <c r="O136" s="37"/>
      <c r="P136" s="37"/>
      <c r="U136" s="114"/>
      <c r="AL136" s="216" t="str">
        <f>IF(ISERROR(IF('T203'!B136="","",'T203'!B136)),"",IF('T203'!B136="","",'T203'!B136))</f>
        <v>A10024</v>
      </c>
      <c r="AM136" s="216" t="str">
        <f>IF(ISERROR(IF('T203'!K136="","",'T203'!K136)),"",IF('T203'!K136="","",'T203'!K136))</f>
        <v>A07008</v>
      </c>
      <c r="AN136" s="216">
        <f t="shared" si="7"/>
        <v>136</v>
      </c>
      <c r="AO136" s="216" t="str">
        <f>IF(ISERROR('T203'!L136),"",'T203'!L136)</f>
        <v>1</v>
      </c>
      <c r="AP136" s="216">
        <f t="shared" si="8"/>
        <v>1</v>
      </c>
      <c r="BV136" s="37"/>
    </row>
    <row r="137" spans="1:74" ht="15">
      <c r="A137" s="37"/>
      <c r="B137" s="37"/>
      <c r="C137" s="37"/>
      <c r="D137" s="37"/>
      <c r="E137" s="37"/>
      <c r="F137" s="37"/>
      <c r="G137" s="37"/>
      <c r="H137" s="37"/>
      <c r="I137" s="37"/>
      <c r="J137" s="37"/>
      <c r="K137" s="37"/>
      <c r="L137" s="37"/>
      <c r="M137" s="37"/>
      <c r="N137" s="37"/>
      <c r="O137" s="37"/>
      <c r="P137" s="37"/>
      <c r="U137" s="114"/>
      <c r="AL137" s="216" t="str">
        <f>IF(ISERROR(IF('T203'!B137="","",'T203'!B137)),"",IF('T203'!B137="","",'T203'!B137))</f>
        <v>A10026</v>
      </c>
      <c r="AM137" s="216" t="str">
        <f>IF(ISERROR(IF('T203'!K137="","",'T203'!K137)),"",IF('T203'!K137="","",'T203'!K137))</f>
        <v>A07008</v>
      </c>
      <c r="AN137" s="216">
        <f t="shared" si="7"/>
        <v>137</v>
      </c>
      <c r="AO137" s="216" t="str">
        <f>IF(ISERROR('T203'!L137),"",'T203'!L137)</f>
        <v>1-3</v>
      </c>
      <c r="AP137" s="216">
        <f t="shared" si="8"/>
        <v>1</v>
      </c>
      <c r="BV137" s="37"/>
    </row>
    <row r="138" spans="1:74" ht="15">
      <c r="A138" s="37"/>
      <c r="B138" s="37"/>
      <c r="C138" s="37"/>
      <c r="D138" s="37"/>
      <c r="E138" s="37"/>
      <c r="F138" s="37"/>
      <c r="G138" s="37"/>
      <c r="H138" s="37"/>
      <c r="I138" s="37"/>
      <c r="J138" s="37"/>
      <c r="K138" s="37"/>
      <c r="L138" s="37"/>
      <c r="M138" s="37"/>
      <c r="N138" s="37"/>
      <c r="O138" s="37"/>
      <c r="P138" s="37"/>
      <c r="U138" s="114"/>
      <c r="AL138" s="216" t="str">
        <f>IF(ISERROR(IF('T203'!B138="","",'T203'!B138)),"",IF('T203'!B138="","",'T203'!B138))</f>
        <v>A10028</v>
      </c>
      <c r="AM138" s="216" t="str">
        <f>IF(ISERROR(IF('T203'!K138="","",'T203'!K138)),"",IF('T203'!K138="","",'T203'!K138))</f>
        <v>A07008</v>
      </c>
      <c r="AN138" s="216">
        <f t="shared" si="7"/>
        <v>138</v>
      </c>
      <c r="AO138" s="216" t="str">
        <f>IF(ISERROR('T203'!L138),"",'T203'!L138)</f>
        <v>4A-4B</v>
      </c>
      <c r="AP138" s="216">
        <f t="shared" si="8"/>
        <v>1</v>
      </c>
      <c r="BV138" s="37"/>
    </row>
    <row r="139" spans="1:74" ht="15">
      <c r="A139" s="37"/>
      <c r="B139" s="37"/>
      <c r="C139" s="37"/>
      <c r="D139" s="37"/>
      <c r="E139" s="37"/>
      <c r="F139" s="37"/>
      <c r="G139" s="37"/>
      <c r="H139" s="37"/>
      <c r="I139" s="37"/>
      <c r="J139" s="37"/>
      <c r="K139" s="37"/>
      <c r="L139" s="37"/>
      <c r="M139" s="37"/>
      <c r="N139" s="37"/>
      <c r="O139" s="37"/>
      <c r="P139" s="37"/>
      <c r="U139" s="114"/>
      <c r="AL139" s="216" t="str">
        <f>IF(ISERROR(IF('T203'!B139="","",'T203'!B139)),"",IF('T203'!B139="","",'T203'!B139))</f>
        <v>A10030</v>
      </c>
      <c r="AM139" s="216" t="str">
        <f>IF(ISERROR(IF('T203'!K139="","",'T203'!K139)),"",IF('T203'!K139="","",'T203'!K139))</f>
        <v>A07008</v>
      </c>
      <c r="AN139" s="216">
        <f t="shared" si="7"/>
        <v>139</v>
      </c>
      <c r="AO139" s="216" t="str">
        <f>IF(ISERROR('T203'!L139),"",'T203'!L139)</f>
        <v>5</v>
      </c>
      <c r="AP139" s="216">
        <f t="shared" si="8"/>
        <v>1</v>
      </c>
      <c r="BV139" s="37"/>
    </row>
    <row r="140" spans="1:74" ht="15">
      <c r="A140" s="37"/>
      <c r="B140" s="37"/>
      <c r="C140" s="37"/>
      <c r="D140" s="37"/>
      <c r="E140" s="37"/>
      <c r="F140" s="37"/>
      <c r="G140" s="37"/>
      <c r="H140" s="37"/>
      <c r="I140" s="37"/>
      <c r="J140" s="37"/>
      <c r="K140" s="37"/>
      <c r="L140" s="37"/>
      <c r="M140" s="37"/>
      <c r="N140" s="37"/>
      <c r="O140" s="37"/>
      <c r="P140" s="37"/>
      <c r="U140" s="114"/>
      <c r="AL140" s="216" t="str">
        <f>IF(ISERROR(IF('T203'!B140="","",'T203'!B140)),"",IF('T203'!B140="","",'T203'!B140))</f>
        <v>A10032</v>
      </c>
      <c r="AM140" s="216" t="str">
        <f>IF(ISERROR(IF('T203'!K140="","",'T203'!K140)),"",IF('T203'!K140="","",'T203'!K140))</f>
        <v>A07008</v>
      </c>
      <c r="AN140" s="216">
        <f t="shared" si="7"/>
        <v>140</v>
      </c>
      <c r="AO140" s="216" t="str">
        <f>IF(ISERROR('T203'!L140),"",'T203'!L140)</f>
        <v>top 30' of 9</v>
      </c>
      <c r="AP140" s="216">
        <f t="shared" si="8"/>
        <v>1</v>
      </c>
      <c r="BV140" s="37"/>
    </row>
    <row r="141" spans="1:74" ht="15">
      <c r="A141" s="37"/>
      <c r="B141" s="37"/>
      <c r="C141" s="37"/>
      <c r="D141" s="37"/>
      <c r="E141" s="37"/>
      <c r="F141" s="37"/>
      <c r="G141" s="37"/>
      <c r="H141" s="37"/>
      <c r="I141" s="37"/>
      <c r="J141" s="37"/>
      <c r="K141" s="37"/>
      <c r="L141" s="37"/>
      <c r="M141" s="37"/>
      <c r="N141" s="37"/>
      <c r="O141" s="37"/>
      <c r="P141" s="37"/>
      <c r="U141" s="114"/>
      <c r="AL141" s="216" t="str">
        <f>IF(ISERROR(IF('T203'!B141="","",'T203'!B141)),"",IF('T203'!B141="","",'T203'!B141))</f>
        <v>A10034</v>
      </c>
      <c r="AM141" s="216" t="str">
        <f>IF(ISERROR(IF('T203'!K141="","",'T203'!K141)),"",IF('T203'!K141="","",'T203'!K141))</f>
        <v>A07010</v>
      </c>
      <c r="AN141" s="216">
        <f t="shared" ref="AN141:AN204" si="9">1+AN140</f>
        <v>141</v>
      </c>
      <c r="AO141" s="216" t="str">
        <f>IF(ISERROR('T203'!L141),"",'T203'!L141)</f>
        <v xml:space="preserve"> </v>
      </c>
      <c r="AP141" s="216">
        <f t="shared" si="8"/>
        <v>1</v>
      </c>
      <c r="BV141" s="37"/>
    </row>
    <row r="142" spans="1:74" ht="15">
      <c r="A142" s="37"/>
      <c r="B142" s="37"/>
      <c r="C142" s="37"/>
      <c r="D142" s="37"/>
      <c r="E142" s="37"/>
      <c r="F142" s="37"/>
      <c r="G142" s="37"/>
      <c r="H142" s="37"/>
      <c r="I142" s="37"/>
      <c r="J142" s="37"/>
      <c r="K142" s="37"/>
      <c r="L142" s="37"/>
      <c r="M142" s="37"/>
      <c r="N142" s="37"/>
      <c r="O142" s="37"/>
      <c r="P142" s="37"/>
      <c r="U142" s="114"/>
      <c r="AL142" s="216" t="str">
        <f>IF(ISERROR(IF('T203'!B142="","",'T203'!B142)),"",IF('T203'!B142="","",'T203'!B142))</f>
        <v>A10036</v>
      </c>
      <c r="AM142" s="216" t="str">
        <f>IF(ISERROR(IF('T203'!K142="","",'T203'!K142)),"",IF('T203'!K142="","",'T203'!K142))</f>
        <v>A07012</v>
      </c>
      <c r="AN142" s="216">
        <f t="shared" si="9"/>
        <v>142</v>
      </c>
      <c r="AO142" s="216" t="str">
        <f>IF(ISERROR('T203'!L142),"",'T203'!L142)</f>
        <v>1A</v>
      </c>
      <c r="AP142" s="216">
        <f t="shared" si="8"/>
        <v>1</v>
      </c>
      <c r="BV142" s="37"/>
    </row>
    <row r="143" spans="1:74" ht="15">
      <c r="A143" s="37"/>
      <c r="B143" s="37"/>
      <c r="C143" s="37"/>
      <c r="D143" s="37"/>
      <c r="E143" s="37"/>
      <c r="F143" s="37"/>
      <c r="G143" s="37"/>
      <c r="H143" s="37"/>
      <c r="I143" s="37"/>
      <c r="J143" s="37"/>
      <c r="K143" s="37"/>
      <c r="L143" s="37"/>
      <c r="M143" s="37"/>
      <c r="N143" s="37"/>
      <c r="O143" s="37"/>
      <c r="P143" s="37"/>
      <c r="U143" s="114"/>
      <c r="AL143" s="216" t="str">
        <f>IF(ISERROR(IF('T203'!B143="","",'T203'!B143)),"",IF('T203'!B143="","",'T203'!B143))</f>
        <v>A10038</v>
      </c>
      <c r="AM143" s="216" t="str">
        <f>IF(ISERROR(IF('T203'!K143="","",'T203'!K143)),"",IF('T203'!K143="","",'T203'!K143))</f>
        <v>A07014</v>
      </c>
      <c r="AN143" s="216">
        <f t="shared" si="9"/>
        <v>143</v>
      </c>
      <c r="AO143" s="216" t="str">
        <f>IF(ISERROR('T203'!L143),"",'T203'!L143)</f>
        <v>1-4</v>
      </c>
      <c r="AP143" s="216">
        <f t="shared" si="8"/>
        <v>1</v>
      </c>
      <c r="BV143" s="37"/>
    </row>
    <row r="144" spans="1:74" ht="15">
      <c r="A144" s="37"/>
      <c r="B144" s="37"/>
      <c r="C144" s="37"/>
      <c r="D144" s="37"/>
      <c r="E144" s="37"/>
      <c r="F144" s="37"/>
      <c r="G144" s="37"/>
      <c r="H144" s="37"/>
      <c r="I144" s="37"/>
      <c r="J144" s="37"/>
      <c r="K144" s="37"/>
      <c r="L144" s="37"/>
      <c r="M144" s="37"/>
      <c r="N144" s="37"/>
      <c r="O144" s="37"/>
      <c r="P144" s="37"/>
      <c r="U144" s="114"/>
      <c r="AL144" s="216" t="str">
        <f>IF(ISERROR(IF('T203'!B144="","",'T203'!B144)),"",IF('T203'!B144="","",'T203'!B144))</f>
        <v>A10040</v>
      </c>
      <c r="AM144" s="216" t="str">
        <f>IF(ISERROR(IF('T203'!K144="","",'T203'!K144)),"",IF('T203'!K144="","",'T203'!K144))</f>
        <v>A07014</v>
      </c>
      <c r="AN144" s="216">
        <f t="shared" si="9"/>
        <v>144</v>
      </c>
      <c r="AO144" s="216" t="str">
        <f>IF(ISERROR('T203'!L144),"",'T203'!L144)</f>
        <v>3-4</v>
      </c>
      <c r="AP144" s="216">
        <f t="shared" si="8"/>
        <v>1</v>
      </c>
      <c r="BV144" s="37"/>
    </row>
    <row r="145" spans="1:74" ht="15">
      <c r="A145" s="37"/>
      <c r="B145" s="37"/>
      <c r="C145" s="37"/>
      <c r="D145" s="37"/>
      <c r="E145" s="37"/>
      <c r="F145" s="37"/>
      <c r="G145" s="37"/>
      <c r="H145" s="37"/>
      <c r="I145" s="37"/>
      <c r="J145" s="37"/>
      <c r="K145" s="37"/>
      <c r="L145" s="37"/>
      <c r="M145" s="37"/>
      <c r="N145" s="37"/>
      <c r="O145" s="37"/>
      <c r="P145" s="37"/>
      <c r="U145" s="114"/>
      <c r="AL145" s="216" t="str">
        <f>IF(ISERROR(IF('T203'!B145="","",'T203'!B145)),"",IF('T203'!B145="","",'T203'!B145))</f>
        <v>A10042</v>
      </c>
      <c r="AM145" s="216" t="str">
        <f>IF(ISERROR(IF('T203'!K145="","",'T203'!K145)),"",IF('T203'!K145="","",'T203'!K145))</f>
        <v>A07016</v>
      </c>
      <c r="AN145" s="216">
        <f t="shared" si="9"/>
        <v>145</v>
      </c>
      <c r="AO145" s="216" t="str">
        <f>IF(ISERROR('T203'!L145),"",'T203'!L145)</f>
        <v>1A</v>
      </c>
      <c r="AP145" s="216">
        <f t="shared" si="8"/>
        <v>1</v>
      </c>
      <c r="BV145" s="37"/>
    </row>
    <row r="146" spans="1:74" ht="15">
      <c r="A146" s="37"/>
      <c r="B146" s="37"/>
      <c r="C146" s="37"/>
      <c r="D146" s="37"/>
      <c r="E146" s="37"/>
      <c r="F146" s="37"/>
      <c r="G146" s="37"/>
      <c r="H146" s="37"/>
      <c r="I146" s="37"/>
      <c r="J146" s="37"/>
      <c r="K146" s="37"/>
      <c r="L146" s="37"/>
      <c r="M146" s="37"/>
      <c r="N146" s="37"/>
      <c r="O146" s="37"/>
      <c r="P146" s="37"/>
      <c r="U146" s="114"/>
      <c r="AL146" s="216" t="str">
        <f>IF(ISERROR(IF('T203'!B146="","",'T203'!B146)),"",IF('T203'!B146="","",'T203'!B146))</f>
        <v>A10044</v>
      </c>
      <c r="AM146" s="216" t="str">
        <f>IF(ISERROR(IF('T203'!K146="","",'T203'!K146)),"",IF('T203'!K146="","",'T203'!K146))</f>
        <v>A07018</v>
      </c>
      <c r="AN146" s="216">
        <f t="shared" si="9"/>
        <v>146</v>
      </c>
      <c r="AO146" s="216" t="str">
        <f>IF(ISERROR('T203'!L146),"",'T203'!L146)</f>
        <v xml:space="preserve"> </v>
      </c>
      <c r="AP146" s="216">
        <f t="shared" si="8"/>
        <v>1</v>
      </c>
      <c r="BV146" s="37"/>
    </row>
    <row r="147" spans="1:74" ht="15">
      <c r="A147" s="37"/>
      <c r="B147" s="37"/>
      <c r="C147" s="37"/>
      <c r="D147" s="37"/>
      <c r="E147" s="37"/>
      <c r="F147" s="37"/>
      <c r="G147" s="37"/>
      <c r="H147" s="37"/>
      <c r="I147" s="37"/>
      <c r="J147" s="37"/>
      <c r="K147" s="37"/>
      <c r="L147" s="37"/>
      <c r="M147" s="37"/>
      <c r="N147" s="37"/>
      <c r="O147" s="37"/>
      <c r="P147" s="37"/>
      <c r="U147" s="114"/>
      <c r="AL147" s="216" t="str">
        <f>IF(ISERROR(IF('T203'!B147="","",'T203'!B147)),"",IF('T203'!B147="","",'T203'!B147))</f>
        <v>A10502</v>
      </c>
      <c r="AM147" s="216" t="str">
        <f>IF(ISERROR(IF('T203'!K147="","",'T203'!K147)),"",IF('T203'!K147="","",'T203'!K147))</f>
        <v>A07018</v>
      </c>
      <c r="AN147" s="216">
        <f t="shared" si="9"/>
        <v>147</v>
      </c>
      <c r="AO147" s="216" t="str">
        <f>IF(ISERROR('T203'!L147),"",'T203'!L147)</f>
        <v xml:space="preserve"> </v>
      </c>
      <c r="AP147" s="216">
        <f t="shared" si="8"/>
        <v>1</v>
      </c>
      <c r="BV147" s="37"/>
    </row>
    <row r="148" spans="1:74" ht="15">
      <c r="A148" s="37"/>
      <c r="B148" s="37"/>
      <c r="C148" s="37"/>
      <c r="D148" s="37"/>
      <c r="E148" s="37"/>
      <c r="F148" s="37"/>
      <c r="G148" s="37"/>
      <c r="H148" s="37"/>
      <c r="I148" s="37"/>
      <c r="J148" s="37"/>
      <c r="K148" s="37"/>
      <c r="L148" s="37"/>
      <c r="M148" s="37"/>
      <c r="N148" s="37"/>
      <c r="O148" s="37"/>
      <c r="P148" s="37"/>
      <c r="U148" s="114"/>
      <c r="AL148" s="216" t="str">
        <f>IF(ISERROR(IF('T203'!B148="","",'T203'!B148)),"",IF('T203'!B148="","",'T203'!B148))</f>
        <v>A10504</v>
      </c>
      <c r="AM148" s="216" t="str">
        <f>IF(ISERROR(IF('T203'!K148="","",'T203'!K148)),"",IF('T203'!K148="","",'T203'!K148))</f>
        <v>A07018</v>
      </c>
      <c r="AN148" s="216">
        <f t="shared" si="9"/>
        <v>148</v>
      </c>
      <c r="AO148" s="216" t="str">
        <f>IF(ISERROR('T203'!L148),"",'T203'!L148)</f>
        <v>1-10</v>
      </c>
      <c r="AP148" s="216">
        <f t="shared" si="8"/>
        <v>1</v>
      </c>
      <c r="BV148" s="37"/>
    </row>
    <row r="149" spans="1:74" ht="15">
      <c r="A149" s="37"/>
      <c r="B149" s="37"/>
      <c r="C149" s="37"/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  <c r="U149" s="114"/>
      <c r="AL149" s="216" t="str">
        <f>IF(ISERROR(IF('T203'!B149="","",'T203'!B149)),"",IF('T203'!B149="","",'T203'!B149))</f>
        <v>A10506</v>
      </c>
      <c r="AM149" s="216" t="str">
        <f>IF(ISERROR(IF('T203'!K149="","",'T203'!K149)),"",IF('T203'!K149="","",'T203'!K149))</f>
        <v>A07018</v>
      </c>
      <c r="AN149" s="216">
        <f t="shared" si="9"/>
        <v>149</v>
      </c>
      <c r="AO149" s="216" t="str">
        <f>IF(ISERROR('T203'!L149),"",'T203'!L149)</f>
        <v>1B-5,2-5</v>
      </c>
      <c r="AP149" s="216">
        <f t="shared" si="8"/>
        <v>1</v>
      </c>
      <c r="BV149" s="37"/>
    </row>
    <row r="150" spans="1:74" ht="15">
      <c r="A150" s="114"/>
      <c r="B150" s="119"/>
      <c r="C150" s="119"/>
      <c r="D150" s="119"/>
      <c r="E150" s="119"/>
      <c r="F150" s="119"/>
      <c r="G150" s="37"/>
      <c r="H150" s="37"/>
      <c r="I150" s="37"/>
      <c r="J150" s="37"/>
      <c r="K150" s="37"/>
      <c r="L150" s="37"/>
      <c r="M150" s="37"/>
      <c r="N150" s="37"/>
      <c r="O150" s="37"/>
      <c r="P150" s="37"/>
      <c r="U150" s="114"/>
      <c r="AL150" s="216" t="str">
        <f>IF(ISERROR(IF('T203'!B150="","",'T203'!B150)),"",IF('T203'!B150="","",'T203'!B150))</f>
        <v>A10508</v>
      </c>
      <c r="AM150" s="216" t="str">
        <f>IF(ISERROR(IF('T203'!K150="","",'T203'!K150)),"",IF('T203'!K150="","",'T203'!K150))</f>
        <v>A07018</v>
      </c>
      <c r="AN150" s="216">
        <f t="shared" si="9"/>
        <v>150</v>
      </c>
      <c r="AO150" s="216" t="str">
        <f>IF(ISERROR('T203'!L150),"",'T203'!L150)</f>
        <v>2-10</v>
      </c>
      <c r="AP150" s="216">
        <f t="shared" si="8"/>
        <v>1</v>
      </c>
      <c r="BV150" s="37"/>
    </row>
    <row r="151" spans="1:74" ht="15">
      <c r="A151" s="37"/>
      <c r="B151" s="37"/>
      <c r="C151" s="37"/>
      <c r="D151" s="37"/>
      <c r="E151" s="37"/>
      <c r="F151" s="37"/>
      <c r="G151" s="37"/>
      <c r="H151" s="37"/>
      <c r="I151" s="37"/>
      <c r="J151" s="37"/>
      <c r="K151" s="37"/>
      <c r="L151" s="37"/>
      <c r="M151" s="37"/>
      <c r="N151" s="37"/>
      <c r="O151" s="37"/>
      <c r="P151" s="37"/>
      <c r="U151" s="114"/>
      <c r="AL151" s="216" t="str">
        <f>IF(ISERROR(IF('T203'!B151="","",'T203'!B151)),"",IF('T203'!B151="","",'T203'!B151))</f>
        <v>A10510</v>
      </c>
      <c r="AM151" s="216" t="str">
        <f>IF(ISERROR(IF('T203'!K151="","",'T203'!K151)),"",IF('T203'!K151="","",'T203'!K151))</f>
        <v>A07018</v>
      </c>
      <c r="AN151" s="216">
        <f t="shared" si="9"/>
        <v>151</v>
      </c>
      <c r="AO151" s="216" t="str">
        <f>IF(ISERROR('T203'!L151),"",'T203'!L151)</f>
        <v>3-10</v>
      </c>
      <c r="AP151" s="216">
        <f t="shared" si="8"/>
        <v>1</v>
      </c>
      <c r="BV151" s="37"/>
    </row>
    <row r="152" spans="1:74" ht="15">
      <c r="A152" s="37"/>
      <c r="B152" s="37"/>
      <c r="C152" s="37"/>
      <c r="D152" s="37"/>
      <c r="E152" s="37"/>
      <c r="F152" s="37"/>
      <c r="G152" s="37"/>
      <c r="H152" s="37"/>
      <c r="I152" s="37"/>
      <c r="J152" s="37"/>
      <c r="K152" s="37"/>
      <c r="L152" s="37"/>
      <c r="M152" s="37"/>
      <c r="N152" s="37"/>
      <c r="O152" s="37"/>
      <c r="P152" s="37"/>
      <c r="U152" s="114"/>
      <c r="AL152" s="216" t="str">
        <f>IF(ISERROR(IF('T203'!B152="","",'T203'!B152)),"",IF('T203'!B152="","",'T203'!B152))</f>
        <v>A10512</v>
      </c>
      <c r="AM152" s="216" t="str">
        <f>IF(ISERROR(IF('T203'!K152="","",'T203'!K152)),"",IF('T203'!K152="","",'T203'!K152))</f>
        <v>A07018</v>
      </c>
      <c r="AN152" s="216">
        <f t="shared" si="9"/>
        <v>152</v>
      </c>
      <c r="AO152" s="216" t="str">
        <f>IF(ISERROR('T203'!L152),"",'T203'!L152)</f>
        <v>3-12,3-13</v>
      </c>
      <c r="AP152" s="216">
        <f t="shared" si="8"/>
        <v>1</v>
      </c>
      <c r="BV152" s="37"/>
    </row>
    <row r="153" spans="1:74" ht="15">
      <c r="A153" s="37"/>
      <c r="B153" s="37"/>
      <c r="C153" s="37"/>
      <c r="D153" s="37"/>
      <c r="E153" s="37"/>
      <c r="F153" s="37"/>
      <c r="G153" s="37"/>
      <c r="H153" s="37"/>
      <c r="I153" s="37"/>
      <c r="J153" s="37"/>
      <c r="K153" s="37"/>
      <c r="L153" s="37"/>
      <c r="M153" s="37"/>
      <c r="N153" s="37"/>
      <c r="O153" s="37"/>
      <c r="P153" s="37"/>
      <c r="Q153" s="214"/>
      <c r="U153" s="114"/>
      <c r="AL153" s="216" t="str">
        <f>IF(ISERROR(IF('T203'!B153="","",'T203'!B153)),"",IF('T203'!B153="","",'T203'!B153))</f>
        <v>A10514</v>
      </c>
      <c r="AM153" s="216" t="str">
        <f>IF(ISERROR(IF('T203'!K153="","",'T203'!K153)),"",IF('T203'!K153="","",'T203'!K153))</f>
        <v>A07018</v>
      </c>
      <c r="AN153" s="216">
        <f t="shared" si="9"/>
        <v>153</v>
      </c>
      <c r="AO153" s="216" t="str">
        <f>IF(ISERROR('T203'!L153),"",'T203'!L153)</f>
        <v>6-10</v>
      </c>
      <c r="AP153" s="216">
        <f t="shared" si="8"/>
        <v>1</v>
      </c>
      <c r="BV153" s="37"/>
    </row>
    <row r="154" spans="1:74" ht="15">
      <c r="A154" s="37"/>
      <c r="B154" s="37"/>
      <c r="C154" s="37"/>
      <c r="D154" s="37"/>
      <c r="E154" s="37"/>
      <c r="F154" s="37"/>
      <c r="G154" s="37"/>
      <c r="H154" s="37"/>
      <c r="I154" s="37"/>
      <c r="J154" s="37"/>
      <c r="K154" s="37"/>
      <c r="L154" s="37"/>
      <c r="M154" s="37"/>
      <c r="N154" s="37"/>
      <c r="O154" s="37"/>
      <c r="P154" s="37"/>
      <c r="Q154" s="214"/>
      <c r="U154" s="114"/>
      <c r="AL154" s="216" t="str">
        <f>IF(ISERROR(IF('T203'!B154="","",'T203'!B154)),"",IF('T203'!B154="","",'T203'!B154))</f>
        <v>A10516</v>
      </c>
      <c r="AM154" s="216" t="str">
        <f>IF(ISERROR(IF('T203'!K154="","",'T203'!K154)),"",IF('T203'!K154="","",'T203'!K154))</f>
        <v>A07020</v>
      </c>
      <c r="AN154" s="216">
        <f t="shared" si="9"/>
        <v>154</v>
      </c>
      <c r="AO154" s="216" t="str">
        <f>IF(ISERROR('T203'!L154),"",'T203'!L154)</f>
        <v>1A-1B</v>
      </c>
      <c r="AP154" s="216">
        <f t="shared" si="8"/>
        <v>1</v>
      </c>
      <c r="BV154" s="37"/>
    </row>
    <row r="155" spans="1:74" ht="15">
      <c r="A155" s="37"/>
      <c r="B155" s="37"/>
      <c r="C155" s="37"/>
      <c r="D155" s="37"/>
      <c r="E155" s="37"/>
      <c r="F155" s="37"/>
      <c r="G155" s="37"/>
      <c r="H155" s="37"/>
      <c r="I155" s="37"/>
      <c r="J155" s="37"/>
      <c r="K155" s="37"/>
      <c r="L155" s="37"/>
      <c r="M155" s="37"/>
      <c r="N155" s="37"/>
      <c r="O155" s="37"/>
      <c r="P155" s="37"/>
      <c r="Q155" s="214"/>
      <c r="U155" s="114"/>
      <c r="AL155" s="216" t="str">
        <f>IF(ISERROR(IF('T203'!B155="","",'T203'!B155)),"",IF('T203'!B155="","",'T203'!B155))</f>
        <v>A10518</v>
      </c>
      <c r="AM155" s="216" t="str">
        <f>IF(ISERROR(IF('T203'!K155="","",'T203'!K155)),"",IF('T203'!K155="","",'T203'!K155))</f>
        <v>A07020</v>
      </c>
      <c r="AN155" s="216">
        <f t="shared" si="9"/>
        <v>155</v>
      </c>
      <c r="AO155" s="216" t="str">
        <f>IF(ISERROR('T203'!L155),"",'T203'!L155)</f>
        <v>1B</v>
      </c>
      <c r="AP155" s="216">
        <f t="shared" si="8"/>
        <v>1</v>
      </c>
      <c r="BV155" s="37"/>
    </row>
    <row r="156" spans="1:74" ht="15">
      <c r="A156" s="37"/>
      <c r="B156" s="37"/>
      <c r="C156" s="37"/>
      <c r="D156" s="37"/>
      <c r="E156" s="37"/>
      <c r="F156" s="37"/>
      <c r="G156" s="37"/>
      <c r="H156" s="37"/>
      <c r="I156" s="37"/>
      <c r="J156" s="37"/>
      <c r="K156" s="37"/>
      <c r="L156" s="37"/>
      <c r="M156" s="37"/>
      <c r="N156" s="37"/>
      <c r="O156" s="37"/>
      <c r="P156" s="37"/>
      <c r="Q156" s="214"/>
      <c r="U156" s="114"/>
      <c r="AL156" s="216" t="str">
        <f>IF(ISERROR(IF('T203'!B156="","",'T203'!B156)),"",IF('T203'!B156="","",'T203'!B156))</f>
        <v>A10520</v>
      </c>
      <c r="AM156" s="216" t="str">
        <f>IF(ISERROR(IF('T203'!K156="","",'T203'!K156)),"",IF('T203'!K156="","",'T203'!K156))</f>
        <v>A07022</v>
      </c>
      <c r="AN156" s="216">
        <f t="shared" si="9"/>
        <v>156</v>
      </c>
      <c r="AO156" s="216" t="str">
        <f>IF(ISERROR('T203'!L156),"",'T203'!L156)</f>
        <v xml:space="preserve"> </v>
      </c>
      <c r="AP156" s="216">
        <f t="shared" si="8"/>
        <v>1</v>
      </c>
      <c r="BV156" s="37"/>
    </row>
    <row r="157" spans="1:74" ht="15">
      <c r="A157" s="37"/>
      <c r="B157" s="37"/>
      <c r="C157" s="37"/>
      <c r="D157" s="37"/>
      <c r="E157" s="37"/>
      <c r="F157" s="37"/>
      <c r="G157" s="37"/>
      <c r="H157" s="37"/>
      <c r="I157" s="37"/>
      <c r="J157" s="37"/>
      <c r="K157" s="37"/>
      <c r="L157" s="37"/>
      <c r="M157" s="37"/>
      <c r="N157" s="37"/>
      <c r="O157" s="37"/>
      <c r="P157" s="37"/>
      <c r="Q157" s="214"/>
      <c r="U157" s="114"/>
      <c r="AL157" s="216" t="str">
        <f>IF(ISERROR(IF('T203'!B157="","",'T203'!B157)),"",IF('T203'!B157="","",'T203'!B157))</f>
        <v>A10522</v>
      </c>
      <c r="AM157" s="216" t="str">
        <f>IF(ISERROR(IF('T203'!K157="","",'T203'!K157)),"",IF('T203'!K157="","",'T203'!K157))</f>
        <v>A07502</v>
      </c>
      <c r="AN157" s="216">
        <f t="shared" si="9"/>
        <v>157</v>
      </c>
      <c r="AO157" s="216" t="str">
        <f>IF(ISERROR('T203'!L157),"",'T203'!L157)</f>
        <v xml:space="preserve"> </v>
      </c>
      <c r="AP157" s="216">
        <f t="shared" si="8"/>
        <v>1</v>
      </c>
      <c r="BV157" s="37"/>
    </row>
    <row r="158" spans="1:74" ht="15">
      <c r="A158" s="414"/>
      <c r="B158" s="414"/>
      <c r="C158" s="414"/>
      <c r="D158" s="37"/>
      <c r="E158" s="37"/>
      <c r="F158" s="37"/>
      <c r="G158" s="37"/>
      <c r="H158" s="37"/>
      <c r="I158" s="37"/>
      <c r="J158" s="37"/>
      <c r="K158" s="37"/>
      <c r="L158" s="37"/>
      <c r="M158" s="37"/>
      <c r="N158" s="37"/>
      <c r="O158" s="37"/>
      <c r="P158" s="37"/>
      <c r="Q158" s="214"/>
      <c r="U158" s="114"/>
      <c r="AL158" s="216" t="str">
        <f>IF(ISERROR(IF('T203'!B158="","",'T203'!B158)),"",IF('T203'!B158="","",'T203'!B158))</f>
        <v>A10524</v>
      </c>
      <c r="AM158" s="216" t="str">
        <f>IF(ISERROR(IF('T203'!K158="","",'T203'!K158)),"",IF('T203'!K158="","",'T203'!K158))</f>
        <v>A07502</v>
      </c>
      <c r="AN158" s="216">
        <f t="shared" si="9"/>
        <v>158</v>
      </c>
      <c r="AO158" s="216" t="str">
        <f>IF(ISERROR('T203'!L158),"",'T203'!L158)</f>
        <v xml:space="preserve"> </v>
      </c>
      <c r="AP158" s="216">
        <f t="shared" si="8"/>
        <v>1</v>
      </c>
      <c r="BV158" s="37"/>
    </row>
    <row r="159" spans="1:74" ht="15">
      <c r="A159" s="414"/>
      <c r="B159" s="414"/>
      <c r="C159" s="414"/>
      <c r="D159" s="37"/>
      <c r="E159" s="37"/>
      <c r="F159" s="37"/>
      <c r="G159" s="37"/>
      <c r="H159" s="37"/>
      <c r="I159" s="37"/>
      <c r="J159" s="37"/>
      <c r="K159" s="37"/>
      <c r="L159" s="37"/>
      <c r="M159" s="37"/>
      <c r="N159" s="37"/>
      <c r="O159" s="37"/>
      <c r="P159" s="37"/>
      <c r="Q159" s="214"/>
      <c r="U159" s="114"/>
      <c r="AL159" s="216" t="str">
        <f>IF(ISERROR(IF('T203'!B159="","",'T203'!B159)),"",IF('T203'!B159="","",'T203'!B159))</f>
        <v>A11502</v>
      </c>
      <c r="AM159" s="216" t="str">
        <f>IF(ISERROR(IF('T203'!K159="","",'T203'!K159)),"",IF('T203'!K159="","",'T203'!K159))</f>
        <v>A07504</v>
      </c>
      <c r="AN159" s="216">
        <f t="shared" si="9"/>
        <v>159</v>
      </c>
      <c r="AO159" s="216" t="str">
        <f>IF(ISERROR('T203'!L159),"",'T203'!L159)</f>
        <v xml:space="preserve"> </v>
      </c>
      <c r="AP159" s="216">
        <f t="shared" si="8"/>
        <v>1</v>
      </c>
      <c r="BV159" s="37"/>
    </row>
    <row r="160" spans="1:74" ht="15">
      <c r="A160" s="230"/>
      <c r="B160" s="230"/>
      <c r="C160" s="230"/>
      <c r="D160" s="230"/>
      <c r="E160" s="230"/>
      <c r="F160" s="230"/>
      <c r="G160" s="230"/>
      <c r="H160" s="230"/>
      <c r="I160" s="230"/>
      <c r="J160" s="230"/>
      <c r="K160" s="230"/>
      <c r="L160" s="37"/>
      <c r="M160" s="37"/>
      <c r="N160" s="37"/>
      <c r="O160" s="37"/>
      <c r="P160" s="37"/>
      <c r="Q160" s="214"/>
      <c r="U160" s="114"/>
      <c r="AL160" s="216" t="str">
        <f>IF(ISERROR(IF('T203'!B160="","",'T203'!B160)),"",IF('T203'!B160="","",'T203'!B160))</f>
        <v>A11504</v>
      </c>
      <c r="AM160" s="216" t="str">
        <f>IF(ISERROR(IF('T203'!K160="","",'T203'!K160)),"",IF('T203'!K160="","",'T203'!K160))</f>
        <v>A07504</v>
      </c>
      <c r="AN160" s="216">
        <f t="shared" si="9"/>
        <v>160</v>
      </c>
      <c r="AO160" s="216" t="str">
        <f>IF(ISERROR('T203'!L160),"",'T203'!L160)</f>
        <v xml:space="preserve"> </v>
      </c>
      <c r="AP160" s="216">
        <f t="shared" si="8"/>
        <v>1</v>
      </c>
      <c r="BV160" s="37"/>
    </row>
    <row r="161" spans="1:74" ht="15">
      <c r="A161" s="413"/>
      <c r="B161" s="413"/>
      <c r="C161" s="413"/>
      <c r="D161" s="288"/>
      <c r="E161" s="288"/>
      <c r="F161" s="230"/>
      <c r="G161" s="230"/>
      <c r="H161" s="230"/>
      <c r="I161" s="230"/>
      <c r="J161" s="289"/>
      <c r="K161" s="290"/>
      <c r="L161" s="276"/>
      <c r="M161" s="37"/>
      <c r="N161" s="37"/>
      <c r="O161" s="37"/>
      <c r="P161" s="37"/>
      <c r="Q161" s="214"/>
      <c r="U161" s="114"/>
      <c r="AL161" s="216" t="str">
        <f>IF(ISERROR(IF('T203'!B161="","",'T203'!B161)),"",IF('T203'!B161="","",'T203'!B161))</f>
        <v>A11506</v>
      </c>
      <c r="AM161" s="216" t="str">
        <f>IF(ISERROR(IF('T203'!K161="","",'T203'!K161)),"",IF('T203'!K161="","",'T203'!K161))</f>
        <v>A07506</v>
      </c>
      <c r="AN161" s="216">
        <f t="shared" si="9"/>
        <v>161</v>
      </c>
      <c r="AO161" s="216" t="str">
        <f>IF(ISERROR('T203'!L161),"",'T203'!L161)</f>
        <v xml:space="preserve"> </v>
      </c>
      <c r="AP161" s="216">
        <f t="shared" si="8"/>
        <v>1</v>
      </c>
      <c r="BV161" s="37"/>
    </row>
    <row r="162" spans="1:74" ht="15">
      <c r="A162" s="413"/>
      <c r="B162" s="413"/>
      <c r="C162" s="413"/>
      <c r="D162" s="288"/>
      <c r="E162" s="288"/>
      <c r="F162" s="230"/>
      <c r="G162" s="230"/>
      <c r="H162" s="230"/>
      <c r="I162" s="230"/>
      <c r="J162" s="289"/>
      <c r="K162" s="289"/>
      <c r="L162" s="37"/>
      <c r="M162" s="37"/>
      <c r="N162" s="37"/>
      <c r="O162" s="37"/>
      <c r="P162" s="37"/>
      <c r="Q162" s="214"/>
      <c r="U162" s="114"/>
      <c r="AL162" s="216" t="str">
        <f>IF(ISERROR(IF('T203'!B162="","",'T203'!B162)),"",IF('T203'!B162="","",'T203'!B162))</f>
        <v>A11508</v>
      </c>
      <c r="AM162" s="216" t="str">
        <f>IF(ISERROR(IF('T203'!K162="","",'T203'!K162)),"",IF('T203'!K162="","",'T203'!K162))</f>
        <v>A07506</v>
      </c>
      <c r="AN162" s="216">
        <f t="shared" si="9"/>
        <v>162</v>
      </c>
      <c r="AO162" s="216" t="str">
        <f>IF(ISERROR('T203'!L162),"",'T203'!L162)</f>
        <v xml:space="preserve"> </v>
      </c>
      <c r="AP162" s="216">
        <f t="shared" si="8"/>
        <v>1</v>
      </c>
      <c r="BV162" s="37"/>
    </row>
    <row r="163" spans="1:74" ht="15">
      <c r="A163" s="413"/>
      <c r="B163" s="413"/>
      <c r="C163" s="413"/>
      <c r="D163" s="288"/>
      <c r="E163" s="288"/>
      <c r="F163" s="230"/>
      <c r="G163" s="230"/>
      <c r="H163" s="230"/>
      <c r="I163" s="230"/>
      <c r="J163" s="230"/>
      <c r="K163" s="230"/>
      <c r="L163" s="37"/>
      <c r="M163" s="37"/>
      <c r="N163" s="37"/>
      <c r="O163" s="37"/>
      <c r="P163" s="37"/>
      <c r="Q163" s="214"/>
      <c r="U163" s="114"/>
      <c r="AL163" s="216" t="str">
        <f>IF(ISERROR(IF('T203'!B163="","",'T203'!B163)),"",IF('T203'!B163="","",'T203'!B163))</f>
        <v>A11510</v>
      </c>
      <c r="AM163" s="216" t="str">
        <f>IF(ISERROR(IF('T203'!K163="","",'T203'!K163)),"",IF('T203'!K163="","",'T203'!K163))</f>
        <v>A07508</v>
      </c>
      <c r="AN163" s="216">
        <f t="shared" si="9"/>
        <v>163</v>
      </c>
      <c r="AO163" s="216" t="str">
        <f>IF(ISERROR('T203'!L163),"",'T203'!L163)</f>
        <v xml:space="preserve"> </v>
      </c>
      <c r="AP163" s="216">
        <f t="shared" si="8"/>
        <v>1</v>
      </c>
      <c r="BV163" s="37"/>
    </row>
    <row r="164" spans="1:74" ht="15">
      <c r="A164" s="413"/>
      <c r="B164" s="413"/>
      <c r="C164" s="413"/>
      <c r="D164" s="288"/>
      <c r="E164" s="288"/>
      <c r="F164" s="230"/>
      <c r="G164" s="230"/>
      <c r="H164" s="230"/>
      <c r="I164" s="230"/>
      <c r="J164" s="291"/>
      <c r="K164" s="230"/>
      <c r="L164" s="37"/>
      <c r="M164" s="37"/>
      <c r="N164" s="37"/>
      <c r="O164" s="37"/>
      <c r="P164" s="37"/>
      <c r="Q164" s="214"/>
      <c r="U164" s="114"/>
      <c r="AL164" s="216" t="str">
        <f>IF(ISERROR(IF('T203'!B164="","",'T203'!B164)),"",IF('T203'!B164="","",'T203'!B164))</f>
        <v>A11512</v>
      </c>
      <c r="AM164" s="216" t="str">
        <f>IF(ISERROR(IF('T203'!K164="","",'T203'!K164)),"",IF('T203'!K164="","",'T203'!K164))</f>
        <v>A07508</v>
      </c>
      <c r="AN164" s="216">
        <f t="shared" si="9"/>
        <v>164</v>
      </c>
      <c r="AO164" s="216" t="str">
        <f>IF(ISERROR('T203'!L164),"",'T203'!L164)</f>
        <v xml:space="preserve"> </v>
      </c>
      <c r="AP164" s="216">
        <f t="shared" si="8"/>
        <v>1</v>
      </c>
      <c r="BV164" s="37"/>
    </row>
    <row r="165" spans="1:74" ht="15">
      <c r="A165" s="413"/>
      <c r="B165" s="413"/>
      <c r="C165" s="413"/>
      <c r="D165" s="288"/>
      <c r="E165" s="288"/>
      <c r="F165" s="230"/>
      <c r="G165" s="230"/>
      <c r="H165" s="230"/>
      <c r="I165" s="230"/>
      <c r="J165" s="230"/>
      <c r="K165" s="230"/>
      <c r="L165" s="37"/>
      <c r="M165" s="37"/>
      <c r="N165" s="37"/>
      <c r="O165" s="37"/>
      <c r="P165" s="37"/>
      <c r="Q165" s="214"/>
      <c r="U165" s="114"/>
      <c r="AL165" s="216" t="str">
        <f>IF(ISERROR(IF('T203'!B165="","",'T203'!B165)),"",IF('T203'!B165="","",'T203'!B165))</f>
        <v>A11514</v>
      </c>
      <c r="AM165" s="216" t="str">
        <f>IF(ISERROR(IF('T203'!K165="","",'T203'!K165)),"",IF('T203'!K165="","",'T203'!K165))</f>
        <v>A07510</v>
      </c>
      <c r="AN165" s="216">
        <f t="shared" si="9"/>
        <v>165</v>
      </c>
      <c r="AO165" s="216" t="str">
        <f>IF(ISERROR('T203'!L165),"",'T203'!L165)</f>
        <v xml:space="preserve"> </v>
      </c>
      <c r="AP165" s="216">
        <f t="shared" si="8"/>
        <v>1</v>
      </c>
      <c r="BV165" s="37"/>
    </row>
    <row r="166" spans="1:74" ht="15">
      <c r="A166" s="413"/>
      <c r="B166" s="413"/>
      <c r="C166" s="413"/>
      <c r="D166" s="288"/>
      <c r="E166" s="288"/>
      <c r="F166" s="230"/>
      <c r="G166" s="230"/>
      <c r="H166" s="230"/>
      <c r="I166" s="230"/>
      <c r="J166" s="230"/>
      <c r="K166" s="230"/>
      <c r="L166" s="37"/>
      <c r="M166" s="37"/>
      <c r="N166" s="37"/>
      <c r="O166" s="37"/>
      <c r="P166" s="37"/>
      <c r="Q166" s="214"/>
      <c r="U166" s="114"/>
      <c r="AL166" s="216" t="str">
        <f>IF(ISERROR(IF('T203'!B166="","",'T203'!B166)),"",IF('T203'!B166="","",'T203'!B166))</f>
        <v>A11516</v>
      </c>
      <c r="AM166" s="216" t="str">
        <f>IF(ISERROR(IF('T203'!K166="","",'T203'!K166)),"",IF('T203'!K166="","",'T203'!K166))</f>
        <v>A07510</v>
      </c>
      <c r="AN166" s="216">
        <f t="shared" si="9"/>
        <v>166</v>
      </c>
      <c r="AO166" s="216" t="str">
        <f>IF(ISERROR('T203'!L166),"",'T203'!L166)</f>
        <v xml:space="preserve"> </v>
      </c>
      <c r="AP166" s="216">
        <f t="shared" si="8"/>
        <v>1</v>
      </c>
      <c r="BV166" s="37"/>
    </row>
    <row r="167" spans="1:74" ht="15">
      <c r="A167" s="413"/>
      <c r="B167" s="413"/>
      <c r="C167" s="413"/>
      <c r="D167" s="288"/>
      <c r="E167" s="288"/>
      <c r="F167" s="230"/>
      <c r="G167" s="230"/>
      <c r="H167" s="230"/>
      <c r="I167" s="230"/>
      <c r="J167" s="230"/>
      <c r="K167" s="230"/>
      <c r="L167" s="37"/>
      <c r="M167" s="37"/>
      <c r="N167" s="37"/>
      <c r="O167" s="37"/>
      <c r="P167" s="37"/>
      <c r="Q167" s="214"/>
      <c r="U167" s="114"/>
      <c r="AL167" s="216" t="str">
        <f>IF(ISERROR(IF('T203'!B167="","",'T203'!B167)),"",IF('T203'!B167="","",'T203'!B167))</f>
        <v>A11518</v>
      </c>
      <c r="AM167" s="216" t="str">
        <f>IF(ISERROR(IF('T203'!K167="","",'T203'!K167)),"",IF('T203'!K167="","",'T203'!K167))</f>
        <v>A07512</v>
      </c>
      <c r="AN167" s="216">
        <f t="shared" si="9"/>
        <v>167</v>
      </c>
      <c r="AO167" s="216" t="str">
        <f>IF(ISERROR('T203'!L167),"",'T203'!L167)</f>
        <v xml:space="preserve"> </v>
      </c>
      <c r="AP167" s="216">
        <f t="shared" si="8"/>
        <v>1</v>
      </c>
      <c r="BV167" s="37"/>
    </row>
    <row r="168" spans="1:74" ht="15">
      <c r="A168" s="413"/>
      <c r="B168" s="413"/>
      <c r="C168" s="413"/>
      <c r="D168" s="288"/>
      <c r="E168" s="288"/>
      <c r="F168" s="230"/>
      <c r="G168" s="230"/>
      <c r="H168" s="230"/>
      <c r="I168" s="230"/>
      <c r="J168" s="230"/>
      <c r="K168" s="230"/>
      <c r="L168" s="37"/>
      <c r="M168" s="37"/>
      <c r="N168" s="37"/>
      <c r="O168" s="37"/>
      <c r="P168" s="37"/>
      <c r="Q168" s="214"/>
      <c r="U168" s="114"/>
      <c r="AL168" s="216" t="str">
        <f>IF(ISERROR(IF('T203'!B168="","",'T203'!B168)),"",IF('T203'!B168="","",'T203'!B168))</f>
        <v>A11520</v>
      </c>
      <c r="AM168" s="216" t="str">
        <f>IF(ISERROR(IF('T203'!K168="","",'T203'!K168)),"",IF('T203'!K168="","",'T203'!K168))</f>
        <v>A07514</v>
      </c>
      <c r="AN168" s="216">
        <f t="shared" si="9"/>
        <v>168</v>
      </c>
      <c r="AO168" s="216" t="str">
        <f>IF(ISERROR('T203'!L168),"",'T203'!L168)</f>
        <v xml:space="preserve"> </v>
      </c>
      <c r="AP168" s="216">
        <f t="shared" si="8"/>
        <v>1</v>
      </c>
      <c r="BV168" s="37"/>
    </row>
    <row r="169" spans="1:74" ht="15">
      <c r="A169" s="230"/>
      <c r="B169" s="230"/>
      <c r="C169" s="230"/>
      <c r="D169" s="288"/>
      <c r="E169" s="290"/>
      <c r="F169" s="290"/>
      <c r="G169" s="230"/>
      <c r="H169" s="230"/>
      <c r="I169" s="230"/>
      <c r="J169" s="230"/>
      <c r="K169" s="230"/>
      <c r="L169" s="37"/>
      <c r="M169" s="37"/>
      <c r="N169" s="37"/>
      <c r="O169" s="37"/>
      <c r="P169" s="37"/>
      <c r="Q169" s="214"/>
      <c r="U169" s="114"/>
      <c r="AL169" s="216" t="str">
        <f>IF(ISERROR(IF('T203'!B169="","",'T203'!B169)),"",IF('T203'!B169="","",'T203'!B169))</f>
        <v>A12002</v>
      </c>
      <c r="AM169" s="216" t="str">
        <f>IF(ISERROR(IF('T203'!K169="","",'T203'!K169)),"",IF('T203'!K169="","",'T203'!K169))</f>
        <v>A07516</v>
      </c>
      <c r="AN169" s="216">
        <f t="shared" si="9"/>
        <v>169</v>
      </c>
      <c r="AO169" s="216" t="str">
        <f>IF(ISERROR('T203'!L169),"",'T203'!L169)</f>
        <v xml:space="preserve"> </v>
      </c>
      <c r="AP169" s="216">
        <f t="shared" si="8"/>
        <v>1</v>
      </c>
      <c r="BV169" s="37"/>
    </row>
    <row r="170" spans="1:74" ht="15">
      <c r="A170" s="413"/>
      <c r="B170" s="413"/>
      <c r="C170" s="413"/>
      <c r="D170" s="288"/>
      <c r="E170" s="288"/>
      <c r="F170" s="288"/>
      <c r="G170" s="230"/>
      <c r="H170" s="230"/>
      <c r="I170" s="230"/>
      <c r="J170" s="230"/>
      <c r="K170" s="230"/>
      <c r="L170" s="37"/>
      <c r="M170" s="37"/>
      <c r="N170" s="37"/>
      <c r="O170" s="37"/>
      <c r="P170" s="37"/>
      <c r="Q170" s="214"/>
      <c r="U170" s="114"/>
      <c r="AL170" s="216" t="str">
        <f>IF(ISERROR(IF('T203'!B170="","",'T203'!B170)),"",IF('T203'!B170="","",'T203'!B170))</f>
        <v>A12004</v>
      </c>
      <c r="AM170" s="216" t="str">
        <f>IF(ISERROR(IF('T203'!K170="","",'T203'!K170)),"",IF('T203'!K170="","",'T203'!K170))</f>
        <v>A07518</v>
      </c>
      <c r="AN170" s="216">
        <f t="shared" si="9"/>
        <v>170</v>
      </c>
      <c r="AO170" s="216" t="str">
        <f>IF(ISERROR('T203'!L170),"",'T203'!L170)</f>
        <v xml:space="preserve"> </v>
      </c>
      <c r="AP170" s="216">
        <f t="shared" si="8"/>
        <v>1</v>
      </c>
      <c r="BV170" s="37"/>
    </row>
    <row r="171" spans="1:74" ht="15">
      <c r="A171" s="413"/>
      <c r="B171" s="413"/>
      <c r="C171" s="413"/>
      <c r="D171" s="288"/>
      <c r="E171" s="288"/>
      <c r="F171" s="288"/>
      <c r="G171" s="230"/>
      <c r="H171" s="230"/>
      <c r="I171" s="230"/>
      <c r="J171" s="230"/>
      <c r="K171" s="230"/>
      <c r="L171" s="37"/>
      <c r="M171" s="37"/>
      <c r="N171" s="37"/>
      <c r="O171" s="37"/>
      <c r="P171" s="37"/>
      <c r="Q171" s="214"/>
      <c r="U171" s="114"/>
      <c r="AL171" s="216" t="str">
        <f>IF(ISERROR(IF('T203'!B171="","",'T203'!B171)),"",IF('T203'!B171="","",'T203'!B171))</f>
        <v>A12006</v>
      </c>
      <c r="AM171" s="216" t="str">
        <f>IF(ISERROR(IF('T203'!K171="","",'T203'!K171)),"",IF('T203'!K171="","",'T203'!K171))</f>
        <v>A07518</v>
      </c>
      <c r="AN171" s="216">
        <f t="shared" si="9"/>
        <v>171</v>
      </c>
      <c r="AO171" s="216" t="str">
        <f>IF(ISERROR('T203'!L171),"",'T203'!L171)</f>
        <v xml:space="preserve"> </v>
      </c>
      <c r="AP171" s="216">
        <f t="shared" si="8"/>
        <v>1</v>
      </c>
      <c r="BV171" s="37"/>
    </row>
    <row r="172" spans="1:74" ht="15">
      <c r="A172" s="413"/>
      <c r="B172" s="413"/>
      <c r="C172" s="413"/>
      <c r="D172" s="288"/>
      <c r="E172" s="288"/>
      <c r="F172" s="288"/>
      <c r="G172" s="230"/>
      <c r="H172" s="230"/>
      <c r="I172" s="230"/>
      <c r="J172" s="230"/>
      <c r="K172" s="230"/>
      <c r="L172" s="37"/>
      <c r="M172" s="37"/>
      <c r="N172" s="37"/>
      <c r="O172" s="37"/>
      <c r="P172" s="37"/>
      <c r="Q172" s="214"/>
      <c r="U172" s="114"/>
      <c r="AL172" s="216" t="str">
        <f>IF(ISERROR(IF('T203'!B172="","",'T203'!B172)),"",IF('T203'!B172="","",'T203'!B172))</f>
        <v>A12008</v>
      </c>
      <c r="AM172" s="216" t="str">
        <f>IF(ISERROR(IF('T203'!K172="","",'T203'!K172)),"",IF('T203'!K172="","",'T203'!K172))</f>
        <v>A08502</v>
      </c>
      <c r="AN172" s="216">
        <f t="shared" si="9"/>
        <v>172</v>
      </c>
      <c r="AO172" s="216" t="str">
        <f>IF(ISERROR('T203'!L172),"",'T203'!L172)</f>
        <v xml:space="preserve"> </v>
      </c>
      <c r="AP172" s="216">
        <f t="shared" si="8"/>
        <v>1</v>
      </c>
      <c r="BV172" s="37"/>
    </row>
    <row r="173" spans="1:74" ht="15">
      <c r="A173" s="413"/>
      <c r="B173" s="413"/>
      <c r="C173" s="413"/>
      <c r="D173" s="288"/>
      <c r="E173" s="288"/>
      <c r="F173" s="288"/>
      <c r="G173" s="230"/>
      <c r="H173" s="230"/>
      <c r="I173" s="230"/>
      <c r="J173" s="230"/>
      <c r="K173" s="230"/>
      <c r="L173" s="37"/>
      <c r="M173" s="37"/>
      <c r="N173" s="37"/>
      <c r="O173" s="37"/>
      <c r="P173" s="37"/>
      <c r="Q173" s="214"/>
      <c r="U173" s="114"/>
      <c r="AL173" s="216" t="str">
        <f>IF(ISERROR(IF('T203'!B173="","",'T203'!B173)),"",IF('T203'!B173="","",'T203'!B173))</f>
        <v>A12010</v>
      </c>
      <c r="AM173" s="216" t="str">
        <f>IF(ISERROR(IF('T203'!K173="","",'T203'!K173)),"",IF('T203'!K173="","",'T203'!K173))</f>
        <v>A08504</v>
      </c>
      <c r="AN173" s="216">
        <f t="shared" si="9"/>
        <v>173</v>
      </c>
      <c r="AO173" s="216" t="str">
        <f>IF(ISERROR('T203'!L173),"",'T203'!L173)</f>
        <v xml:space="preserve"> </v>
      </c>
      <c r="AP173" s="216">
        <f t="shared" si="8"/>
        <v>1</v>
      </c>
      <c r="BV173" s="37"/>
    </row>
    <row r="174" spans="1:74" ht="15">
      <c r="A174" s="413"/>
      <c r="B174" s="413"/>
      <c r="C174" s="413"/>
      <c r="D174" s="288"/>
      <c r="E174" s="288"/>
      <c r="F174" s="288"/>
      <c r="G174" s="230"/>
      <c r="H174" s="230"/>
      <c r="I174" s="230"/>
      <c r="J174" s="230"/>
      <c r="K174" s="230"/>
      <c r="L174" s="37"/>
      <c r="M174" s="37"/>
      <c r="N174" s="37"/>
      <c r="O174" s="37"/>
      <c r="P174" s="37"/>
      <c r="Q174" s="214"/>
      <c r="U174" s="114"/>
      <c r="AL174" s="216" t="str">
        <f>IF(ISERROR(IF('T203'!B174="","",'T203'!B174)),"",IF('T203'!B174="","",'T203'!B174))</f>
        <v>A12012</v>
      </c>
      <c r="AM174" s="216" t="str">
        <f>IF(ISERROR(IF('T203'!K174="","",'T203'!K174)),"",IF('T203'!K174="","",'T203'!K174))</f>
        <v>A08516</v>
      </c>
      <c r="AN174" s="216">
        <f t="shared" si="9"/>
        <v>174</v>
      </c>
      <c r="AO174" s="216" t="str">
        <f>IF(ISERROR('T203'!L174),"",'T203'!L174)</f>
        <v xml:space="preserve"> </v>
      </c>
      <c r="AP174" s="216">
        <f t="shared" si="8"/>
        <v>1</v>
      </c>
      <c r="BV174" s="37"/>
    </row>
    <row r="175" spans="1:74" ht="15">
      <c r="A175" s="413"/>
      <c r="B175" s="413"/>
      <c r="C175" s="413"/>
      <c r="D175" s="288"/>
      <c r="E175" s="288"/>
      <c r="F175" s="288"/>
      <c r="G175" s="230"/>
      <c r="H175" s="230"/>
      <c r="I175" s="230"/>
      <c r="J175" s="230"/>
      <c r="K175" s="230"/>
      <c r="L175" s="37"/>
      <c r="M175" s="37"/>
      <c r="N175" s="37"/>
      <c r="O175" s="37"/>
      <c r="P175" s="37"/>
      <c r="Q175" s="214"/>
      <c r="U175" s="114"/>
      <c r="AL175" s="216" t="str">
        <f>IF(ISERROR(IF('T203'!B175="","",'T203'!B175)),"",IF('T203'!B175="","",'T203'!B175))</f>
        <v>A12014</v>
      </c>
      <c r="AM175" s="216" t="str">
        <f>IF(ISERROR(IF('T203'!K175="","",'T203'!K175)),"",IF('T203'!K175="","",'T203'!K175))</f>
        <v>A08516</v>
      </c>
      <c r="AN175" s="216">
        <f t="shared" si="9"/>
        <v>175</v>
      </c>
      <c r="AO175" s="216" t="str">
        <f>IF(ISERROR('T203'!L175),"",'T203'!L175)</f>
        <v xml:space="preserve"> </v>
      </c>
      <c r="AP175" s="216">
        <f t="shared" si="8"/>
        <v>1</v>
      </c>
      <c r="BV175" s="37"/>
    </row>
    <row r="176" spans="1:74" ht="15">
      <c r="A176" s="413"/>
      <c r="B176" s="413"/>
      <c r="C176" s="413"/>
      <c r="D176" s="288"/>
      <c r="E176" s="288"/>
      <c r="F176" s="288"/>
      <c r="G176" s="230"/>
      <c r="H176" s="230"/>
      <c r="I176" s="230"/>
      <c r="J176" s="230"/>
      <c r="K176" s="230"/>
      <c r="L176" s="37"/>
      <c r="M176" s="37"/>
      <c r="N176" s="37"/>
      <c r="O176" s="37"/>
      <c r="P176" s="37"/>
      <c r="Q176" s="214"/>
      <c r="U176" s="114"/>
      <c r="AL176" s="216" t="str">
        <f>IF(ISERROR(IF('T203'!B176="","",'T203'!B176)),"",IF('T203'!B176="","",'T203'!B176))</f>
        <v>A12016</v>
      </c>
      <c r="AM176" s="216" t="str">
        <f>IF(ISERROR(IF('T203'!K176="","",'T203'!K176)),"",IF('T203'!K176="","",'T203'!K176))</f>
        <v>A08518</v>
      </c>
      <c r="AN176" s="216">
        <f t="shared" si="9"/>
        <v>176</v>
      </c>
      <c r="AO176" s="216" t="str">
        <f>IF(ISERROR('T203'!L176),"",'T203'!L176)</f>
        <v xml:space="preserve"> </v>
      </c>
      <c r="AP176" s="216">
        <f t="shared" si="8"/>
        <v>1</v>
      </c>
      <c r="BV176" s="37"/>
    </row>
    <row r="177" spans="1:74" ht="15">
      <c r="A177" s="413"/>
      <c r="B177" s="413"/>
      <c r="C177" s="413"/>
      <c r="D177" s="288"/>
      <c r="E177" s="288"/>
      <c r="F177" s="288"/>
      <c r="G177" s="230"/>
      <c r="H177" s="230"/>
      <c r="I177" s="230"/>
      <c r="J177" s="230"/>
      <c r="K177" s="230"/>
      <c r="L177" s="37"/>
      <c r="M177" s="37"/>
      <c r="N177" s="37"/>
      <c r="O177" s="37"/>
      <c r="P177" s="37"/>
      <c r="Q177" s="214"/>
      <c r="U177" s="114"/>
      <c r="AL177" s="216" t="str">
        <f>IF(ISERROR(IF('T203'!B177="","",'T203'!B177)),"",IF('T203'!B177="","",'T203'!B177))</f>
        <v>A12018</v>
      </c>
      <c r="AM177" s="216" t="str">
        <f>IF(ISERROR(IF('T203'!K177="","",'T203'!K177)),"",IF('T203'!K177="","",'T203'!K177))</f>
        <v>A08520</v>
      </c>
      <c r="AN177" s="216">
        <f t="shared" si="9"/>
        <v>177</v>
      </c>
      <c r="AO177" s="216" t="str">
        <f>IF(ISERROR('T203'!L177),"",'T203'!L177)</f>
        <v xml:space="preserve"> </v>
      </c>
      <c r="AP177" s="216">
        <f t="shared" si="8"/>
        <v>1</v>
      </c>
      <c r="BV177" s="37"/>
    </row>
    <row r="178" spans="1:74" ht="15">
      <c r="A178" s="230"/>
      <c r="B178" s="230"/>
      <c r="C178" s="230"/>
      <c r="D178" s="230"/>
      <c r="E178" s="230"/>
      <c r="F178" s="230"/>
      <c r="G178" s="230"/>
      <c r="H178" s="230"/>
      <c r="I178" s="230"/>
      <c r="J178" s="230"/>
      <c r="K178" s="230"/>
      <c r="L178" s="37"/>
      <c r="M178" s="37"/>
      <c r="N178" s="37"/>
      <c r="O178" s="37"/>
      <c r="P178" s="37"/>
      <c r="Q178" s="214"/>
      <c r="U178" s="114"/>
      <c r="AL178" s="216" t="str">
        <f>IF(ISERROR(IF('T203'!B178="","",'T203'!B178)),"",IF('T203'!B178="","",'T203'!B178))</f>
        <v>A12020</v>
      </c>
      <c r="AM178" s="216" t="str">
        <f>IF(ISERROR(IF('T203'!K178="","",'T203'!K178)),"",IF('T203'!K178="","",'T203'!K178))</f>
        <v>A08524</v>
      </c>
      <c r="AN178" s="216">
        <f t="shared" si="9"/>
        <v>178</v>
      </c>
      <c r="AO178" s="216" t="str">
        <f>IF(ISERROR('T203'!L178),"",'T203'!L178)</f>
        <v xml:space="preserve"> </v>
      </c>
      <c r="AP178" s="216">
        <f t="shared" si="8"/>
        <v>1</v>
      </c>
      <c r="BV178" s="37"/>
    </row>
    <row r="179" spans="1:74" ht="15">
      <c r="A179" s="230"/>
      <c r="B179" s="230"/>
      <c r="C179" s="230"/>
      <c r="D179" s="230"/>
      <c r="E179" s="168"/>
      <c r="F179" s="168"/>
      <c r="G179" s="230"/>
      <c r="H179" s="230"/>
      <c r="I179" s="230"/>
      <c r="J179" s="230"/>
      <c r="K179" s="230"/>
      <c r="L179" s="37"/>
      <c r="M179" s="37"/>
      <c r="N179" s="37"/>
      <c r="O179" s="37"/>
      <c r="P179" s="37"/>
      <c r="Q179" s="214"/>
      <c r="U179" s="114"/>
      <c r="AL179" s="216" t="str">
        <f>IF(ISERROR(IF('T203'!B179="","",'T203'!B179)),"",IF('T203'!B179="","",'T203'!B179))</f>
        <v>A12502</v>
      </c>
      <c r="AM179" s="216" t="str">
        <f>IF(ISERROR(IF('T203'!K179="","",'T203'!K179)),"",IF('T203'!K179="","",'T203'!K179))</f>
        <v>A08524</v>
      </c>
      <c r="AN179" s="216">
        <f t="shared" si="9"/>
        <v>179</v>
      </c>
      <c r="AO179" s="216" t="str">
        <f>IF(ISERROR('T203'!L179),"",'T203'!L179)</f>
        <v xml:space="preserve"> </v>
      </c>
      <c r="AP179" s="216">
        <f t="shared" si="8"/>
        <v>1</v>
      </c>
      <c r="BV179" s="37"/>
    </row>
    <row r="180" spans="1:74" ht="15">
      <c r="A180" s="230"/>
      <c r="B180" s="230"/>
      <c r="C180" s="230"/>
      <c r="D180" s="230"/>
      <c r="E180" s="292"/>
      <c r="F180" s="168"/>
      <c r="G180" s="230"/>
      <c r="H180" s="230"/>
      <c r="I180" s="230"/>
      <c r="J180" s="230"/>
      <c r="K180" s="230"/>
      <c r="L180" s="37"/>
      <c r="M180" s="37"/>
      <c r="N180" s="37"/>
      <c r="O180" s="37"/>
      <c r="P180" s="37"/>
      <c r="Q180" s="214"/>
      <c r="U180" s="114"/>
      <c r="AL180" s="216" t="str">
        <f>IF(ISERROR(IF('T203'!B180="","",'T203'!B180)),"",IF('T203'!B180="","",'T203'!B180))</f>
        <v>A12504</v>
      </c>
      <c r="AM180" s="216" t="str">
        <f>IF(ISERROR(IF('T203'!K180="","",'T203'!K180)),"",IF('T203'!K180="","",'T203'!K180))</f>
        <v>A08526</v>
      </c>
      <c r="AN180" s="216">
        <f t="shared" si="9"/>
        <v>180</v>
      </c>
      <c r="AO180" s="216" t="str">
        <f>IF(ISERROR('T203'!L180),"",'T203'!L180)</f>
        <v xml:space="preserve"> </v>
      </c>
      <c r="AP180" s="216">
        <f t="shared" si="8"/>
        <v>1</v>
      </c>
      <c r="BV180" s="37"/>
    </row>
    <row r="181" spans="1:74" ht="15">
      <c r="A181" s="230"/>
      <c r="B181" s="230"/>
      <c r="C181" s="230"/>
      <c r="D181" s="230"/>
      <c r="E181" s="391"/>
      <c r="F181" s="392"/>
      <c r="G181" s="230"/>
      <c r="H181" s="230"/>
      <c r="I181" s="230"/>
      <c r="J181" s="230"/>
      <c r="K181" s="230"/>
      <c r="L181" s="37"/>
      <c r="M181" s="37"/>
      <c r="N181" s="37"/>
      <c r="O181" s="37"/>
      <c r="P181" s="37"/>
      <c r="Q181" s="214"/>
      <c r="U181" s="114"/>
      <c r="AL181" s="216" t="str">
        <f>IF(ISERROR(IF('T203'!B181="","",'T203'!B181)),"",IF('T203'!B181="","",'T203'!B181))</f>
        <v>A12506</v>
      </c>
      <c r="AM181" s="216" t="str">
        <f>IF(ISERROR(IF('T203'!K181="","",'T203'!K181)),"",IF('T203'!K181="","",'T203'!K181))</f>
        <v>A08528</v>
      </c>
      <c r="AN181" s="216">
        <f t="shared" si="9"/>
        <v>181</v>
      </c>
      <c r="AO181" s="216" t="str">
        <f>IF(ISERROR('T203'!L181),"",'T203'!L181)</f>
        <v xml:space="preserve"> </v>
      </c>
      <c r="AP181" s="216">
        <f t="shared" si="8"/>
        <v>1</v>
      </c>
      <c r="BV181" s="37"/>
    </row>
    <row r="182" spans="1:74" ht="15">
      <c r="A182" s="230"/>
      <c r="B182" s="230"/>
      <c r="C182" s="230"/>
      <c r="D182" s="230"/>
      <c r="E182" s="391"/>
      <c r="F182" s="392"/>
      <c r="G182" s="230"/>
      <c r="H182" s="230"/>
      <c r="I182" s="230"/>
      <c r="J182" s="230"/>
      <c r="K182" s="230"/>
      <c r="L182" s="37"/>
      <c r="M182" s="37"/>
      <c r="N182" s="37"/>
      <c r="O182" s="37"/>
      <c r="P182" s="37"/>
      <c r="U182" s="114"/>
      <c r="AL182" s="216" t="str">
        <f>IF(ISERROR(IF('T203'!B182="","",'T203'!B182)),"",IF('T203'!B182="","",'T203'!B182))</f>
        <v>A12508</v>
      </c>
      <c r="AM182" s="216" t="str">
        <f>IF(ISERROR(IF('T203'!K182="","",'T203'!K182)),"",IF('T203'!K182="","",'T203'!K182))</f>
        <v>A09002</v>
      </c>
      <c r="AN182" s="216">
        <f t="shared" si="9"/>
        <v>182</v>
      </c>
      <c r="AO182" s="216" t="str">
        <f>IF(ISERROR('T203'!L182),"",'T203'!L182)</f>
        <v>2-8</v>
      </c>
      <c r="AP182" s="216">
        <f t="shared" si="8"/>
        <v>1</v>
      </c>
      <c r="BV182" s="37"/>
    </row>
    <row r="183" spans="1:74" ht="15">
      <c r="A183" s="230"/>
      <c r="B183" s="230"/>
      <c r="C183" s="230"/>
      <c r="D183" s="230"/>
      <c r="E183" s="391"/>
      <c r="F183" s="392"/>
      <c r="G183" s="230"/>
      <c r="H183" s="230"/>
      <c r="I183" s="230"/>
      <c r="J183" s="230"/>
      <c r="K183" s="230"/>
      <c r="L183" s="37"/>
      <c r="M183" s="37"/>
      <c r="N183" s="37"/>
      <c r="O183" s="37"/>
      <c r="P183" s="37"/>
      <c r="U183" s="114"/>
      <c r="AL183" s="216" t="str">
        <f>IF(ISERROR(IF('T203'!B183="","",'T203'!B183)),"",IF('T203'!B183="","",'T203'!B183))</f>
        <v>A12510</v>
      </c>
      <c r="AM183" s="216" t="str">
        <f>IF(ISERROR(IF('T203'!K183="","",'T203'!K183)),"",IF('T203'!K183="","",'T203'!K183))</f>
        <v>A09004</v>
      </c>
      <c r="AN183" s="216">
        <f t="shared" si="9"/>
        <v>183</v>
      </c>
      <c r="AO183" s="216" t="str">
        <f>IF(ISERROR('T203'!L183),"",'T203'!L183)</f>
        <v>4-9</v>
      </c>
      <c r="AP183" s="216">
        <f t="shared" si="8"/>
        <v>1</v>
      </c>
      <c r="BV183" s="37"/>
    </row>
    <row r="184" spans="1:74" ht="15">
      <c r="A184" s="230"/>
      <c r="B184" s="230"/>
      <c r="C184" s="230"/>
      <c r="D184" s="230"/>
      <c r="E184" s="391"/>
      <c r="F184" s="392"/>
      <c r="G184" s="230"/>
      <c r="H184" s="230"/>
      <c r="I184" s="230"/>
      <c r="J184" s="230"/>
      <c r="K184" s="230"/>
      <c r="L184" s="37"/>
      <c r="M184" s="37"/>
      <c r="N184" s="37"/>
      <c r="O184" s="37"/>
      <c r="P184" s="37"/>
      <c r="U184" s="114"/>
      <c r="AL184" s="216" t="str">
        <f>IF(ISERROR(IF('T203'!B184="","",'T203'!B184)),"",IF('T203'!B184="","",'T203'!B184))</f>
        <v>A12512</v>
      </c>
      <c r="AM184" s="216" t="str">
        <f>IF(ISERROR(IF('T203'!K184="","",'T203'!K184)),"",IF('T203'!K184="","",'T203'!K184))</f>
        <v>A09006</v>
      </c>
      <c r="AN184" s="216">
        <f t="shared" si="9"/>
        <v>184</v>
      </c>
      <c r="AO184" s="216" t="str">
        <f>IF(ISERROR('T203'!L184),"",'T203'!L184)</f>
        <v>1-4</v>
      </c>
      <c r="AP184" s="216">
        <f t="shared" si="8"/>
        <v>1</v>
      </c>
      <c r="BV184" s="37"/>
    </row>
    <row r="185" spans="1:74" ht="15">
      <c r="A185" s="230"/>
      <c r="B185" s="230"/>
      <c r="C185" s="230"/>
      <c r="D185" s="230"/>
      <c r="E185" s="391"/>
      <c r="F185" s="392"/>
      <c r="G185" s="230"/>
      <c r="H185" s="230"/>
      <c r="I185" s="230"/>
      <c r="J185" s="230"/>
      <c r="K185" s="230"/>
      <c r="L185" s="37"/>
      <c r="M185" s="37"/>
      <c r="N185" s="37"/>
      <c r="O185" s="37"/>
      <c r="P185" s="37"/>
      <c r="U185" s="114"/>
      <c r="AL185" s="216" t="str">
        <f>IF(ISERROR(IF('T203'!B185="","",'T203'!B185)),"",IF('T203'!B185="","",'T203'!B185))</f>
        <v>A12514</v>
      </c>
      <c r="AM185" s="216" t="str">
        <f>IF(ISERROR(IF('T203'!K185="","",'T203'!K185)),"",IF('T203'!K185="","",'T203'!K185))</f>
        <v>A09006</v>
      </c>
      <c r="AN185" s="216">
        <f t="shared" si="9"/>
        <v>185</v>
      </c>
      <c r="AO185" s="216" t="str">
        <f>IF(ISERROR('T203'!L185),"",'T203'!L185)</f>
        <v>1-6</v>
      </c>
      <c r="AP185" s="216">
        <f t="shared" si="8"/>
        <v>1</v>
      </c>
      <c r="BV185" s="37"/>
    </row>
    <row r="186" spans="1:74" ht="15">
      <c r="A186" s="230"/>
      <c r="B186" s="230"/>
      <c r="C186" s="230"/>
      <c r="D186" s="230"/>
      <c r="E186" s="391"/>
      <c r="F186" s="392"/>
      <c r="G186" s="230"/>
      <c r="H186" s="230"/>
      <c r="I186" s="230"/>
      <c r="J186" s="230"/>
      <c r="K186" s="230"/>
      <c r="L186" s="37"/>
      <c r="M186" s="37"/>
      <c r="N186" s="37"/>
      <c r="O186" s="37"/>
      <c r="P186" s="37"/>
      <c r="U186" s="114"/>
      <c r="AL186" s="216" t="str">
        <f>IF(ISERROR(IF('T203'!B186="","",'T203'!B186)),"",IF('T203'!B186="","",'T203'!B186))</f>
        <v>A12516</v>
      </c>
      <c r="AM186" s="216" t="str">
        <f>IF(ISERROR(IF('T203'!K186="","",'T203'!K186)),"",IF('T203'!K186="","",'T203'!K186))</f>
        <v>A09008</v>
      </c>
      <c r="AN186" s="216">
        <f t="shared" si="9"/>
        <v>186</v>
      </c>
      <c r="AO186" s="216" t="str">
        <f>IF(ISERROR('T203'!L186),"",'T203'!L186)</f>
        <v>2</v>
      </c>
      <c r="AP186" s="216">
        <f t="shared" si="8"/>
        <v>1</v>
      </c>
      <c r="BV186" s="37"/>
    </row>
    <row r="187" spans="1:74" ht="15">
      <c r="A187" s="230"/>
      <c r="B187" s="230"/>
      <c r="C187" s="230"/>
      <c r="D187" s="230"/>
      <c r="E187" s="391"/>
      <c r="F187" s="392"/>
      <c r="G187" s="230"/>
      <c r="H187" s="230"/>
      <c r="I187" s="230"/>
      <c r="J187" s="230"/>
      <c r="K187" s="230"/>
      <c r="L187" s="37"/>
      <c r="M187" s="37"/>
      <c r="N187" s="37"/>
      <c r="O187" s="37"/>
      <c r="P187" s="37"/>
      <c r="U187" s="114"/>
      <c r="AL187" s="216" t="str">
        <f>IF(ISERROR(IF('T203'!B187="","",'T203'!B187)),"",IF('T203'!B187="","",'T203'!B187))</f>
        <v>A12518</v>
      </c>
      <c r="AM187" s="216" t="str">
        <f>IF(ISERROR(IF('T203'!K187="","",'T203'!K187)),"",IF('T203'!K187="","",'T203'!K187))</f>
        <v>A09502</v>
      </c>
      <c r="AN187" s="216">
        <f t="shared" si="9"/>
        <v>187</v>
      </c>
      <c r="AO187" s="216" t="str">
        <f>IF(ISERROR('T203'!L187),"",'T203'!L187)</f>
        <v xml:space="preserve"> </v>
      </c>
      <c r="AP187" s="216">
        <f t="shared" si="8"/>
        <v>1</v>
      </c>
      <c r="BV187" s="37"/>
    </row>
    <row r="188" spans="1:74" ht="15">
      <c r="A188" s="230"/>
      <c r="B188" s="230"/>
      <c r="C188" s="230"/>
      <c r="D188" s="230"/>
      <c r="E188" s="391"/>
      <c r="F188" s="392"/>
      <c r="G188" s="230"/>
      <c r="H188" s="230"/>
      <c r="I188" s="230"/>
      <c r="J188" s="230"/>
      <c r="K188" s="230"/>
      <c r="L188" s="37"/>
      <c r="M188" s="37"/>
      <c r="N188" s="37"/>
      <c r="O188" s="37"/>
      <c r="P188" s="37"/>
      <c r="U188" s="114"/>
      <c r="AL188" s="216" t="str">
        <f>IF(ISERROR(IF('T203'!B188="","",'T203'!B188)),"",IF('T203'!B188="","",'T203'!B188))</f>
        <v>A12520</v>
      </c>
      <c r="AM188" s="216" t="str">
        <f>IF(ISERROR(IF('T203'!K188="","",'T203'!K188)),"",IF('T203'!K188="","",'T203'!K188))</f>
        <v>A09504</v>
      </c>
      <c r="AN188" s="216">
        <f t="shared" si="9"/>
        <v>188</v>
      </c>
      <c r="AO188" s="216" t="str">
        <f>IF(ISERROR('T203'!L188),"",'T203'!L188)</f>
        <v xml:space="preserve"> </v>
      </c>
      <c r="AP188" s="216">
        <f t="shared" si="8"/>
        <v>1</v>
      </c>
      <c r="BV188" s="37"/>
    </row>
    <row r="189" spans="1:74" ht="15">
      <c r="A189" s="230"/>
      <c r="B189" s="230"/>
      <c r="C189" s="230"/>
      <c r="D189" s="230"/>
      <c r="E189" s="293"/>
      <c r="F189" s="119"/>
      <c r="G189" s="119"/>
      <c r="H189" s="289"/>
      <c r="I189" s="230"/>
      <c r="J189" s="230"/>
      <c r="K189" s="230"/>
      <c r="L189" s="37"/>
      <c r="M189" s="37"/>
      <c r="N189" s="37"/>
      <c r="O189" s="37"/>
      <c r="P189" s="37"/>
      <c r="U189" s="114"/>
      <c r="AL189" s="216" t="str">
        <f>IF(ISERROR(IF('T203'!B189="","",'T203'!B189)),"",IF('T203'!B189="","",'T203'!B189))</f>
        <v>A12522</v>
      </c>
      <c r="AM189" s="216" t="str">
        <f>IF(ISERROR(IF('T203'!K189="","",'T203'!K189)),"",IF('T203'!K189="","",'T203'!K189))</f>
        <v>A09504</v>
      </c>
      <c r="AN189" s="216">
        <f t="shared" si="9"/>
        <v>189</v>
      </c>
      <c r="AO189" s="216" t="str">
        <f>IF(ISERROR('T203'!L189),"",'T203'!L189)</f>
        <v xml:space="preserve"> </v>
      </c>
      <c r="AP189" s="216">
        <f t="shared" si="8"/>
        <v>1</v>
      </c>
      <c r="BV189" s="37"/>
    </row>
    <row r="190" spans="1:74" ht="15">
      <c r="A190" s="230"/>
      <c r="B190" s="230"/>
      <c r="C190" s="230"/>
      <c r="D190" s="230"/>
      <c r="E190" s="230"/>
      <c r="F190" s="230"/>
      <c r="G190" s="230"/>
      <c r="H190" s="230"/>
      <c r="I190" s="230"/>
      <c r="J190" s="230"/>
      <c r="K190" s="230"/>
      <c r="L190" s="37"/>
      <c r="M190" s="37"/>
      <c r="N190" s="37"/>
      <c r="O190" s="37"/>
      <c r="P190" s="37"/>
      <c r="U190" s="114"/>
      <c r="AL190" s="216" t="str">
        <f>IF(ISERROR(IF('T203'!B190="","",'T203'!B190)),"",IF('T203'!B190="","",'T203'!B190))</f>
        <v>A13502</v>
      </c>
      <c r="AM190" s="216" t="str">
        <f>IF(ISERROR(IF('T203'!K190="","",'T203'!K190)),"",IF('T203'!K190="","",'T203'!K190))</f>
        <v>A09506</v>
      </c>
      <c r="AN190" s="216">
        <f t="shared" si="9"/>
        <v>190</v>
      </c>
      <c r="AO190" s="216" t="str">
        <f>IF(ISERROR('T203'!L190),"",'T203'!L190)</f>
        <v xml:space="preserve"> </v>
      </c>
      <c r="AP190" s="216">
        <f t="shared" si="8"/>
        <v>1</v>
      </c>
      <c r="BV190" s="37"/>
    </row>
    <row r="191" spans="1:74" ht="15">
      <c r="A191" s="37"/>
      <c r="B191" s="37"/>
      <c r="C191" s="37"/>
      <c r="D191" s="37"/>
      <c r="E191" s="37"/>
      <c r="F191" s="37"/>
      <c r="G191" s="37"/>
      <c r="H191" s="37"/>
      <c r="I191" s="37"/>
      <c r="J191" s="37"/>
      <c r="K191" s="37"/>
      <c r="L191" s="37"/>
      <c r="M191" s="37"/>
      <c r="N191" s="37"/>
      <c r="O191" s="37"/>
      <c r="P191" s="37"/>
      <c r="U191" s="114"/>
      <c r="AL191" s="216" t="str">
        <f>IF(ISERROR(IF('T203'!B191="","",'T203'!B191)),"",IF('T203'!B191="","",'T203'!B191))</f>
        <v>A13504</v>
      </c>
      <c r="AM191" s="216" t="str">
        <f>IF(ISERROR(IF('T203'!K191="","",'T203'!K191)),"",IF('T203'!K191="","",'T203'!K191))</f>
        <v>A09508</v>
      </c>
      <c r="AN191" s="216">
        <f t="shared" si="9"/>
        <v>191</v>
      </c>
      <c r="AO191" s="216" t="str">
        <f>IF(ISERROR('T203'!L191),"",'T203'!L191)</f>
        <v xml:space="preserve"> </v>
      </c>
      <c r="AP191" s="216">
        <f t="shared" si="8"/>
        <v>1</v>
      </c>
      <c r="BV191" s="37"/>
    </row>
    <row r="192" spans="1:74" ht="15">
      <c r="A192" s="37"/>
      <c r="B192" s="37"/>
      <c r="C192" s="37"/>
      <c r="D192" s="37"/>
      <c r="E192" s="37"/>
      <c r="F192" s="37"/>
      <c r="G192" s="37"/>
      <c r="H192" s="37"/>
      <c r="I192" s="37"/>
      <c r="J192" s="37"/>
      <c r="K192" s="37"/>
      <c r="L192" s="37"/>
      <c r="M192" s="37"/>
      <c r="N192" s="37"/>
      <c r="O192" s="37"/>
      <c r="P192" s="37"/>
      <c r="U192" s="114"/>
      <c r="AL192" s="216" t="str">
        <f>IF(ISERROR(IF('T203'!B192="","",'T203'!B192)),"",IF('T203'!B192="","",'T203'!B192))</f>
        <v>A13506</v>
      </c>
      <c r="AM192" s="216" t="str">
        <f>IF(ISERROR(IF('T203'!K192="","",'T203'!K192)),"",IF('T203'!K192="","",'T203'!K192))</f>
        <v>A09510</v>
      </c>
      <c r="AN192" s="216">
        <f t="shared" si="9"/>
        <v>192</v>
      </c>
      <c r="AO192" s="216" t="str">
        <f>IF(ISERROR('T203'!L192),"",'T203'!L192)</f>
        <v xml:space="preserve"> </v>
      </c>
      <c r="AP192" s="216">
        <f t="shared" si="8"/>
        <v>1</v>
      </c>
      <c r="BV192" s="37"/>
    </row>
    <row r="193" spans="1:74" ht="15">
      <c r="A193" s="37"/>
      <c r="B193" s="37"/>
      <c r="C193" s="37"/>
      <c r="D193" s="37"/>
      <c r="E193" s="37"/>
      <c r="F193" s="37"/>
      <c r="G193" s="37"/>
      <c r="H193" s="37"/>
      <c r="I193" s="37"/>
      <c r="J193" s="37"/>
      <c r="K193" s="37"/>
      <c r="L193" s="37"/>
      <c r="M193" s="37"/>
      <c r="N193" s="37"/>
      <c r="O193" s="37"/>
      <c r="P193" s="37"/>
      <c r="U193" s="114"/>
      <c r="AL193" s="216" t="str">
        <f>IF(ISERROR(IF('T203'!B193="","",'T203'!B193)),"",IF('T203'!B193="","",'T203'!B193))</f>
        <v>A13508</v>
      </c>
      <c r="AM193" s="216" t="str">
        <f>IF(ISERROR(IF('T203'!K193="","",'T203'!K193)),"",IF('T203'!K193="","",'T203'!K193))</f>
        <v>A09512</v>
      </c>
      <c r="AN193" s="216">
        <f t="shared" si="9"/>
        <v>193</v>
      </c>
      <c r="AO193" s="216" t="str">
        <f>IF(ISERROR('T203'!L193),"",'T203'!L193)</f>
        <v xml:space="preserve"> </v>
      </c>
      <c r="AP193" s="216">
        <f t="shared" si="8"/>
        <v>1</v>
      </c>
      <c r="BV193" s="37"/>
    </row>
    <row r="194" spans="1:74" ht="15">
      <c r="A194" s="37"/>
      <c r="B194" s="37"/>
      <c r="C194" s="37"/>
      <c r="D194" s="37"/>
      <c r="E194" s="37"/>
      <c r="F194" s="37"/>
      <c r="G194" s="37"/>
      <c r="H194" s="37"/>
      <c r="I194" s="37"/>
      <c r="J194" s="37"/>
      <c r="K194" s="37"/>
      <c r="L194" s="37"/>
      <c r="M194" s="37"/>
      <c r="N194" s="37"/>
      <c r="O194" s="37"/>
      <c r="P194" s="37"/>
      <c r="U194" s="114"/>
      <c r="AL194" s="216" t="str">
        <f>IF(ISERROR(IF('T203'!B194="","",'T203'!B194)),"",IF('T203'!B194="","",'T203'!B194))</f>
        <v>A13510</v>
      </c>
      <c r="AM194" s="216" t="str">
        <f>IF(ISERROR(IF('T203'!K194="","",'T203'!K194)),"",IF('T203'!K194="","",'T203'!K194))</f>
        <v>A10002</v>
      </c>
      <c r="AN194" s="216">
        <f t="shared" si="9"/>
        <v>194</v>
      </c>
      <c r="AO194" s="216" t="str">
        <f>IF(ISERROR('T203'!L194),"",'T203'!L194)</f>
        <v>1-6</v>
      </c>
      <c r="AP194" s="216">
        <f t="shared" si="8"/>
        <v>1</v>
      </c>
      <c r="BV194" s="37"/>
    </row>
    <row r="195" spans="1:74" ht="13.5" customHeight="1">
      <c r="A195" s="37"/>
      <c r="B195" s="37"/>
      <c r="C195" s="37"/>
      <c r="D195" s="37"/>
      <c r="E195" s="37"/>
      <c r="F195" s="37"/>
      <c r="G195" s="37"/>
      <c r="H195" s="37"/>
      <c r="I195" s="37"/>
      <c r="J195" s="37"/>
      <c r="K195" s="37"/>
      <c r="L195" s="37"/>
      <c r="M195" s="37"/>
      <c r="N195" s="37"/>
      <c r="O195" s="37"/>
      <c r="P195" s="37"/>
      <c r="U195" s="114"/>
      <c r="AL195" s="216" t="str">
        <f>IF(ISERROR(IF('T203'!B195="","",'T203'!B195)),"",IF('T203'!B195="","",'T203'!B195))</f>
        <v>A14502</v>
      </c>
      <c r="AM195" s="216" t="str">
        <f>IF(ISERROR(IF('T203'!K195="","",'T203'!K195)),"",IF('T203'!K195="","",'T203'!K195))</f>
        <v>A10002</v>
      </c>
      <c r="AN195" s="216">
        <f t="shared" si="9"/>
        <v>195</v>
      </c>
      <c r="AO195" s="216" t="str">
        <f>IF(ISERROR('T203'!L195),"",'T203'!L195)</f>
        <v>1-7</v>
      </c>
      <c r="AP195" s="216">
        <f t="shared" si="8"/>
        <v>1</v>
      </c>
      <c r="BV195" s="37"/>
    </row>
    <row r="196" spans="1:74" ht="15">
      <c r="A196" s="37"/>
      <c r="B196" s="37"/>
      <c r="C196" s="37"/>
      <c r="D196" s="37"/>
      <c r="E196" s="37"/>
      <c r="F196" s="37"/>
      <c r="G196" s="37"/>
      <c r="H196" s="37"/>
      <c r="I196" s="37"/>
      <c r="J196" s="37"/>
      <c r="K196" s="37"/>
      <c r="L196" s="37"/>
      <c r="M196" s="37"/>
      <c r="N196" s="37"/>
      <c r="O196" s="37"/>
      <c r="P196" s="37"/>
      <c r="U196" s="114"/>
      <c r="AL196" s="216" t="str">
        <f>IF(ISERROR(IF('T203'!B196="","",'T203'!B196)),"",IF('T203'!B196="","",'T203'!B196))</f>
        <v>A14504</v>
      </c>
      <c r="AM196" s="216" t="str">
        <f>IF(ISERROR(IF('T203'!K196="","",'T203'!K196)),"",IF('T203'!K196="","",'T203'!K196))</f>
        <v>A10002</v>
      </c>
      <c r="AN196" s="216">
        <f t="shared" si="9"/>
        <v>196</v>
      </c>
      <c r="AO196" s="216" t="str">
        <f>IF(ISERROR('T203'!L196),"",'T203'!L196)</f>
        <v>6-7</v>
      </c>
      <c r="AP196" s="216">
        <f t="shared" si="8"/>
        <v>1</v>
      </c>
      <c r="BV196" s="37"/>
    </row>
    <row r="197" spans="1:74" ht="15">
      <c r="A197" s="37"/>
      <c r="B197" s="37"/>
      <c r="C197" s="37"/>
      <c r="D197" s="37"/>
      <c r="E197" s="37"/>
      <c r="F197" s="37"/>
      <c r="G197" s="37"/>
      <c r="H197" s="37"/>
      <c r="I197" s="37"/>
      <c r="J197" s="37"/>
      <c r="K197" s="37"/>
      <c r="L197" s="37"/>
      <c r="M197" s="37"/>
      <c r="N197" s="37"/>
      <c r="O197" s="37"/>
      <c r="P197" s="37"/>
      <c r="U197" s="114"/>
      <c r="AL197" s="216" t="str">
        <f>IF(ISERROR(IF('T203'!B197="","",'T203'!B197)),"",IF('T203'!B197="","",'T203'!B197))</f>
        <v>A14505</v>
      </c>
      <c r="AM197" s="216" t="str">
        <f>IF(ISERROR(IF('T203'!K197="","",'T203'!K197)),"",IF('T203'!K197="","",'T203'!K197))</f>
        <v>A10002</v>
      </c>
      <c r="AN197" s="216">
        <f t="shared" si="9"/>
        <v>197</v>
      </c>
      <c r="AO197" s="216" t="str">
        <f>IF(ISERROR('T203'!L197),"",'T203'!L197)</f>
        <v>8-9</v>
      </c>
      <c r="AP197" s="216">
        <f t="shared" ref="AP197:AP260" si="10">IF(AO197="",0,1)</f>
        <v>1</v>
      </c>
      <c r="BV197" s="37"/>
    </row>
    <row r="198" spans="1:74" ht="15">
      <c r="A198" s="37"/>
      <c r="B198" s="37"/>
      <c r="C198" s="37"/>
      <c r="D198" s="37"/>
      <c r="E198" s="37"/>
      <c r="F198" s="37"/>
      <c r="G198" s="37"/>
      <c r="H198" s="37"/>
      <c r="I198" s="37"/>
      <c r="J198" s="37"/>
      <c r="K198" s="37"/>
      <c r="L198" s="37"/>
      <c r="M198" s="37"/>
      <c r="N198" s="37"/>
      <c r="O198" s="37"/>
      <c r="P198" s="37"/>
      <c r="U198" s="114"/>
      <c r="AL198" s="216" t="str">
        <f>IF(ISERROR(IF('T203'!B198="","",'T203'!B198)),"",IF('T203'!B198="","",'T203'!B198))</f>
        <v>A14506</v>
      </c>
      <c r="AM198" s="216" t="str">
        <f>IF(ISERROR(IF('T203'!K198="","",'T203'!K198)),"",IF('T203'!K198="","",'T203'!K198))</f>
        <v>A10004</v>
      </c>
      <c r="AN198" s="216">
        <f t="shared" si="9"/>
        <v>198</v>
      </c>
      <c r="AO198" s="216" t="str">
        <f>IF(ISERROR('T203'!L198),"",'T203'!L198)</f>
        <v>1-7</v>
      </c>
      <c r="AP198" s="216">
        <f t="shared" si="10"/>
        <v>1</v>
      </c>
      <c r="BV198" s="37"/>
    </row>
    <row r="199" spans="1:74" ht="15">
      <c r="A199" s="37"/>
      <c r="B199" s="37"/>
      <c r="C199" s="37"/>
      <c r="D199" s="37"/>
      <c r="E199" s="37"/>
      <c r="F199" s="37"/>
      <c r="G199" s="37"/>
      <c r="H199" s="37"/>
      <c r="I199" s="37"/>
      <c r="J199" s="37"/>
      <c r="K199" s="37"/>
      <c r="L199" s="37"/>
      <c r="M199" s="37"/>
      <c r="N199" s="37"/>
      <c r="O199" s="37"/>
      <c r="P199" s="37"/>
      <c r="U199" s="114"/>
      <c r="AL199" s="216" t="str">
        <f>IF(ISERROR(IF('T203'!B199="","",'T203'!B199)),"",IF('T203'!B199="","",'T203'!B199))</f>
        <v>A14508</v>
      </c>
      <c r="AM199" s="216" t="str">
        <f>IF(ISERROR(IF('T203'!K199="","",'T203'!K199)),"",IF('T203'!K199="","",'T203'!K199))</f>
        <v>A10004</v>
      </c>
      <c r="AN199" s="216">
        <f t="shared" si="9"/>
        <v>199</v>
      </c>
      <c r="AO199" s="216" t="str">
        <f>IF(ISERROR('T203'!L199),"",'T203'!L199)</f>
        <v>2-5</v>
      </c>
      <c r="AP199" s="216">
        <f t="shared" si="10"/>
        <v>1</v>
      </c>
      <c r="BV199" s="37"/>
    </row>
    <row r="200" spans="1:74" ht="15">
      <c r="A200" s="37"/>
      <c r="B200" s="37"/>
      <c r="C200" s="37"/>
      <c r="D200" s="37"/>
      <c r="E200" s="37"/>
      <c r="F200" s="37"/>
      <c r="G200" s="37"/>
      <c r="H200" s="37"/>
      <c r="I200" s="37"/>
      <c r="J200" s="37"/>
      <c r="K200" s="37"/>
      <c r="L200" s="37"/>
      <c r="M200" s="37"/>
      <c r="N200" s="37"/>
      <c r="O200" s="37"/>
      <c r="P200" s="37"/>
      <c r="U200" s="114"/>
      <c r="AL200" s="216" t="str">
        <f>IF(ISERROR(IF('T203'!B200="","",'T203'!B200)),"",IF('T203'!B200="","",'T203'!B200))</f>
        <v>A14510</v>
      </c>
      <c r="AM200" s="216" t="str">
        <f>IF(ISERROR(IF('T203'!K200="","",'T203'!K200)),"",IF('T203'!K200="","",'T203'!K200))</f>
        <v>A10004</v>
      </c>
      <c r="AN200" s="216">
        <f t="shared" si="9"/>
        <v>200</v>
      </c>
      <c r="AO200" s="216" t="str">
        <f>IF(ISERROR('T203'!L200),"",'T203'!L200)</f>
        <v>2-8</v>
      </c>
      <c r="AP200" s="216">
        <f t="shared" si="10"/>
        <v>1</v>
      </c>
      <c r="BV200" s="37"/>
    </row>
    <row r="201" spans="1:74" ht="15">
      <c r="A201" s="37"/>
      <c r="B201" s="37"/>
      <c r="C201" s="37"/>
      <c r="D201" s="37"/>
      <c r="E201" s="37"/>
      <c r="F201" s="37"/>
      <c r="G201" s="37"/>
      <c r="H201" s="37"/>
      <c r="I201" s="37"/>
      <c r="J201" s="37"/>
      <c r="K201" s="37"/>
      <c r="L201" s="37"/>
      <c r="M201" s="37"/>
      <c r="N201" s="37"/>
      <c r="O201" s="37"/>
      <c r="P201" s="37"/>
      <c r="U201" s="114"/>
      <c r="AL201" s="216" t="str">
        <f>IF(ISERROR(IF('T203'!B201="","",'T203'!B201)),"",IF('T203'!B201="","",'T203'!B201))</f>
        <v>A14512</v>
      </c>
      <c r="AM201" s="216" t="str">
        <f>IF(ISERROR(IF('T203'!K201="","",'T203'!K201)),"",IF('T203'!K201="","",'T203'!K201))</f>
        <v>A10006</v>
      </c>
      <c r="AN201" s="216">
        <f t="shared" si="9"/>
        <v>201</v>
      </c>
      <c r="AO201" s="216" t="str">
        <f>IF(ISERROR('T203'!L201),"",'T203'!L201)</f>
        <v xml:space="preserve"> </v>
      </c>
      <c r="AP201" s="216">
        <f t="shared" si="10"/>
        <v>1</v>
      </c>
      <c r="BV201" s="37"/>
    </row>
    <row r="202" spans="1:74" ht="15">
      <c r="A202" s="37"/>
      <c r="B202" s="37"/>
      <c r="C202" s="37"/>
      <c r="D202" s="37"/>
      <c r="E202" s="37"/>
      <c r="F202" s="37"/>
      <c r="G202" s="37"/>
      <c r="H202" s="37"/>
      <c r="I202" s="37"/>
      <c r="J202" s="37"/>
      <c r="K202" s="37"/>
      <c r="L202" s="37"/>
      <c r="M202" s="37"/>
      <c r="N202" s="37"/>
      <c r="O202" s="37"/>
      <c r="P202" s="37"/>
      <c r="U202" s="114"/>
      <c r="AL202" s="216" t="str">
        <f>IF(ISERROR(IF('T203'!B202="","",'T203'!B202)),"",IF('T203'!B202="","",'T203'!B202))</f>
        <v>A14514</v>
      </c>
      <c r="AM202" s="216" t="str">
        <f>IF(ISERROR(IF('T203'!K202="","",'T203'!K202)),"",IF('T203'!K202="","",'T203'!K202))</f>
        <v>A10008</v>
      </c>
      <c r="AN202" s="216">
        <f t="shared" si="9"/>
        <v>202</v>
      </c>
      <c r="AO202" s="216" t="str">
        <f>IF(ISERROR('T203'!L202),"",'T203'!L202)</f>
        <v>4-5</v>
      </c>
      <c r="AP202" s="216">
        <f t="shared" si="10"/>
        <v>1</v>
      </c>
      <c r="BV202" s="37"/>
    </row>
    <row r="203" spans="1:74" s="37" customFormat="1" ht="15">
      <c r="J203" s="221"/>
      <c r="Q203" s="274"/>
      <c r="R203" s="274"/>
      <c r="U203" s="114"/>
      <c r="AL203" s="216" t="str">
        <f>IF(ISERROR(IF('T203'!B203="","",'T203'!B203)),"",IF('T203'!B203="","",'T203'!B203))</f>
        <v>A14516</v>
      </c>
      <c r="AM203" s="216" t="str">
        <f>IF(ISERROR(IF('T203'!K203="","",'T203'!K203)),"",IF('T203'!K203="","",'T203'!K203))</f>
        <v>A10008</v>
      </c>
      <c r="AN203" s="216">
        <f t="shared" si="9"/>
        <v>203</v>
      </c>
      <c r="AO203" s="216" t="str">
        <f>IF(ISERROR('T203'!L203),"",'T203'!L203)</f>
        <v>4-6</v>
      </c>
      <c r="AP203" s="216">
        <f t="shared" si="10"/>
        <v>1</v>
      </c>
      <c r="AQ203" s="216"/>
      <c r="AR203" s="216"/>
      <c r="AS203" s="216"/>
      <c r="AT203" s="216"/>
      <c r="AU203" s="216"/>
      <c r="AV203" s="216"/>
      <c r="AW203" s="216"/>
      <c r="AX203" s="216"/>
      <c r="AY203" s="216"/>
      <c r="AZ203" s="216"/>
      <c r="BA203" s="216"/>
      <c r="BB203" s="216"/>
      <c r="BC203" s="216"/>
      <c r="BD203" s="216"/>
      <c r="BE203" s="216"/>
      <c r="BF203" s="216"/>
      <c r="BG203" s="216"/>
      <c r="BH203" s="216"/>
      <c r="BI203" s="216"/>
    </row>
    <row r="204" spans="1:74" s="37" customFormat="1" ht="15">
      <c r="J204" s="221"/>
      <c r="Q204" s="274"/>
      <c r="R204" s="274"/>
      <c r="U204" s="114"/>
      <c r="AL204" s="216" t="str">
        <f>IF(ISERROR(IF('T203'!B204="","",'T203'!B204)),"",IF('T203'!B204="","",'T203'!B204))</f>
        <v>A14518</v>
      </c>
      <c r="AM204" s="216" t="str">
        <f>IF(ISERROR(IF('T203'!K204="","",'T203'!K204)),"",IF('T203'!K204="","",'T203'!K204))</f>
        <v>A10010</v>
      </c>
      <c r="AN204" s="216">
        <f t="shared" si="9"/>
        <v>204</v>
      </c>
      <c r="AO204" s="216" t="str">
        <f>IF(ISERROR('T203'!L204),"",'T203'!L204)</f>
        <v>4</v>
      </c>
      <c r="AP204" s="216">
        <f t="shared" si="10"/>
        <v>1</v>
      </c>
      <c r="AQ204" s="216"/>
      <c r="AR204" s="216"/>
      <c r="AS204" s="216"/>
      <c r="AT204" s="216"/>
      <c r="AU204" s="216"/>
      <c r="AV204" s="216"/>
      <c r="AW204" s="216"/>
      <c r="AX204" s="216"/>
      <c r="AY204" s="216"/>
      <c r="AZ204" s="216"/>
      <c r="BA204" s="216"/>
      <c r="BB204" s="216"/>
      <c r="BC204" s="216"/>
      <c r="BD204" s="216"/>
      <c r="BE204" s="216"/>
      <c r="BF204" s="216"/>
      <c r="BG204" s="216"/>
      <c r="BH204" s="216"/>
      <c r="BI204" s="216"/>
    </row>
    <row r="205" spans="1:74" s="37" customFormat="1" ht="15">
      <c r="A205" s="276"/>
      <c r="B205" s="276"/>
      <c r="C205" s="276"/>
      <c r="D205" s="276"/>
      <c r="E205" s="276"/>
      <c r="F205" s="121"/>
      <c r="G205" s="121"/>
      <c r="H205" s="121"/>
      <c r="I205" s="121"/>
      <c r="J205" s="121"/>
      <c r="K205" s="121"/>
      <c r="L205" s="121"/>
      <c r="M205" s="121"/>
      <c r="N205" s="294"/>
      <c r="O205" s="276"/>
      <c r="P205" s="276"/>
      <c r="Q205" s="274"/>
      <c r="R205" s="274"/>
      <c r="U205" s="114"/>
      <c r="AL205" s="216" t="str">
        <f>IF(ISERROR(IF('T203'!B205="","",'T203'!B205)),"",IF('T203'!B205="","",'T203'!B205))</f>
        <v>A15002</v>
      </c>
      <c r="AM205" s="216" t="str">
        <f>IF(ISERROR(IF('T203'!K205="","",'T203'!K205)),"",IF('T203'!K205="","",'T203'!K205))</f>
        <v>A10012</v>
      </c>
      <c r="AN205" s="216">
        <f t="shared" ref="AN205:AN268" si="11">1+AN204</f>
        <v>205</v>
      </c>
      <c r="AO205" s="216" t="str">
        <f>IF(ISERROR('T203'!L205),"",'T203'!L205)</f>
        <v xml:space="preserve"> </v>
      </c>
      <c r="AP205" s="216">
        <f t="shared" si="10"/>
        <v>1</v>
      </c>
      <c r="AQ205" s="216"/>
      <c r="AR205" s="216"/>
      <c r="AS205" s="216"/>
      <c r="AT205" s="216"/>
      <c r="AU205" s="216"/>
      <c r="AV205" s="216"/>
      <c r="AW205" s="216"/>
      <c r="AX205" s="216"/>
      <c r="AY205" s="216"/>
      <c r="AZ205" s="216"/>
      <c r="BA205" s="216"/>
      <c r="BB205" s="216"/>
      <c r="BC205" s="216"/>
      <c r="BD205" s="216"/>
      <c r="BE205" s="216"/>
      <c r="BF205" s="216"/>
      <c r="BG205" s="216"/>
      <c r="BH205" s="216"/>
      <c r="BI205" s="216"/>
    </row>
    <row r="206" spans="1:74" s="37" customFormat="1" ht="15">
      <c r="A206" s="109"/>
      <c r="B206" s="121"/>
      <c r="C206" s="121"/>
      <c r="D206" s="295"/>
      <c r="E206" s="295"/>
      <c r="F206" s="295"/>
      <c r="G206" s="295"/>
      <c r="H206" s="295"/>
      <c r="I206" s="295"/>
      <c r="J206" s="295"/>
      <c r="K206" s="295"/>
      <c r="L206" s="295"/>
      <c r="M206" s="295"/>
      <c r="N206" s="295"/>
      <c r="O206" s="121"/>
      <c r="P206" s="276"/>
      <c r="Q206" s="274"/>
      <c r="R206" s="274"/>
      <c r="U206" s="114"/>
      <c r="AL206" s="216" t="str">
        <f>IF(ISERROR(IF('T203'!B206="","",'T203'!B206)),"",IF('T203'!B206="","",'T203'!B206))</f>
        <v>A15004</v>
      </c>
      <c r="AM206" s="216" t="str">
        <f>IF(ISERROR(IF('T203'!K206="","",'T203'!K206)),"",IF('T203'!K206="","",'T203'!K206))</f>
        <v>A10014</v>
      </c>
      <c r="AN206" s="216">
        <f t="shared" si="11"/>
        <v>206</v>
      </c>
      <c r="AO206" s="216" t="str">
        <f>IF(ISERROR('T203'!L206),"",'T203'!L206)</f>
        <v>1-12</v>
      </c>
      <c r="AP206" s="216">
        <f t="shared" si="10"/>
        <v>1</v>
      </c>
      <c r="AQ206" s="216"/>
      <c r="AR206" s="216"/>
      <c r="AS206" s="216"/>
      <c r="AT206" s="216"/>
      <c r="AU206" s="216"/>
      <c r="AV206" s="216"/>
      <c r="AW206" s="216"/>
      <c r="AX206" s="216"/>
      <c r="AY206" s="216"/>
      <c r="AZ206" s="216"/>
      <c r="BA206" s="216"/>
      <c r="BB206" s="216"/>
      <c r="BC206" s="216"/>
      <c r="BD206" s="216"/>
      <c r="BE206" s="216"/>
      <c r="BF206" s="216"/>
      <c r="BG206" s="216"/>
      <c r="BH206" s="216"/>
      <c r="BI206" s="216"/>
    </row>
    <row r="207" spans="1:74" s="37" customFormat="1" ht="15">
      <c r="A207" s="276"/>
      <c r="B207" s="276"/>
      <c r="C207" s="276"/>
      <c r="D207" s="276"/>
      <c r="E207" s="276"/>
      <c r="F207" s="276"/>
      <c r="G207" s="276"/>
      <c r="H207" s="276"/>
      <c r="I207" s="276"/>
      <c r="J207" s="276"/>
      <c r="K207" s="276"/>
      <c r="L207" s="276"/>
      <c r="M207" s="276"/>
      <c r="N207" s="276"/>
      <c r="O207" s="276"/>
      <c r="P207" s="276"/>
      <c r="Q207" s="274"/>
      <c r="R207" s="274"/>
      <c r="U207" s="114"/>
      <c r="AL207" s="216" t="str">
        <f>IF(ISERROR(IF('T203'!B207="","",'T203'!B207)),"",IF('T203'!B207="","",'T203'!B207))</f>
        <v>A15008</v>
      </c>
      <c r="AM207" s="216" t="str">
        <f>IF(ISERROR(IF('T203'!K207="","",'T203'!K207)),"",IF('T203'!K207="","",'T203'!K207))</f>
        <v>A10016</v>
      </c>
      <c r="AN207" s="216">
        <f t="shared" si="11"/>
        <v>207</v>
      </c>
      <c r="AO207" s="216" t="str">
        <f>IF(ISERROR('T203'!L207),"",'T203'!L207)</f>
        <v>13-16</v>
      </c>
      <c r="AP207" s="216">
        <f t="shared" si="10"/>
        <v>1</v>
      </c>
      <c r="AQ207" s="216"/>
      <c r="AR207" s="216"/>
      <c r="AS207" s="216"/>
      <c r="AT207" s="216"/>
      <c r="AU207" s="216"/>
      <c r="AV207" s="216"/>
      <c r="AW207" s="216"/>
      <c r="AX207" s="216"/>
      <c r="AY207" s="216"/>
      <c r="AZ207" s="216"/>
      <c r="BA207" s="216"/>
      <c r="BB207" s="216"/>
      <c r="BC207" s="216"/>
      <c r="BD207" s="216"/>
      <c r="BE207" s="216"/>
      <c r="BF207" s="216"/>
      <c r="BG207" s="216"/>
      <c r="BH207" s="216"/>
      <c r="BI207" s="216"/>
    </row>
    <row r="208" spans="1:74" s="37" customFormat="1" ht="15">
      <c r="A208" s="296"/>
      <c r="B208" s="121"/>
      <c r="C208" s="121"/>
      <c r="D208" s="121"/>
      <c r="E208" s="121"/>
      <c r="F208" s="121"/>
      <c r="G208" s="121"/>
      <c r="H208" s="121"/>
      <c r="I208" s="121"/>
      <c r="J208" s="297"/>
      <c r="K208" s="297"/>
      <c r="L208" s="121"/>
      <c r="M208" s="121"/>
      <c r="N208" s="121"/>
      <c r="O208" s="121"/>
      <c r="P208" s="121"/>
      <c r="Q208" s="274"/>
      <c r="R208" s="274"/>
      <c r="U208" s="114"/>
      <c r="AL208" s="216" t="str">
        <f>IF(ISERROR(IF('T203'!B208="","",'T203'!B208)),"",IF('T203'!B208="","",'T203'!B208))</f>
        <v>A15010</v>
      </c>
      <c r="AM208" s="216" t="str">
        <f>IF(ISERROR(IF('T203'!K208="","",'T203'!K208)),"",IF('T203'!K208="","",'T203'!K208))</f>
        <v>A10016</v>
      </c>
      <c r="AN208" s="216">
        <f t="shared" si="11"/>
        <v>208</v>
      </c>
      <c r="AO208" s="216" t="str">
        <f>IF(ISERROR('T203'!L208),"",'T203'!L208)</f>
        <v>13-17</v>
      </c>
      <c r="AP208" s="216">
        <f t="shared" si="10"/>
        <v>1</v>
      </c>
      <c r="AQ208" s="216"/>
      <c r="AR208" s="216"/>
      <c r="AS208" s="216"/>
      <c r="AT208" s="216"/>
      <c r="AU208" s="216"/>
      <c r="AV208" s="216"/>
      <c r="AW208" s="216"/>
      <c r="AX208" s="216"/>
      <c r="AY208" s="216"/>
      <c r="AZ208" s="216"/>
      <c r="BA208" s="216"/>
      <c r="BB208" s="216"/>
      <c r="BC208" s="216"/>
      <c r="BD208" s="216"/>
      <c r="BE208" s="216"/>
      <c r="BF208" s="216"/>
      <c r="BG208" s="216"/>
      <c r="BH208" s="216"/>
      <c r="BI208" s="216"/>
    </row>
    <row r="209" spans="1:61" s="37" customFormat="1" ht="15">
      <c r="A209" s="276"/>
      <c r="B209" s="121"/>
      <c r="C209" s="297"/>
      <c r="D209" s="280"/>
      <c r="E209" s="298"/>
      <c r="F209" s="294"/>
      <c r="G209" s="294"/>
      <c r="H209" s="294"/>
      <c r="I209" s="297"/>
      <c r="J209" s="299"/>
      <c r="K209" s="121"/>
      <c r="L209" s="121"/>
      <c r="M209" s="121"/>
      <c r="N209" s="121"/>
      <c r="O209" s="121"/>
      <c r="P209" s="121"/>
      <c r="Q209" s="274"/>
      <c r="R209" s="274"/>
      <c r="U209" s="114"/>
      <c r="AL209" s="216" t="str">
        <f>IF(ISERROR(IF('T203'!B209="","",'T203'!B209)),"",IF('T203'!B209="","",'T203'!B209))</f>
        <v>A15012</v>
      </c>
      <c r="AM209" s="216" t="str">
        <f>IF(ISERROR(IF('T203'!K209="","",'T203'!K209)),"",IF('T203'!K209="","",'T203'!K209))</f>
        <v>A10018</v>
      </c>
      <c r="AN209" s="216">
        <f t="shared" si="11"/>
        <v>209</v>
      </c>
      <c r="AO209" s="216" t="str">
        <f>IF(ISERROR('T203'!L209),"",'T203'!L209)</f>
        <v>1-5</v>
      </c>
      <c r="AP209" s="216">
        <f t="shared" si="10"/>
        <v>1</v>
      </c>
      <c r="AQ209" s="216"/>
      <c r="AR209" s="216"/>
      <c r="AS209" s="216"/>
      <c r="AT209" s="216"/>
      <c r="AU209" s="216"/>
      <c r="AV209" s="216"/>
      <c r="AW209" s="216"/>
      <c r="AX209" s="216"/>
      <c r="AY209" s="216"/>
      <c r="AZ209" s="216"/>
      <c r="BA209" s="216"/>
      <c r="BB209" s="216"/>
      <c r="BC209" s="216"/>
      <c r="BD209" s="216"/>
      <c r="BE209" s="216"/>
      <c r="BF209" s="216"/>
      <c r="BG209" s="216"/>
      <c r="BH209" s="216"/>
      <c r="BI209" s="216"/>
    </row>
    <row r="210" spans="1:61" s="37" customFormat="1" ht="15">
      <c r="A210" s="109"/>
      <c r="B210" s="121"/>
      <c r="C210" s="121"/>
      <c r="D210" s="294"/>
      <c r="E210" s="298"/>
      <c r="F210" s="121"/>
      <c r="G210" s="294"/>
      <c r="H210" s="121"/>
      <c r="I210" s="297"/>
      <c r="J210" s="299"/>
      <c r="K210" s="121"/>
      <c r="L210" s="121"/>
      <c r="M210" s="121"/>
      <c r="N210" s="121"/>
      <c r="O210" s="121"/>
      <c r="P210" s="121"/>
      <c r="Q210" s="274"/>
      <c r="R210" s="274"/>
      <c r="U210" s="114"/>
      <c r="AL210" s="216" t="str">
        <f>IF(ISERROR(IF('T203'!B210="","",'T203'!B210)),"",IF('T203'!B210="","",'T203'!B210))</f>
        <v>A15502</v>
      </c>
      <c r="AM210" s="216" t="str">
        <f>IF(ISERROR(IF('T203'!K210="","",'T203'!K210)),"",IF('T203'!K210="","",'T203'!K210))</f>
        <v>A10020</v>
      </c>
      <c r="AN210" s="216">
        <f t="shared" si="11"/>
        <v>210</v>
      </c>
      <c r="AO210" s="216" t="str">
        <f>IF(ISERROR('T203'!L210),"",'T203'!L210)</f>
        <v xml:space="preserve"> </v>
      </c>
      <c r="AP210" s="216">
        <f t="shared" si="10"/>
        <v>1</v>
      </c>
      <c r="AQ210" s="216"/>
      <c r="AR210" s="216"/>
      <c r="AS210" s="216"/>
      <c r="AT210" s="216"/>
      <c r="AU210" s="216"/>
      <c r="AV210" s="216"/>
      <c r="AW210" s="216"/>
      <c r="AX210" s="216"/>
      <c r="AY210" s="216"/>
      <c r="AZ210" s="216"/>
      <c r="BA210" s="216"/>
      <c r="BB210" s="216"/>
      <c r="BC210" s="216"/>
      <c r="BD210" s="216"/>
      <c r="BE210" s="216"/>
      <c r="BF210" s="216"/>
      <c r="BG210" s="216"/>
      <c r="BH210" s="216"/>
      <c r="BI210" s="216"/>
    </row>
    <row r="211" spans="1:61" s="37" customFormat="1" ht="15">
      <c r="A211" s="109"/>
      <c r="B211" s="121"/>
      <c r="C211" s="121"/>
      <c r="D211" s="300"/>
      <c r="E211" s="300"/>
      <c r="F211" s="121"/>
      <c r="G211" s="121"/>
      <c r="H211" s="121"/>
      <c r="I211" s="297"/>
      <c r="J211" s="297"/>
      <c r="K211" s="121"/>
      <c r="L211" s="121"/>
      <c r="M211" s="121"/>
      <c r="N211" s="121"/>
      <c r="O211" s="121"/>
      <c r="P211" s="121"/>
      <c r="Q211" s="274"/>
      <c r="R211" s="274"/>
      <c r="U211" s="114"/>
      <c r="AL211" s="216" t="str">
        <f>IF(ISERROR(IF('T203'!B211="","",'T203'!B211)),"",IF('T203'!B211="","",'T203'!B211))</f>
        <v>A15504</v>
      </c>
      <c r="AM211" s="216" t="str">
        <f>IF(ISERROR(IF('T203'!K211="","",'T203'!K211)),"",IF('T203'!K211="","",'T203'!K211))</f>
        <v>A10022</v>
      </c>
      <c r="AN211" s="216">
        <f t="shared" si="11"/>
        <v>211</v>
      </c>
      <c r="AO211" s="216" t="str">
        <f>IF(ISERROR('T203'!L211),"",'T203'!L211)</f>
        <v>1-6</v>
      </c>
      <c r="AP211" s="216">
        <f t="shared" si="10"/>
        <v>1</v>
      </c>
      <c r="AQ211" s="216"/>
      <c r="AR211" s="216"/>
      <c r="AS211" s="216"/>
      <c r="AT211" s="216"/>
      <c r="AU211" s="216"/>
      <c r="AV211" s="216"/>
      <c r="AW211" s="216"/>
      <c r="AX211" s="216"/>
      <c r="AY211" s="216"/>
      <c r="AZ211" s="216"/>
      <c r="BA211" s="216"/>
      <c r="BB211" s="216"/>
      <c r="BC211" s="216"/>
      <c r="BD211" s="216"/>
      <c r="BE211" s="216"/>
      <c r="BF211" s="216"/>
      <c r="BG211" s="216"/>
      <c r="BH211" s="216"/>
      <c r="BI211" s="216"/>
    </row>
    <row r="212" spans="1:61" s="37" customFormat="1" ht="15">
      <c r="A212" s="109"/>
      <c r="B212" s="121"/>
      <c r="C212" s="121"/>
      <c r="D212" s="301"/>
      <c r="E212" s="300"/>
      <c r="F212" s="121"/>
      <c r="G212" s="121"/>
      <c r="H212" s="121"/>
      <c r="I212" s="297"/>
      <c r="J212" s="297"/>
      <c r="K212" s="121"/>
      <c r="L212" s="121"/>
      <c r="M212" s="121"/>
      <c r="N212" s="121"/>
      <c r="O212" s="121"/>
      <c r="P212" s="121"/>
      <c r="Q212" s="274"/>
      <c r="R212" s="274"/>
      <c r="U212" s="114"/>
      <c r="AL212" s="216" t="str">
        <f>IF(ISERROR(IF('T203'!B212="","",'T203'!B212)),"",IF('T203'!B212="","",'T203'!B212))</f>
        <v>A15506</v>
      </c>
      <c r="AM212" s="216" t="str">
        <f>IF(ISERROR(IF('T203'!K212="","",'T203'!K212)),"",IF('T203'!K212="","",'T203'!K212))</f>
        <v>A10022</v>
      </c>
      <c r="AN212" s="216">
        <f t="shared" si="11"/>
        <v>212</v>
      </c>
      <c r="AO212" s="216" t="str">
        <f>IF(ISERROR('T203'!L212),"",'T203'!L212)</f>
        <v>7</v>
      </c>
      <c r="AP212" s="216">
        <f t="shared" si="10"/>
        <v>1</v>
      </c>
      <c r="AQ212" s="216"/>
      <c r="AR212" s="216"/>
      <c r="AS212" s="216"/>
      <c r="AT212" s="216"/>
      <c r="AU212" s="216"/>
      <c r="AV212" s="216"/>
      <c r="AW212" s="216"/>
      <c r="AX212" s="216"/>
      <c r="AY212" s="216"/>
      <c r="AZ212" s="216"/>
      <c r="BA212" s="216"/>
      <c r="BB212" s="216"/>
      <c r="BC212" s="216"/>
      <c r="BD212" s="216"/>
      <c r="BE212" s="216"/>
      <c r="BF212" s="216"/>
      <c r="BG212" s="216"/>
      <c r="BH212" s="216"/>
      <c r="BI212" s="216"/>
    </row>
    <row r="213" spans="1:61" s="37" customFormat="1" ht="15">
      <c r="A213" s="109"/>
      <c r="B213" s="121"/>
      <c r="C213" s="121"/>
      <c r="D213" s="302"/>
      <c r="E213" s="300"/>
      <c r="F213" s="121"/>
      <c r="G213" s="121"/>
      <c r="H213" s="121"/>
      <c r="I213" s="297"/>
      <c r="J213" s="297"/>
      <c r="K213" s="121"/>
      <c r="L213" s="121"/>
      <c r="M213" s="121"/>
      <c r="N213" s="121"/>
      <c r="O213" s="121"/>
      <c r="P213" s="121"/>
      <c r="Q213" s="274"/>
      <c r="R213" s="274"/>
      <c r="U213" s="114"/>
      <c r="AL213" s="216" t="str">
        <f>IF(ISERROR(IF('T203'!B213="","",'T203'!B213)),"",IF('T203'!B213="","",'T203'!B213))</f>
        <v>A15508</v>
      </c>
      <c r="AM213" s="216" t="str">
        <f>IF(ISERROR(IF('T203'!K213="","",'T203'!K213)),"",IF('T203'!K213="","",'T203'!K213))</f>
        <v>A10024</v>
      </c>
      <c r="AN213" s="216">
        <f t="shared" si="11"/>
        <v>213</v>
      </c>
      <c r="AO213" s="216" t="str">
        <f>IF(ISERROR('T203'!L213),"",'T203'!L213)</f>
        <v>1-6 + QRY FLR</v>
      </c>
      <c r="AP213" s="216">
        <f t="shared" si="10"/>
        <v>1</v>
      </c>
      <c r="AQ213" s="216"/>
      <c r="AR213" s="216"/>
      <c r="AS213" s="216"/>
      <c r="AT213" s="216"/>
      <c r="AU213" s="216"/>
      <c r="AV213" s="216"/>
      <c r="AW213" s="216"/>
      <c r="AX213" s="216"/>
      <c r="AY213" s="216"/>
      <c r="AZ213" s="216"/>
      <c r="BA213" s="216"/>
      <c r="BB213" s="216"/>
      <c r="BC213" s="216"/>
      <c r="BD213" s="216"/>
      <c r="BE213" s="216"/>
      <c r="BF213" s="216"/>
      <c r="BG213" s="216"/>
      <c r="BH213" s="216"/>
      <c r="BI213" s="216"/>
    </row>
    <row r="214" spans="1:61" s="37" customFormat="1" ht="15">
      <c r="A214" s="109"/>
      <c r="B214" s="121"/>
      <c r="C214" s="121"/>
      <c r="D214" s="301"/>
      <c r="E214" s="300"/>
      <c r="F214" s="121"/>
      <c r="G214" s="121"/>
      <c r="H214" s="121"/>
      <c r="I214" s="297"/>
      <c r="J214" s="297"/>
      <c r="K214" s="121"/>
      <c r="L214" s="121"/>
      <c r="M214" s="121"/>
      <c r="N214" s="121"/>
      <c r="O214" s="121"/>
      <c r="P214" s="121"/>
      <c r="Q214" s="274"/>
      <c r="R214" s="274"/>
      <c r="U214" s="114"/>
      <c r="AL214" s="216" t="str">
        <f>IF(ISERROR(IF('T203'!B214="","",'T203'!B214)),"",IF('T203'!B214="","",'T203'!B214))</f>
        <v>A16002</v>
      </c>
      <c r="AM214" s="216" t="str">
        <f>IF(ISERROR(IF('T203'!K214="","",'T203'!K214)),"",IF('T203'!K214="","",'T203'!K214))</f>
        <v>A10026</v>
      </c>
      <c r="AN214" s="216">
        <f t="shared" si="11"/>
        <v>214</v>
      </c>
      <c r="AO214" s="216" t="str">
        <f>IF(ISERROR('T203'!L214),"",'T203'!L214)</f>
        <v xml:space="preserve"> </v>
      </c>
      <c r="AP214" s="216">
        <f t="shared" si="10"/>
        <v>1</v>
      </c>
      <c r="AQ214" s="216"/>
      <c r="AR214" s="216"/>
      <c r="AS214" s="216"/>
      <c r="AT214" s="216"/>
      <c r="AU214" s="216"/>
      <c r="AV214" s="216"/>
      <c r="AW214" s="216"/>
      <c r="AX214" s="216"/>
      <c r="AY214" s="216"/>
      <c r="AZ214" s="216"/>
      <c r="BA214" s="216"/>
      <c r="BB214" s="216"/>
      <c r="BC214" s="216"/>
      <c r="BD214" s="216"/>
      <c r="BE214" s="216"/>
      <c r="BF214" s="216"/>
      <c r="BG214" s="216"/>
      <c r="BH214" s="216"/>
      <c r="BI214" s="216"/>
    </row>
    <row r="215" spans="1:61" s="37" customFormat="1" ht="15">
      <c r="A215" s="109"/>
      <c r="B215" s="301"/>
      <c r="C215" s="121"/>
      <c r="D215" s="300"/>
      <c r="E215" s="300"/>
      <c r="F215" s="121"/>
      <c r="G215" s="121"/>
      <c r="H215" s="121"/>
      <c r="I215" s="297"/>
      <c r="J215" s="297"/>
      <c r="K215" s="121"/>
      <c r="L215" s="121"/>
      <c r="M215" s="121"/>
      <c r="N215" s="121"/>
      <c r="O215" s="121"/>
      <c r="P215" s="121"/>
      <c r="Q215" s="274"/>
      <c r="R215" s="274"/>
      <c r="U215" s="114"/>
      <c r="AL215" s="216" t="str">
        <f>IF(ISERROR(IF('T203'!B215="","",'T203'!B215)),"",IF('T203'!B215="","",'T203'!B215))</f>
        <v>A16004</v>
      </c>
      <c r="AM215" s="216" t="str">
        <f>IF(ISERROR(IF('T203'!K215="","",'T203'!K215)),"",IF('T203'!K215="","",'T203'!K215))</f>
        <v>A10028</v>
      </c>
      <c r="AN215" s="216">
        <f t="shared" si="11"/>
        <v>215</v>
      </c>
      <c r="AO215" s="216" t="str">
        <f>IF(ISERROR('T203'!L215),"",'T203'!L215)</f>
        <v xml:space="preserve"> </v>
      </c>
      <c r="AP215" s="216">
        <f t="shared" si="10"/>
        <v>1</v>
      </c>
      <c r="AQ215" s="216"/>
      <c r="AR215" s="216"/>
      <c r="AS215" s="216"/>
      <c r="AT215" s="216"/>
      <c r="AU215" s="216"/>
      <c r="AV215" s="216"/>
      <c r="AW215" s="216"/>
      <c r="AX215" s="216"/>
      <c r="AY215" s="216"/>
      <c r="AZ215" s="216"/>
      <c r="BA215" s="216"/>
      <c r="BB215" s="216"/>
      <c r="BC215" s="216"/>
      <c r="BD215" s="216"/>
      <c r="BE215" s="216"/>
      <c r="BF215" s="216"/>
      <c r="BG215" s="216"/>
      <c r="BH215" s="216"/>
      <c r="BI215" s="216"/>
    </row>
    <row r="216" spans="1:61" s="37" customFormat="1" ht="15">
      <c r="A216" s="109"/>
      <c r="B216" s="303"/>
      <c r="C216" s="121"/>
      <c r="D216" s="300"/>
      <c r="E216" s="300"/>
      <c r="F216" s="121"/>
      <c r="G216" s="121"/>
      <c r="H216" s="121"/>
      <c r="I216" s="297"/>
      <c r="J216" s="297"/>
      <c r="K216" s="121"/>
      <c r="L216" s="121"/>
      <c r="M216" s="121"/>
      <c r="N216" s="121"/>
      <c r="O216" s="121"/>
      <c r="P216" s="121"/>
      <c r="Q216" s="274"/>
      <c r="R216" s="274"/>
      <c r="U216" s="114"/>
      <c r="AL216" s="216" t="str">
        <f>IF(ISERROR(IF('T203'!B216="","",'T203'!B216)),"",IF('T203'!B216="","",'T203'!B216))</f>
        <v>A16006</v>
      </c>
      <c r="AM216" s="216" t="str">
        <f>IF(ISERROR(IF('T203'!K216="","",'T203'!K216)),"",IF('T203'!K216="","",'T203'!K216))</f>
        <v>A10030</v>
      </c>
      <c r="AN216" s="216">
        <f t="shared" si="11"/>
        <v>216</v>
      </c>
      <c r="AO216" s="216" t="str">
        <f>IF(ISERROR('T203'!L216),"",'T203'!L216)</f>
        <v>1-3</v>
      </c>
      <c r="AP216" s="216">
        <f t="shared" si="10"/>
        <v>1</v>
      </c>
      <c r="AQ216" s="216"/>
      <c r="AR216" s="216"/>
      <c r="AS216" s="216"/>
      <c r="AT216" s="216"/>
      <c r="AU216" s="216"/>
      <c r="AV216" s="216"/>
      <c r="AW216" s="216"/>
      <c r="AX216" s="216"/>
      <c r="AY216" s="216"/>
      <c r="AZ216" s="216"/>
      <c r="BA216" s="216"/>
      <c r="BB216" s="216"/>
      <c r="BC216" s="216"/>
      <c r="BD216" s="216"/>
      <c r="BE216" s="216"/>
      <c r="BF216" s="216"/>
      <c r="BG216" s="216"/>
      <c r="BH216" s="216"/>
      <c r="BI216" s="216"/>
    </row>
    <row r="217" spans="1:61" s="37" customFormat="1" ht="15">
      <c r="A217" s="109"/>
      <c r="B217" s="303"/>
      <c r="C217" s="121"/>
      <c r="D217" s="300"/>
      <c r="E217" s="300"/>
      <c r="F217" s="121"/>
      <c r="G217" s="121"/>
      <c r="H217" s="121"/>
      <c r="I217" s="297"/>
      <c r="J217" s="297"/>
      <c r="K217" s="121"/>
      <c r="L217" s="121"/>
      <c r="M217" s="121"/>
      <c r="N217" s="121"/>
      <c r="O217" s="121"/>
      <c r="P217" s="121"/>
      <c r="Q217" s="274"/>
      <c r="R217" s="274"/>
      <c r="U217" s="114"/>
      <c r="AL217" s="216" t="str">
        <f>IF(ISERROR(IF('T203'!B217="","",'T203'!B217)),"",IF('T203'!B217="","",'T203'!B217))</f>
        <v>A16008</v>
      </c>
      <c r="AM217" s="216" t="str">
        <f>IF(ISERROR(IF('T203'!K217="","",'T203'!K217)),"",IF('T203'!K217="","",'T203'!K217))</f>
        <v>A10032</v>
      </c>
      <c r="AN217" s="216">
        <f t="shared" si="11"/>
        <v>217</v>
      </c>
      <c r="AO217" s="216" t="str">
        <f>IF(ISERROR('T203'!L217),"",'T203'!L217)</f>
        <v xml:space="preserve"> </v>
      </c>
      <c r="AP217" s="216">
        <f t="shared" si="10"/>
        <v>1</v>
      </c>
      <c r="AQ217" s="216"/>
      <c r="AR217" s="216"/>
      <c r="AS217" s="216"/>
      <c r="AT217" s="216"/>
      <c r="AU217" s="216"/>
      <c r="AV217" s="216"/>
      <c r="AW217" s="216"/>
      <c r="AX217" s="216"/>
      <c r="AY217" s="216"/>
      <c r="AZ217" s="216"/>
      <c r="BA217" s="216"/>
      <c r="BB217" s="216"/>
      <c r="BC217" s="216"/>
      <c r="BD217" s="216"/>
      <c r="BE217" s="216"/>
      <c r="BF217" s="216"/>
      <c r="BG217" s="216"/>
      <c r="BH217" s="216"/>
      <c r="BI217" s="216"/>
    </row>
    <row r="218" spans="1:61" s="37" customFormat="1" ht="15">
      <c r="A218" s="109"/>
      <c r="B218" s="300"/>
      <c r="C218" s="121"/>
      <c r="D218" s="121"/>
      <c r="E218" s="121"/>
      <c r="F218" s="121"/>
      <c r="G218" s="121"/>
      <c r="H218" s="121"/>
      <c r="I218" s="121"/>
      <c r="J218" s="121"/>
      <c r="K218" s="121"/>
      <c r="L218" s="121"/>
      <c r="M218" s="121"/>
      <c r="N218" s="121"/>
      <c r="O218" s="121"/>
      <c r="P218" s="121"/>
      <c r="Q218" s="274"/>
      <c r="R218" s="274"/>
      <c r="U218" s="114"/>
      <c r="AL218" s="216" t="str">
        <f>IF(ISERROR(IF('T203'!B218="","",'T203'!B218)),"",IF('T203'!B218="","",'T203'!B218))</f>
        <v>A16010</v>
      </c>
      <c r="AM218" s="216" t="str">
        <f>IF(ISERROR(IF('T203'!K218="","",'T203'!K218)),"",IF('T203'!K218="","",'T203'!K218))</f>
        <v>A10034</v>
      </c>
      <c r="AN218" s="216">
        <f t="shared" si="11"/>
        <v>218</v>
      </c>
      <c r="AO218" s="216" t="str">
        <f>IF(ISERROR('T203'!L218),"",'T203'!L218)</f>
        <v xml:space="preserve"> </v>
      </c>
      <c r="AP218" s="216">
        <f t="shared" si="10"/>
        <v>1</v>
      </c>
      <c r="AQ218" s="216"/>
      <c r="AR218" s="216"/>
      <c r="AS218" s="216"/>
      <c r="AT218" s="216"/>
      <c r="AU218" s="216"/>
      <c r="AV218" s="216"/>
      <c r="AW218" s="216"/>
      <c r="AX218" s="216"/>
      <c r="AY218" s="216"/>
      <c r="AZ218" s="216"/>
      <c r="BA218" s="216"/>
      <c r="BB218" s="216"/>
      <c r="BC218" s="216"/>
      <c r="BD218" s="216"/>
      <c r="BE218" s="216"/>
      <c r="BF218" s="216"/>
      <c r="BG218" s="216"/>
      <c r="BH218" s="216"/>
      <c r="BI218" s="216"/>
    </row>
    <row r="219" spans="1:61" s="37" customFormat="1" ht="15">
      <c r="A219" s="109"/>
      <c r="B219" s="121"/>
      <c r="C219" s="121"/>
      <c r="D219" s="121"/>
      <c r="E219" s="121"/>
      <c r="F219" s="121"/>
      <c r="G219" s="121"/>
      <c r="H219" s="121"/>
      <c r="I219" s="121"/>
      <c r="J219" s="121"/>
      <c r="K219" s="121"/>
      <c r="L219" s="121"/>
      <c r="M219" s="121"/>
      <c r="N219" s="121"/>
      <c r="O219" s="121"/>
      <c r="P219" s="121"/>
      <c r="Q219" s="274"/>
      <c r="R219" s="274"/>
      <c r="U219" s="114"/>
      <c r="AL219" s="216" t="str">
        <f>IF(ISERROR(IF('T203'!B219="","",'T203'!B219)),"",IF('T203'!B219="","",'T203'!B219))</f>
        <v>A16012</v>
      </c>
      <c r="AM219" s="216" t="str">
        <f>IF(ISERROR(IF('T203'!K219="","",'T203'!K219)),"",IF('T203'!K219="","",'T203'!K219))</f>
        <v>A10036</v>
      </c>
      <c r="AN219" s="216">
        <f t="shared" si="11"/>
        <v>219</v>
      </c>
      <c r="AO219" s="216" t="str">
        <f>IF(ISERROR('T203'!L219),"",'T203'!L219)</f>
        <v xml:space="preserve"> </v>
      </c>
      <c r="AP219" s="216">
        <f t="shared" si="10"/>
        <v>1</v>
      </c>
      <c r="AQ219" s="216"/>
      <c r="AR219" s="216"/>
      <c r="AS219" s="216"/>
      <c r="AT219" s="216"/>
      <c r="AU219" s="216"/>
      <c r="AV219" s="216"/>
      <c r="AW219" s="216"/>
      <c r="AX219" s="216"/>
      <c r="AY219" s="216"/>
      <c r="AZ219" s="216"/>
      <c r="BA219" s="216"/>
      <c r="BB219" s="216"/>
      <c r="BC219" s="216"/>
      <c r="BD219" s="216"/>
      <c r="BE219" s="216"/>
      <c r="BF219" s="216"/>
      <c r="BG219" s="216"/>
      <c r="BH219" s="216"/>
      <c r="BI219" s="216"/>
    </row>
    <row r="220" spans="1:61" s="37" customFormat="1" ht="15">
      <c r="A220" s="114"/>
      <c r="B220" s="121"/>
      <c r="C220" s="121"/>
      <c r="D220" s="121"/>
      <c r="E220" s="121"/>
      <c r="F220" s="121"/>
      <c r="G220" s="121" t="s">
        <v>258</v>
      </c>
      <c r="H220" s="121"/>
      <c r="I220" s="121"/>
      <c r="J220" s="121"/>
      <c r="K220" s="121"/>
      <c r="L220" s="121"/>
      <c r="M220" s="121"/>
      <c r="N220" s="121"/>
      <c r="O220" s="121"/>
      <c r="P220" s="121"/>
      <c r="Q220" s="274"/>
      <c r="R220" s="274"/>
      <c r="U220" s="114"/>
      <c r="AL220" s="216" t="str">
        <f>IF(ISERROR(IF('T203'!B220="","",'T203'!B220)),"",IF('T203'!B220="","",'T203'!B220))</f>
        <v>A16014</v>
      </c>
      <c r="AM220" s="216" t="str">
        <f>IF(ISERROR(IF('T203'!K220="","",'T203'!K220)),"",IF('T203'!K220="","",'T203'!K220))</f>
        <v>A10038</v>
      </c>
      <c r="AN220" s="216">
        <f t="shared" si="11"/>
        <v>220</v>
      </c>
      <c r="AO220" s="216" t="str">
        <f>IF(ISERROR('T203'!L220),"",'T203'!L220)</f>
        <v>1A-1B</v>
      </c>
      <c r="AP220" s="216">
        <f t="shared" si="10"/>
        <v>1</v>
      </c>
      <c r="AQ220" s="216"/>
      <c r="AR220" s="216"/>
      <c r="AS220" s="216"/>
      <c r="AT220" s="216"/>
      <c r="AU220" s="216"/>
      <c r="AV220" s="216"/>
      <c r="AW220" s="216"/>
      <c r="AX220" s="216"/>
      <c r="AY220" s="216"/>
      <c r="AZ220" s="216"/>
      <c r="BA220" s="216"/>
      <c r="BB220" s="216"/>
      <c r="BC220" s="216"/>
      <c r="BD220" s="216"/>
      <c r="BE220" s="216"/>
      <c r="BF220" s="216"/>
      <c r="BG220" s="216"/>
      <c r="BH220" s="216"/>
      <c r="BI220" s="216"/>
    </row>
    <row r="221" spans="1:61" s="37" customFormat="1" ht="15">
      <c r="A221" s="114"/>
      <c r="B221" s="121"/>
      <c r="C221" s="121">
        <f>N69</f>
        <v>0</v>
      </c>
      <c r="D221" s="121">
        <f>M69</f>
        <v>0</v>
      </c>
      <c r="E221" s="121">
        <f>L69</f>
        <v>0</v>
      </c>
      <c r="F221" s="121">
        <f>K69</f>
        <v>0</v>
      </c>
      <c r="G221" s="121">
        <f>J69</f>
        <v>0</v>
      </c>
      <c r="H221" s="121">
        <f>I69</f>
        <v>0</v>
      </c>
      <c r="I221" s="121">
        <f>H69</f>
        <v>0</v>
      </c>
      <c r="J221" s="121">
        <f>G69</f>
        <v>0</v>
      </c>
      <c r="K221" s="121">
        <f>F69</f>
        <v>0</v>
      </c>
      <c r="L221" s="121">
        <f>E69</f>
        <v>0</v>
      </c>
      <c r="M221" s="121">
        <f>D69</f>
        <v>0</v>
      </c>
      <c r="N221" s="121"/>
      <c r="O221" s="121"/>
      <c r="P221" s="121"/>
      <c r="Q221" s="274"/>
      <c r="R221" s="274"/>
      <c r="U221" s="114"/>
      <c r="AL221" s="216" t="str">
        <f>IF(ISERROR(IF('T203'!B221="","",'T203'!B221)),"",IF('T203'!B221="","",'T203'!B221))</f>
        <v>A16016</v>
      </c>
      <c r="AM221" s="216" t="str">
        <f>IF(ISERROR(IF('T203'!K221="","",'T203'!K221)),"",IF('T203'!K221="","",'T203'!K221))</f>
        <v>A10038</v>
      </c>
      <c r="AN221" s="216">
        <f t="shared" si="11"/>
        <v>221</v>
      </c>
      <c r="AO221" s="216" t="str">
        <f>IF(ISERROR('T203'!L221),"",'T203'!L221)</f>
        <v>1B</v>
      </c>
      <c r="AP221" s="216">
        <f t="shared" si="10"/>
        <v>1</v>
      </c>
      <c r="AQ221" s="216"/>
      <c r="AR221" s="216"/>
      <c r="AS221" s="216"/>
      <c r="AT221" s="216"/>
      <c r="AU221" s="216"/>
      <c r="AV221" s="216"/>
      <c r="AW221" s="216"/>
      <c r="AX221" s="216"/>
      <c r="AY221" s="216"/>
      <c r="AZ221" s="216"/>
      <c r="BA221" s="216"/>
      <c r="BB221" s="216"/>
      <c r="BC221" s="216"/>
      <c r="BD221" s="216"/>
      <c r="BE221" s="216"/>
      <c r="BF221" s="216"/>
      <c r="BG221" s="216"/>
      <c r="BH221" s="216"/>
      <c r="BI221" s="216"/>
    </row>
    <row r="222" spans="1:61" s="37" customFormat="1" ht="15">
      <c r="A222" s="114"/>
      <c r="B222" s="121">
        <v>0</v>
      </c>
      <c r="C222" s="294">
        <f>P222</f>
        <v>6.9787488376816533</v>
      </c>
      <c r="D222" s="294">
        <f>P223</f>
        <v>9.533251854051084</v>
      </c>
      <c r="E222" s="294">
        <f>P224</f>
        <v>13.02280581041226</v>
      </c>
      <c r="F222" s="294">
        <f>P225</f>
        <v>17.789676992918196</v>
      </c>
      <c r="G222" s="294">
        <f>P226</f>
        <v>24.11831168315992</v>
      </c>
      <c r="H222" s="294">
        <f>P227</f>
        <v>32.946584684146316</v>
      </c>
      <c r="I222" s="294">
        <f>P228</f>
        <v>45.134862560198059</v>
      </c>
      <c r="J222" s="294">
        <f>P229</f>
        <v>61.656039240307337</v>
      </c>
      <c r="K222" s="294">
        <f>P230</f>
        <v>69.760487336687731</v>
      </c>
      <c r="L222" s="294">
        <f>P231</f>
        <v>84.224631674288489</v>
      </c>
      <c r="M222" s="294">
        <f>P232</f>
        <v>95.295634032720628</v>
      </c>
      <c r="N222" s="121">
        <f>P233</f>
        <v>114.37051336098466</v>
      </c>
      <c r="O222" s="304">
        <v>75</v>
      </c>
      <c r="P222" s="305">
        <f t="shared" ref="P222:P233" si="12">$O222^0.45</f>
        <v>6.9787488376816533</v>
      </c>
      <c r="Q222" s="274"/>
      <c r="R222" s="274"/>
      <c r="U222" s="114"/>
      <c r="AL222" s="216" t="str">
        <f>IF(ISERROR(IF('T203'!B222="","",'T203'!B222)),"",IF('T203'!B222="","",'T203'!B222))</f>
        <v>A16018</v>
      </c>
      <c r="AM222" s="216" t="str">
        <f>IF(ISERROR(IF('T203'!K222="","",'T203'!K222)),"",IF('T203'!K222="","",'T203'!K222))</f>
        <v>A10040</v>
      </c>
      <c r="AN222" s="216">
        <f t="shared" si="11"/>
        <v>222</v>
      </c>
      <c r="AO222" s="216" t="str">
        <f>IF(ISERROR('T203'!L222),"",'T203'!L222)</f>
        <v xml:space="preserve"> </v>
      </c>
      <c r="AP222" s="216">
        <f t="shared" si="10"/>
        <v>1</v>
      </c>
      <c r="AQ222" s="216"/>
      <c r="AR222" s="216"/>
      <c r="AS222" s="216"/>
      <c r="AT222" s="216"/>
      <c r="AU222" s="216"/>
      <c r="AV222" s="216"/>
      <c r="AW222" s="216"/>
      <c r="AX222" s="216"/>
      <c r="AY222" s="216"/>
      <c r="AZ222" s="216"/>
      <c r="BA222" s="216"/>
      <c r="BB222" s="216"/>
      <c r="BC222" s="216"/>
      <c r="BD222" s="216"/>
      <c r="BE222" s="216"/>
      <c r="BF222" s="216"/>
      <c r="BG222" s="216"/>
      <c r="BH222" s="216"/>
      <c r="BI222" s="216"/>
    </row>
    <row r="223" spans="1:61" s="37" customFormat="1" ht="15">
      <c r="A223" s="114"/>
      <c r="B223" s="121">
        <v>0</v>
      </c>
      <c r="C223" s="306">
        <f>P34</f>
        <v>0</v>
      </c>
      <c r="D223" s="306">
        <f>O34</f>
        <v>0</v>
      </c>
      <c r="E223" s="306">
        <f>N34</f>
        <v>0</v>
      </c>
      <c r="F223" s="306">
        <f>M34</f>
        <v>0</v>
      </c>
      <c r="G223" s="306">
        <f>L34</f>
        <v>0</v>
      </c>
      <c r="H223" s="306">
        <f>K34</f>
        <v>0</v>
      </c>
      <c r="I223" s="306">
        <f>J34</f>
        <v>0</v>
      </c>
      <c r="J223" s="306">
        <f>I34</f>
        <v>0</v>
      </c>
      <c r="K223" s="306">
        <f>H34</f>
        <v>0</v>
      </c>
      <c r="L223" s="306">
        <f>G34</f>
        <v>0</v>
      </c>
      <c r="M223" s="306">
        <f>F34</f>
        <v>0</v>
      </c>
      <c r="N223" s="121"/>
      <c r="O223" s="304">
        <v>150</v>
      </c>
      <c r="P223" s="305">
        <f>$O223^0.45</f>
        <v>9.533251854051084</v>
      </c>
      <c r="Q223" s="274"/>
      <c r="R223" s="274"/>
      <c r="U223" s="114"/>
      <c r="AL223" s="216" t="str">
        <f>IF(ISERROR(IF('T203'!B223="","",'T203'!B223)),"",IF('T203'!B223="","",'T203'!B223))</f>
        <v>A16020</v>
      </c>
      <c r="AM223" s="216" t="str">
        <f>IF(ISERROR(IF('T203'!K223="","",'T203'!K223)),"",IF('T203'!K223="","",'T203'!K223))</f>
        <v>A10042</v>
      </c>
      <c r="AN223" s="216">
        <f t="shared" si="11"/>
        <v>223</v>
      </c>
      <c r="AO223" s="216" t="str">
        <f>IF(ISERROR('T203'!L223),"",'T203'!L223)</f>
        <v xml:space="preserve"> </v>
      </c>
      <c r="AP223" s="216">
        <f t="shared" si="10"/>
        <v>1</v>
      </c>
      <c r="AQ223" s="216"/>
      <c r="AR223" s="216"/>
      <c r="AS223" s="216"/>
      <c r="AT223" s="216"/>
      <c r="AU223" s="216"/>
      <c r="AV223" s="216"/>
      <c r="AW223" s="216"/>
      <c r="AX223" s="216"/>
      <c r="AY223" s="216"/>
      <c r="AZ223" s="216"/>
      <c r="BA223" s="216"/>
      <c r="BB223" s="216"/>
      <c r="BC223" s="216"/>
      <c r="BD223" s="216"/>
      <c r="BE223" s="216"/>
      <c r="BF223" s="216"/>
      <c r="BG223" s="216"/>
      <c r="BH223" s="216"/>
      <c r="BI223" s="216"/>
    </row>
    <row r="224" spans="1:61" s="37" customFormat="1" ht="15">
      <c r="A224" s="114"/>
      <c r="B224" s="121">
        <v>-1</v>
      </c>
      <c r="C224" s="306">
        <f>AC35</f>
        <v>15</v>
      </c>
      <c r="D224" s="306">
        <f>AB35</f>
        <v>21</v>
      </c>
      <c r="E224" s="306">
        <f>AA35</f>
        <v>30</v>
      </c>
      <c r="F224" s="306">
        <f>Z35</f>
        <v>50</v>
      </c>
      <c r="G224" s="306">
        <f>Y35</f>
        <v>70</v>
      </c>
      <c r="H224" s="306">
        <f>X35</f>
        <v>90</v>
      </c>
      <c r="I224" s="306">
        <f>W35</f>
        <v>100</v>
      </c>
      <c r="J224" s="306">
        <f>V35</f>
        <v>100</v>
      </c>
      <c r="K224" s="306">
        <f>G36</f>
        <v>0</v>
      </c>
      <c r="L224" s="306">
        <f>F36</f>
        <v>0</v>
      </c>
      <c r="M224" s="306" t="e">
        <f>#REF!</f>
        <v>#REF!</v>
      </c>
      <c r="N224" s="121"/>
      <c r="O224" s="304">
        <v>300</v>
      </c>
      <c r="P224" s="305">
        <f t="shared" si="12"/>
        <v>13.02280581041226</v>
      </c>
      <c r="Q224" s="274"/>
      <c r="R224" s="274"/>
      <c r="U224" s="114"/>
      <c r="AL224" s="216" t="str">
        <f>IF(ISERROR(IF('T203'!B224="","",'T203'!B224)),"",IF('T203'!B224="","",'T203'!B224))</f>
        <v>A16022</v>
      </c>
      <c r="AM224" s="216" t="str">
        <f>IF(ISERROR(IF('T203'!K224="","",'T203'!K224)),"",IF('T203'!K224="","",'T203'!K224))</f>
        <v>A10044</v>
      </c>
      <c r="AN224" s="216">
        <f t="shared" si="11"/>
        <v>224</v>
      </c>
      <c r="AO224" s="216" t="str">
        <f>IF(ISERROR('T203'!L224),"",'T203'!L224)</f>
        <v xml:space="preserve"> </v>
      </c>
      <c r="AP224" s="216">
        <f t="shared" si="10"/>
        <v>1</v>
      </c>
      <c r="AQ224" s="216"/>
      <c r="AR224" s="216"/>
      <c r="AS224" s="216"/>
      <c r="AT224" s="216"/>
      <c r="AU224" s="216"/>
      <c r="AV224" s="216"/>
      <c r="AW224" s="216"/>
      <c r="AX224" s="216"/>
      <c r="AY224" s="216"/>
      <c r="AZ224" s="216"/>
      <c r="BA224" s="216"/>
      <c r="BB224" s="216"/>
      <c r="BC224" s="216"/>
      <c r="BD224" s="216"/>
      <c r="BE224" s="216"/>
      <c r="BF224" s="216"/>
      <c r="BG224" s="216"/>
      <c r="BH224" s="216"/>
      <c r="BI224" s="216"/>
    </row>
    <row r="225" spans="1:61" s="37" customFormat="1" ht="15">
      <c r="A225" s="114"/>
      <c r="B225" s="121">
        <v>0</v>
      </c>
      <c r="C225" s="306">
        <f>P34</f>
        <v>0</v>
      </c>
      <c r="D225" s="306">
        <f>O34</f>
        <v>0</v>
      </c>
      <c r="E225" s="306">
        <f>N34</f>
        <v>0</v>
      </c>
      <c r="F225" s="306">
        <f>M34</f>
        <v>0</v>
      </c>
      <c r="G225" s="306">
        <f>L34</f>
        <v>0</v>
      </c>
      <c r="H225" s="306">
        <f>K34</f>
        <v>0</v>
      </c>
      <c r="I225" s="306">
        <f>J34</f>
        <v>0</v>
      </c>
      <c r="J225" s="306">
        <f>I34</f>
        <v>0</v>
      </c>
      <c r="K225" s="306">
        <f>H34</f>
        <v>0</v>
      </c>
      <c r="L225" s="306">
        <f>G34</f>
        <v>0</v>
      </c>
      <c r="M225" s="306">
        <f>F34</f>
        <v>0</v>
      </c>
      <c r="N225" s="121"/>
      <c r="O225" s="304">
        <v>600</v>
      </c>
      <c r="P225" s="305">
        <f t="shared" si="12"/>
        <v>17.789676992918196</v>
      </c>
      <c r="Q225" s="274"/>
      <c r="R225" s="274"/>
      <c r="U225" s="114"/>
      <c r="AL225" s="216" t="str">
        <f>IF(ISERROR(IF('T203'!B225="","",'T203'!B225)),"",IF('T203'!B225="","",'T203'!B225))</f>
        <v>A16024</v>
      </c>
      <c r="AM225" s="216" t="str">
        <f>IF(ISERROR(IF('T203'!K225="","",'T203'!K225)),"",IF('T203'!K225="","",'T203'!K225))</f>
        <v>A10502</v>
      </c>
      <c r="AN225" s="216">
        <f t="shared" si="11"/>
        <v>225</v>
      </c>
      <c r="AO225" s="216" t="str">
        <f>IF(ISERROR('T203'!L225),"",'T203'!L225)</f>
        <v xml:space="preserve"> </v>
      </c>
      <c r="AP225" s="216">
        <f t="shared" si="10"/>
        <v>1</v>
      </c>
      <c r="AQ225" s="216"/>
      <c r="AR225" s="216"/>
      <c r="AS225" s="216"/>
      <c r="AT225" s="216"/>
      <c r="AU225" s="216"/>
      <c r="AV225" s="216"/>
      <c r="AW225" s="216"/>
      <c r="AX225" s="216"/>
      <c r="AY225" s="216"/>
      <c r="AZ225" s="216"/>
      <c r="BA225" s="216"/>
      <c r="BB225" s="216"/>
      <c r="BC225" s="216"/>
      <c r="BD225" s="216"/>
      <c r="BE225" s="216"/>
      <c r="BF225" s="216"/>
      <c r="BG225" s="216"/>
      <c r="BH225" s="216"/>
      <c r="BI225" s="216"/>
    </row>
    <row r="226" spans="1:61" s="37" customFormat="1" ht="15">
      <c r="A226" s="114"/>
      <c r="B226" s="121">
        <v>1</v>
      </c>
      <c r="C226" s="306">
        <f>AC36</f>
        <v>5</v>
      </c>
      <c r="D226" s="306">
        <f>AB36</f>
        <v>10</v>
      </c>
      <c r="E226" s="306">
        <f>AA36</f>
        <v>18</v>
      </c>
      <c r="F226" s="306">
        <f>Z36</f>
        <v>30</v>
      </c>
      <c r="G226" s="306">
        <f>Y36</f>
        <v>45</v>
      </c>
      <c r="H226" s="306">
        <f>X36</f>
        <v>65</v>
      </c>
      <c r="I226" s="306">
        <f>W36</f>
        <v>90</v>
      </c>
      <c r="J226" s="306">
        <f>H38</f>
        <v>0</v>
      </c>
      <c r="K226" s="306">
        <f>G38</f>
        <v>0</v>
      </c>
      <c r="L226" s="306">
        <f>F38</f>
        <v>0</v>
      </c>
      <c r="M226" s="306" t="e">
        <f>#REF!</f>
        <v>#REF!</v>
      </c>
      <c r="N226" s="121"/>
      <c r="O226" s="304">
        <v>1180</v>
      </c>
      <c r="P226" s="305">
        <f t="shared" si="12"/>
        <v>24.11831168315992</v>
      </c>
      <c r="Q226" s="274"/>
      <c r="R226" s="274"/>
      <c r="U226" s="114"/>
      <c r="AL226" s="216" t="str">
        <f>IF(ISERROR(IF('T203'!B226="","",'T203'!B226)),"",IF('T203'!B226="","",'T203'!B226))</f>
        <v>A16026</v>
      </c>
      <c r="AM226" s="216" t="str">
        <f>IF(ISERROR(IF('T203'!K226="","",'T203'!K226)),"",IF('T203'!K226="","",'T203'!K226))</f>
        <v>A10504</v>
      </c>
      <c r="AN226" s="216">
        <f t="shared" si="11"/>
        <v>226</v>
      </c>
      <c r="AO226" s="216" t="str">
        <f>IF(ISERROR('T203'!L226),"",'T203'!L226)</f>
        <v xml:space="preserve"> </v>
      </c>
      <c r="AP226" s="216">
        <f t="shared" si="10"/>
        <v>1</v>
      </c>
      <c r="AQ226" s="216"/>
      <c r="AR226" s="216"/>
      <c r="AS226" s="216"/>
      <c r="AT226" s="216"/>
      <c r="AU226" s="216"/>
      <c r="AV226" s="216"/>
      <c r="AW226" s="216"/>
      <c r="AX226" s="216"/>
      <c r="AY226" s="216"/>
      <c r="AZ226" s="216"/>
      <c r="BA226" s="216"/>
      <c r="BB226" s="216"/>
      <c r="BC226" s="216"/>
      <c r="BD226" s="216"/>
      <c r="BE226" s="216"/>
      <c r="BF226" s="216"/>
      <c r="BG226" s="216"/>
      <c r="BH226" s="216"/>
      <c r="BI226" s="216"/>
    </row>
    <row r="227" spans="1:61" s="37" customFormat="1" ht="15">
      <c r="A227" s="114"/>
      <c r="B227" s="121"/>
      <c r="C227" s="121"/>
      <c r="D227" s="121"/>
      <c r="E227" s="121"/>
      <c r="F227" s="121"/>
      <c r="G227" s="121"/>
      <c r="H227" s="121"/>
      <c r="I227" s="121"/>
      <c r="J227" s="121"/>
      <c r="K227" s="121"/>
      <c r="L227" s="121"/>
      <c r="M227" s="121"/>
      <c r="N227" s="121"/>
      <c r="O227" s="304">
        <v>2360</v>
      </c>
      <c r="P227" s="305">
        <f t="shared" si="12"/>
        <v>32.946584684146316</v>
      </c>
      <c r="Q227" s="274"/>
      <c r="R227" s="274"/>
      <c r="U227" s="114"/>
      <c r="AL227" s="216" t="str">
        <f>IF(ISERROR(IF('T203'!B227="","",'T203'!B227)),"",IF('T203'!B227="","",'T203'!B227))</f>
        <v>A16502</v>
      </c>
      <c r="AM227" s="216" t="str">
        <f>IF(ISERROR(IF('T203'!K227="","",'T203'!K227)),"",IF('T203'!K227="","",'T203'!K227))</f>
        <v>A10506</v>
      </c>
      <c r="AN227" s="216">
        <f t="shared" si="11"/>
        <v>227</v>
      </c>
      <c r="AO227" s="216" t="str">
        <f>IF(ISERROR('T203'!L227),"",'T203'!L227)</f>
        <v xml:space="preserve"> </v>
      </c>
      <c r="AP227" s="216">
        <f t="shared" si="10"/>
        <v>1</v>
      </c>
      <c r="AQ227" s="216"/>
      <c r="AR227" s="216"/>
      <c r="AS227" s="216"/>
      <c r="AT227" s="216"/>
      <c r="AU227" s="216"/>
      <c r="AV227" s="216"/>
      <c r="AW227" s="216"/>
      <c r="AX227" s="216"/>
      <c r="AY227" s="216"/>
      <c r="AZ227" s="216"/>
      <c r="BA227" s="216"/>
      <c r="BB227" s="216"/>
      <c r="BC227" s="216"/>
      <c r="BD227" s="216"/>
      <c r="BE227" s="216"/>
      <c r="BF227" s="216"/>
      <c r="BG227" s="216"/>
      <c r="BH227" s="216"/>
      <c r="BI227" s="216"/>
    </row>
    <row r="228" spans="1:61" s="37" customFormat="1" ht="15">
      <c r="A228" s="114"/>
      <c r="B228" s="121"/>
      <c r="C228" s="121" t="e">
        <f>C231</f>
        <v>#REF!</v>
      </c>
      <c r="D228" s="121"/>
      <c r="E228" s="121"/>
      <c r="F228" s="121"/>
      <c r="G228" s="121"/>
      <c r="H228" s="121"/>
      <c r="I228" s="121"/>
      <c r="J228" s="121"/>
      <c r="K228" s="121"/>
      <c r="L228" s="121"/>
      <c r="M228" s="121"/>
      <c r="N228" s="121"/>
      <c r="O228" s="304">
        <v>4750</v>
      </c>
      <c r="P228" s="305">
        <f t="shared" si="12"/>
        <v>45.134862560198059</v>
      </c>
      <c r="Q228" s="274"/>
      <c r="R228" s="274"/>
      <c r="U228" s="114"/>
      <c r="AL228" s="216" t="str">
        <f>IF(ISERROR(IF('T203'!B228="","",'T203'!B228)),"",IF('T203'!B228="","",'T203'!B228))</f>
        <v>A16504</v>
      </c>
      <c r="AM228" s="216" t="str">
        <f>IF(ISERROR(IF('T203'!K228="","",'T203'!K228)),"",IF('T203'!K228="","",'T203'!K228))</f>
        <v>A10506</v>
      </c>
      <c r="AN228" s="216">
        <f t="shared" si="11"/>
        <v>228</v>
      </c>
      <c r="AO228" s="216" t="str">
        <f>IF(ISERROR('T203'!L228),"",'T203'!L228)</f>
        <v xml:space="preserve"> </v>
      </c>
      <c r="AP228" s="216">
        <f t="shared" si="10"/>
        <v>1</v>
      </c>
      <c r="AQ228" s="216"/>
      <c r="AR228" s="216"/>
      <c r="AS228" s="216"/>
      <c r="AT228" s="216"/>
      <c r="AU228" s="216"/>
      <c r="AV228" s="216"/>
      <c r="AW228" s="216"/>
      <c r="AX228" s="216"/>
      <c r="AY228" s="216"/>
      <c r="AZ228" s="216"/>
      <c r="BA228" s="216"/>
      <c r="BB228" s="216"/>
      <c r="BC228" s="216"/>
      <c r="BD228" s="216"/>
      <c r="BE228" s="216"/>
      <c r="BF228" s="216"/>
      <c r="BG228" s="216"/>
      <c r="BH228" s="216"/>
      <c r="BI228" s="216"/>
    </row>
    <row r="229" spans="1:61" s="37" customFormat="1" ht="15">
      <c r="A229" s="114"/>
      <c r="B229" s="121"/>
      <c r="C229" s="121">
        <f>C232</f>
        <v>5</v>
      </c>
      <c r="D229" s="121"/>
      <c r="E229" s="121"/>
      <c r="F229" s="121"/>
      <c r="G229" s="121"/>
      <c r="H229" s="121"/>
      <c r="I229" s="121"/>
      <c r="J229" s="121"/>
      <c r="K229" s="121"/>
      <c r="L229" s="121"/>
      <c r="M229" s="121"/>
      <c r="N229" s="121"/>
      <c r="O229" s="304">
        <v>9500</v>
      </c>
      <c r="P229" s="305">
        <f t="shared" si="12"/>
        <v>61.656039240307337</v>
      </c>
      <c r="Q229" s="274"/>
      <c r="R229" s="274"/>
      <c r="U229" s="114"/>
      <c r="AL229" s="216" t="str">
        <f>IF(ISERROR(IF('T203'!B229="","",'T203'!B229)),"",IF('T203'!B229="","",'T203'!B229))</f>
        <v>A16506</v>
      </c>
      <c r="AM229" s="216" t="str">
        <f>IF(ISERROR(IF('T203'!K229="","",'T203'!K229)),"",IF('T203'!K229="","",'T203'!K229))</f>
        <v>A10508</v>
      </c>
      <c r="AN229" s="216">
        <f t="shared" si="11"/>
        <v>229</v>
      </c>
      <c r="AO229" s="216" t="str">
        <f>IF(ISERROR('T203'!L229),"",'T203'!L229)</f>
        <v xml:space="preserve"> </v>
      </c>
      <c r="AP229" s="216">
        <f t="shared" si="10"/>
        <v>1</v>
      </c>
      <c r="AQ229" s="216"/>
      <c r="AR229" s="216"/>
      <c r="AS229" s="216"/>
      <c r="AT229" s="216"/>
      <c r="AU229" s="216"/>
      <c r="AV229" s="216"/>
      <c r="AW229" s="216"/>
      <c r="AX229" s="216"/>
      <c r="AY229" s="216"/>
      <c r="AZ229" s="216"/>
      <c r="BA229" s="216"/>
      <c r="BB229" s="216"/>
      <c r="BC229" s="216"/>
      <c r="BD229" s="216"/>
      <c r="BE229" s="216"/>
      <c r="BF229" s="216"/>
      <c r="BG229" s="216"/>
      <c r="BH229" s="216"/>
      <c r="BI229" s="216"/>
    </row>
    <row r="230" spans="1:61" s="37" customFormat="1" ht="15">
      <c r="A230" s="114"/>
      <c r="B230" s="121">
        <v>0</v>
      </c>
      <c r="C230" s="121" t="e">
        <f>IF(#REF!&lt;3,9.7,IF(#REF!&lt;5,8.5,IF(#REF!&lt;7,7.1,IF(#REF!&lt;9,6,IF(#REF!=9,9.7,IF(#REF!=10,8.5,IF(#REF!=11,7.1,IF(#REF!=12,6,""))))))))</f>
        <v>#REF!</v>
      </c>
      <c r="D230" s="121" t="e">
        <f>IF(#REF!&lt;3,13.5,IF(#REF!&lt;5,11.3,IF(#REF!&lt;7,9.8,IF(#REF!&lt;9,8.3,IF(#REF!=9,13.5,IF(#REF!=10,11.3,IF(#REF!=11,9.8,IF(#REF!=12,8.3,""))))))))</f>
        <v>#REF!</v>
      </c>
      <c r="E230" s="121" t="e">
        <f>IF(#REF!&lt;3,18.7,IF(#REF!&lt;5,15.5,IF(#REF!&lt;7,13.7,IF(#REF!&lt;9,11.4,IF(#REF!=9,18.7,IF(#REF!=10,15.5,IF(#REF!=11,13.7,IF(#REF!=12,11.4,""))))))))</f>
        <v>#REF!</v>
      </c>
      <c r="F230" s="121" t="e">
        <f>IF(#REF!&lt;3,25.5,IF(#REF!&lt;5,21.1,IF(#REF!&lt;7,18.3,IF(#REF!&lt;9,15.7,IF(#REF!=9,25,IF(#REF!=10,21.1,IF(#REF!=11,18.3,IF(#REF!=12,15.7,""))))))))</f>
        <v>#REF!</v>
      </c>
      <c r="G230" s="121" t="e">
        <f>IF(#REF!&lt;3,35,IF(#REF!&lt;5,28.6,IF(#REF!&lt;7,24.9,IF(#REF!&lt;9,21,IF(#REF!=9,35,IF(#REF!=10,28.6,IF(#REF!=11,24.9,IF(#REF!=12,21,""))))))))</f>
        <v>#REF!</v>
      </c>
      <c r="H230" s="121" t="e">
        <f>IF(#REF!&lt;3,47.2,IF(#REF!&lt;5,39.1,IF(#REF!&lt;7,34.6,IF(#REF!&lt;9,28.7,IF(#REF!=9,47.2,IF(#REF!=10,39.1,IF(#REF!=11,34.6,IF(#REF!=12,28.7,""))))))))</f>
        <v>#REF!</v>
      </c>
      <c r="I230" s="121" t="e">
        <f>IF(#REF!&lt;3,65.3,IF(#REF!&lt;5,54,IF(#REF!&lt;7,47,IF(#REF!&lt;9,39.5,IF(#REF!=9,65.3,IF(#REF!=10,54,IF(#REF!=11,47,IF(#REF!=12,39.5,""))))))))</f>
        <v>#REF!</v>
      </c>
      <c r="J230" s="121" t="e">
        <f>IF(#REF!&lt;3,88.7,IF(#REF!&lt;5,73,IF(#REF!&lt;7,64.4,IF(#REF!&lt;9,53,IF(#REF!=9,88.7,IF(#REF!=10,73.3,IF(#REF!=11,64.4,IF(#REF!=12,53,""))))))))</f>
        <v>#REF!</v>
      </c>
      <c r="K230" s="121" t="e">
        <f>IF(#REF!&lt;3,100,IF(#REF!&lt;5,82.7,IF(#REF!&lt;7,73,IF(#REF!&lt;9,60,IF(#REF!=9,100,IF(#REF!=10,82.7,IF(#REF!=11,73,IF(#REF!=12,60,""))))))))</f>
        <v>#REF!</v>
      </c>
      <c r="L230" s="121" t="e">
        <f>IF(#REF!&lt;3,NA(),IF(#REF!&lt;5,100,IF(#REF!&lt;7,88.3,IF(#REF!&lt;9,72.5,IF(#REF!=9,NA(),IF(#REF!=10,100,IF(#REF!=11,88.3,IF(#REF!=12,72.5,""))))))))</f>
        <v>#REF!</v>
      </c>
      <c r="M230" s="121" t="e">
        <f>IF(#REF!&lt;3,NA(),IF(#REF!&lt;5,NA(),IF(#REF!&lt;7,100,IF(#REF!&lt;9,82,IF(#REF!=9,NA(),IF(#REF!=10,NA(),IF(#REF!=11,100,IF(#REF!=12,82,""))))))))</f>
        <v>#REF!</v>
      </c>
      <c r="N230" s="121" t="e">
        <f>IF(#REF!="1",100,NA())</f>
        <v>#REF!</v>
      </c>
      <c r="O230" s="304">
        <v>12500</v>
      </c>
      <c r="P230" s="305">
        <f t="shared" si="12"/>
        <v>69.760487336687731</v>
      </c>
      <c r="Q230" s="274"/>
      <c r="R230" s="274"/>
      <c r="U230" s="114"/>
      <c r="AL230" s="216" t="str">
        <f>IF(ISERROR(IF('T203'!B230="","",'T203'!B230)),"",IF('T203'!B230="","",'T203'!B230))</f>
        <v>A16508</v>
      </c>
      <c r="AM230" s="216" t="str">
        <f>IF(ISERROR(IF('T203'!K230="","",'T203'!K230)),"",IF('T203'!K230="","",'T203'!K230))</f>
        <v>A10508</v>
      </c>
      <c r="AN230" s="216">
        <f t="shared" si="11"/>
        <v>230</v>
      </c>
      <c r="AO230" s="216" t="str">
        <f>IF(ISERROR('T203'!L230),"",'T203'!L230)</f>
        <v xml:space="preserve"> </v>
      </c>
      <c r="AP230" s="216">
        <f t="shared" si="10"/>
        <v>1</v>
      </c>
      <c r="AQ230" s="216"/>
      <c r="AR230" s="216"/>
      <c r="AS230" s="216"/>
      <c r="AT230" s="216"/>
      <c r="AU230" s="216"/>
      <c r="AV230" s="216"/>
      <c r="AW230" s="216"/>
      <c r="AX230" s="216"/>
      <c r="AY230" s="216"/>
      <c r="AZ230" s="216"/>
      <c r="BA230" s="216"/>
      <c r="BB230" s="216"/>
      <c r="BC230" s="216"/>
      <c r="BD230" s="216"/>
      <c r="BE230" s="216"/>
      <c r="BF230" s="216"/>
      <c r="BG230" s="216"/>
      <c r="BH230" s="216"/>
      <c r="BI230" s="216"/>
    </row>
    <row r="231" spans="1:61" s="37" customFormat="1" ht="15">
      <c r="A231" s="114"/>
      <c r="B231" s="121"/>
      <c r="C231" s="121" t="e">
        <f>IF(#REF!=0,NA(),#REF!)</f>
        <v>#REF!</v>
      </c>
      <c r="D231" s="121"/>
      <c r="E231" s="121"/>
      <c r="F231" s="121"/>
      <c r="G231" s="121"/>
      <c r="H231" s="121" t="e">
        <f>IF(#REF!="3/8",67,IF(#REF!="1/2",58,IF(#REF!="3/4",49,IF(#REF!="1",45,NA()))))</f>
        <v>#REF!</v>
      </c>
      <c r="I231" s="121" t="e">
        <f>IF(#REF!="3/8",90,IF(#REF!="1/2",NA(),IF(#REF!="3/4",NA(),IF(#REF!="1",NA(),NA()))))</f>
        <v>#REF!</v>
      </c>
      <c r="J231" s="121" t="e">
        <f>IF(#REF!="3/8",100,IF(#REF!="1/2",90,IF(#REF!="3/4",NA(),IF(#REF!="1",NA(),NA()))))</f>
        <v>#REF!</v>
      </c>
      <c r="K231" s="121" t="e">
        <f>IF(#REF!="3/8",100,IF(#REF!="1/2",100,IF(#REF!="3/4",90,IF(#REF!="1",NA(),NA()))))</f>
        <v>#REF!</v>
      </c>
      <c r="L231" s="121" t="e">
        <f>IF(#REF!="3/8",NA(),IF(#REF!="1/2",100,IF(#REF!="3/4",100,IF(#REF!="1",90,NA()))))</f>
        <v>#REF!</v>
      </c>
      <c r="M231" s="121" t="e">
        <f>IF(#REF!="3/8",NA(),IF(#REF!="1/2",NA(),IF(#REF!="3/4",100,IF(#REF!="1",100,NA()))))</f>
        <v>#REF!</v>
      </c>
      <c r="N231" s="121"/>
      <c r="O231" s="304">
        <v>19000</v>
      </c>
      <c r="P231" s="305">
        <f t="shared" si="12"/>
        <v>84.224631674288489</v>
      </c>
      <c r="Q231" s="274"/>
      <c r="R231" s="274"/>
      <c r="U231" s="114"/>
      <c r="AL231" s="216" t="str">
        <f>IF(ISERROR(IF('T203'!B231="","",'T203'!B231)),"",IF('T203'!B231="","",'T203'!B231))</f>
        <v>A16510</v>
      </c>
      <c r="AM231" s="216" t="str">
        <f>IF(ISERROR(IF('T203'!K231="","",'T203'!K231)),"",IF('T203'!K231="","",'T203'!K231))</f>
        <v>A10510</v>
      </c>
      <c r="AN231" s="216">
        <f t="shared" si="11"/>
        <v>231</v>
      </c>
      <c r="AO231" s="216" t="str">
        <f>IF(ISERROR('T203'!L231),"",'T203'!L231)</f>
        <v xml:space="preserve"> </v>
      </c>
      <c r="AP231" s="216">
        <f t="shared" si="10"/>
        <v>1</v>
      </c>
      <c r="AQ231" s="216"/>
      <c r="AR231" s="216"/>
      <c r="AS231" s="216"/>
      <c r="AT231" s="216"/>
      <c r="AU231" s="216"/>
      <c r="AV231" s="216"/>
      <c r="AW231" s="216"/>
      <c r="AX231" s="216"/>
      <c r="AY231" s="216"/>
      <c r="AZ231" s="216"/>
      <c r="BA231" s="216"/>
      <c r="BB231" s="216"/>
      <c r="BC231" s="216"/>
      <c r="BD231" s="216"/>
      <c r="BE231" s="216"/>
      <c r="BF231" s="216"/>
      <c r="BG231" s="216"/>
      <c r="BH231" s="216"/>
      <c r="BI231" s="216"/>
    </row>
    <row r="232" spans="1:61" s="37" customFormat="1" ht="15">
      <c r="A232" s="114"/>
      <c r="B232" s="121">
        <f>B226</f>
        <v>1</v>
      </c>
      <c r="C232" s="121">
        <f t="shared" ref="C232:I232" si="13">C226</f>
        <v>5</v>
      </c>
      <c r="D232" s="121">
        <f t="shared" si="13"/>
        <v>10</v>
      </c>
      <c r="E232" s="121">
        <f t="shared" si="13"/>
        <v>18</v>
      </c>
      <c r="F232" s="121">
        <f t="shared" si="13"/>
        <v>30</v>
      </c>
      <c r="G232" s="121">
        <f t="shared" si="13"/>
        <v>45</v>
      </c>
      <c r="H232" s="121">
        <f t="shared" si="13"/>
        <v>65</v>
      </c>
      <c r="I232" s="121">
        <f t="shared" si="13"/>
        <v>90</v>
      </c>
      <c r="J232" s="121" t="e">
        <f>NA()</f>
        <v>#N/A</v>
      </c>
      <c r="K232" s="121" t="e">
        <f>NA()</f>
        <v>#N/A</v>
      </c>
      <c r="L232" s="121" t="e">
        <f>NA()</f>
        <v>#N/A</v>
      </c>
      <c r="M232" s="121" t="e">
        <f>NA()</f>
        <v>#N/A</v>
      </c>
      <c r="N232" s="121" t="e">
        <f>NA()</f>
        <v>#N/A</v>
      </c>
      <c r="O232" s="304">
        <v>25000</v>
      </c>
      <c r="P232" s="305">
        <f t="shared" si="12"/>
        <v>95.295634032720628</v>
      </c>
      <c r="Q232" s="274"/>
      <c r="R232" s="274"/>
      <c r="U232" s="114"/>
      <c r="AL232" s="216" t="str">
        <f>IF(ISERROR(IF('T203'!B232="","",'T203'!B232)),"",IF('T203'!B232="","",'T203'!B232))</f>
        <v>A17002</v>
      </c>
      <c r="AM232" s="216" t="str">
        <f>IF(ISERROR(IF('T203'!K232="","",'T203'!K232)),"",IF('T203'!K232="","",'T203'!K232))</f>
        <v>A10510</v>
      </c>
      <c r="AN232" s="216">
        <f t="shared" si="11"/>
        <v>232</v>
      </c>
      <c r="AO232" s="216" t="str">
        <f>IF(ISERROR('T203'!L232),"",'T203'!L232)</f>
        <v xml:space="preserve"> </v>
      </c>
      <c r="AP232" s="216">
        <f t="shared" si="10"/>
        <v>1</v>
      </c>
      <c r="AQ232" s="216"/>
      <c r="AR232" s="216"/>
      <c r="AS232" s="216"/>
      <c r="AT232" s="216"/>
      <c r="AU232" s="216"/>
      <c r="AV232" s="216"/>
      <c r="AW232" s="216"/>
      <c r="AX232" s="216"/>
      <c r="AY232" s="216"/>
      <c r="AZ232" s="216"/>
      <c r="BA232" s="216"/>
      <c r="BB232" s="216"/>
      <c r="BC232" s="216"/>
      <c r="BD232" s="216"/>
      <c r="BE232" s="216"/>
      <c r="BF232" s="216"/>
      <c r="BG232" s="216"/>
      <c r="BH232" s="216"/>
      <c r="BI232" s="216"/>
    </row>
    <row r="233" spans="1:61" s="37" customFormat="1" ht="15">
      <c r="A233" s="114"/>
      <c r="B233" s="121">
        <f>B224</f>
        <v>-1</v>
      </c>
      <c r="C233" s="121">
        <f t="shared" ref="C233:J233" si="14">C224</f>
        <v>15</v>
      </c>
      <c r="D233" s="121">
        <f t="shared" si="14"/>
        <v>21</v>
      </c>
      <c r="E233" s="121">
        <f t="shared" si="14"/>
        <v>30</v>
      </c>
      <c r="F233" s="121">
        <f t="shared" si="14"/>
        <v>50</v>
      </c>
      <c r="G233" s="121">
        <f t="shared" si="14"/>
        <v>70</v>
      </c>
      <c r="H233" s="121">
        <f t="shared" si="14"/>
        <v>90</v>
      </c>
      <c r="I233" s="121">
        <f t="shared" si="14"/>
        <v>100</v>
      </c>
      <c r="J233" s="121">
        <f t="shared" si="14"/>
        <v>100</v>
      </c>
      <c r="K233" s="121" t="e">
        <f>NA()</f>
        <v>#N/A</v>
      </c>
      <c r="L233" s="121" t="e">
        <f>NA()</f>
        <v>#N/A</v>
      </c>
      <c r="M233" s="121" t="e">
        <f>NA()</f>
        <v>#N/A</v>
      </c>
      <c r="N233" s="121"/>
      <c r="O233" s="304">
        <v>37500</v>
      </c>
      <c r="P233" s="305">
        <f t="shared" si="12"/>
        <v>114.37051336098466</v>
      </c>
      <c r="Q233" s="274"/>
      <c r="R233" s="274"/>
      <c r="U233" s="114"/>
      <c r="AL233" s="216" t="str">
        <f>IF(ISERROR(IF('T203'!B233="","",'T203'!B233)),"",IF('T203'!B233="","",'T203'!B233))</f>
        <v>A17004</v>
      </c>
      <c r="AM233" s="216" t="str">
        <f>IF(ISERROR(IF('T203'!K233="","",'T203'!K233)),"",IF('T203'!K233="","",'T203'!K233))</f>
        <v>A10512</v>
      </c>
      <c r="AN233" s="216">
        <f t="shared" si="11"/>
        <v>233</v>
      </c>
      <c r="AO233" s="216" t="str">
        <f>IF(ISERROR('T203'!L233),"",'T203'!L233)</f>
        <v xml:space="preserve"> </v>
      </c>
      <c r="AP233" s="216">
        <f t="shared" si="10"/>
        <v>1</v>
      </c>
      <c r="AQ233" s="216"/>
      <c r="AR233" s="216"/>
      <c r="AS233" s="216"/>
      <c r="AT233" s="216"/>
      <c r="AU233" s="216"/>
      <c r="AV233" s="216"/>
      <c r="AW233" s="216"/>
      <c r="AX233" s="216"/>
      <c r="AY233" s="216"/>
      <c r="AZ233" s="216"/>
      <c r="BA233" s="216"/>
      <c r="BB233" s="216"/>
      <c r="BC233" s="216"/>
      <c r="BD233" s="216"/>
      <c r="BE233" s="216"/>
      <c r="BF233" s="216"/>
      <c r="BG233" s="216"/>
      <c r="BH233" s="216"/>
      <c r="BI233" s="216"/>
    </row>
    <row r="234" spans="1:61" s="37" customFormat="1" ht="15">
      <c r="A234" s="114"/>
      <c r="B234" s="121"/>
      <c r="C234" s="121"/>
      <c r="D234" s="121"/>
      <c r="E234" s="121"/>
      <c r="F234" s="121" t="e">
        <f>IF(#REF!="3/4",24,IF(#REF!="1/2",25,""))</f>
        <v>#REF!</v>
      </c>
      <c r="G234" s="121" t="e">
        <f>IF(#REF!="3/4",28,IF(#REF!="1/2",32,NA()))</f>
        <v>#REF!</v>
      </c>
      <c r="H234" s="121"/>
      <c r="I234" s="121"/>
      <c r="J234" s="121"/>
      <c r="K234" s="121"/>
      <c r="L234" s="121"/>
      <c r="M234" s="121"/>
      <c r="N234" s="121"/>
      <c r="O234" s="121"/>
      <c r="P234" s="307" t="s">
        <v>259</v>
      </c>
      <c r="Q234" s="274"/>
      <c r="R234" s="274"/>
      <c r="U234" s="114"/>
      <c r="AL234" s="216" t="str">
        <f>IF(ISERROR(IF('T203'!B234="","",'T203'!B234)),"",IF('T203'!B234="","",'T203'!B234))</f>
        <v>A17008</v>
      </c>
      <c r="AM234" s="216" t="str">
        <f>IF(ISERROR(IF('T203'!K234="","",'T203'!K234)),"",IF('T203'!K234="","",'T203'!K234))</f>
        <v>A10512</v>
      </c>
      <c r="AN234" s="216">
        <f t="shared" si="11"/>
        <v>234</v>
      </c>
      <c r="AO234" s="216" t="str">
        <f>IF(ISERROR('T203'!L234),"",'T203'!L234)</f>
        <v xml:space="preserve"> </v>
      </c>
      <c r="AP234" s="216">
        <f t="shared" si="10"/>
        <v>1</v>
      </c>
      <c r="AQ234" s="216"/>
      <c r="AR234" s="216"/>
      <c r="AS234" s="216"/>
      <c r="AT234" s="216"/>
      <c r="AU234" s="216"/>
      <c r="AV234" s="216"/>
      <c r="AW234" s="216"/>
      <c r="AX234" s="216"/>
      <c r="AY234" s="216"/>
      <c r="AZ234" s="216"/>
      <c r="BA234" s="216"/>
      <c r="BB234" s="216"/>
      <c r="BC234" s="216"/>
      <c r="BD234" s="216"/>
      <c r="BE234" s="216"/>
      <c r="BF234" s="216"/>
      <c r="BG234" s="216"/>
      <c r="BH234" s="216"/>
      <c r="BI234" s="216"/>
    </row>
    <row r="235" spans="1:61" s="37" customFormat="1" ht="15">
      <c r="A235" s="114"/>
      <c r="B235" s="109"/>
      <c r="C235" s="109"/>
      <c r="D235" s="109"/>
      <c r="E235" s="109"/>
      <c r="F235" s="109"/>
      <c r="G235" s="109"/>
      <c r="H235" s="109" t="s">
        <v>260</v>
      </c>
      <c r="I235" s="109" t="s">
        <v>132</v>
      </c>
      <c r="J235" s="109" t="s">
        <v>176</v>
      </c>
      <c r="K235" s="109" t="s">
        <v>137</v>
      </c>
      <c r="L235" s="109" t="s">
        <v>261</v>
      </c>
      <c r="M235" s="109" t="s">
        <v>262</v>
      </c>
      <c r="N235" s="109" t="s">
        <v>257</v>
      </c>
      <c r="O235" s="109"/>
      <c r="P235" s="109"/>
      <c r="Q235" s="254"/>
      <c r="R235" s="254"/>
      <c r="U235" s="114"/>
      <c r="AL235" s="216" t="str">
        <f>IF(ISERROR(IF('T203'!B235="","",'T203'!B235)),"",IF('T203'!B235="","",'T203'!B235))</f>
        <v>A17012</v>
      </c>
      <c r="AM235" s="216" t="str">
        <f>IF(ISERROR(IF('T203'!K235="","",'T203'!K235)),"",IF('T203'!K235="","",'T203'!K235))</f>
        <v>A10514</v>
      </c>
      <c r="AN235" s="216">
        <f t="shared" si="11"/>
        <v>235</v>
      </c>
      <c r="AO235" s="216" t="str">
        <f>IF(ISERROR('T203'!L235),"",'T203'!L235)</f>
        <v xml:space="preserve"> </v>
      </c>
      <c r="AP235" s="216">
        <f t="shared" si="10"/>
        <v>1</v>
      </c>
      <c r="AQ235" s="216"/>
      <c r="AR235" s="216"/>
      <c r="AS235" s="216"/>
      <c r="AT235" s="216"/>
      <c r="AU235" s="216"/>
      <c r="AV235" s="216"/>
      <c r="AW235" s="216"/>
      <c r="AX235" s="216"/>
      <c r="AY235" s="216"/>
      <c r="AZ235" s="216"/>
      <c r="BA235" s="216"/>
      <c r="BB235" s="216"/>
      <c r="BC235" s="216"/>
      <c r="BD235" s="216"/>
      <c r="BE235" s="216"/>
      <c r="BF235" s="216"/>
      <c r="BG235" s="216"/>
      <c r="BH235" s="216"/>
      <c r="BI235" s="216"/>
    </row>
    <row r="236" spans="1:61" s="37" customFormat="1" ht="15">
      <c r="A236" s="114"/>
      <c r="B236" s="109"/>
      <c r="C236" s="109"/>
      <c r="D236" s="109"/>
      <c r="E236" s="109"/>
      <c r="F236" s="109"/>
      <c r="G236" s="308">
        <v>-1.6821944869224161</v>
      </c>
      <c r="H236" s="109" t="s">
        <v>156</v>
      </c>
      <c r="I236" s="309" t="s">
        <v>171</v>
      </c>
      <c r="J236" s="37">
        <v>3</v>
      </c>
      <c r="K236" s="37">
        <v>-0.34988976028477697</v>
      </c>
      <c r="L236" s="37">
        <v>12.917508907335264</v>
      </c>
      <c r="M236" s="37">
        <v>-3.2241143882076072E-2</v>
      </c>
      <c r="N236" s="37">
        <v>-1.3625015982509194</v>
      </c>
      <c r="O236" s="109"/>
      <c r="P236" s="109"/>
      <c r="Q236" s="254"/>
      <c r="R236" s="254"/>
      <c r="U236" s="114"/>
      <c r="AL236" s="216" t="str">
        <f>IF(ISERROR(IF('T203'!B236="","",'T203'!B236)),"",IF('T203'!B236="","",'T203'!B236))</f>
        <v>A17016</v>
      </c>
      <c r="AM236" s="216" t="str">
        <f>IF(ISERROR(IF('T203'!K236="","",'T203'!K236)),"",IF('T203'!K236="","",'T203'!K236))</f>
        <v>A10516</v>
      </c>
      <c r="AN236" s="216">
        <f t="shared" si="11"/>
        <v>236</v>
      </c>
      <c r="AO236" s="216" t="str">
        <f>IF(ISERROR('T203'!L236),"",'T203'!L236)</f>
        <v xml:space="preserve"> </v>
      </c>
      <c r="AP236" s="216">
        <f t="shared" si="10"/>
        <v>1</v>
      </c>
      <c r="AQ236" s="216"/>
      <c r="AR236" s="216"/>
      <c r="AS236" s="216"/>
      <c r="AT236" s="216"/>
      <c r="AU236" s="216"/>
      <c r="AV236" s="216"/>
      <c r="AW236" s="216"/>
      <c r="AX236" s="216"/>
      <c r="AY236" s="216"/>
      <c r="AZ236" s="216"/>
      <c r="BA236" s="216"/>
      <c r="BB236" s="216"/>
      <c r="BC236" s="216"/>
      <c r="BD236" s="216"/>
      <c r="BE236" s="216"/>
      <c r="BF236" s="216"/>
      <c r="BG236" s="216"/>
      <c r="BH236" s="216"/>
      <c r="BI236" s="216"/>
    </row>
    <row r="237" spans="1:61" s="37" customFormat="1" ht="15">
      <c r="B237" s="276"/>
      <c r="C237" s="276"/>
      <c r="D237" s="276"/>
      <c r="E237" s="276"/>
      <c r="F237" s="276"/>
      <c r="G237" s="308">
        <v>18.476443560960259</v>
      </c>
      <c r="H237" s="109" t="s">
        <v>156</v>
      </c>
      <c r="I237" s="309" t="s">
        <v>168</v>
      </c>
      <c r="J237" s="37">
        <v>3</v>
      </c>
      <c r="K237" s="37">
        <v>-4.4532358779557336E-2</v>
      </c>
      <c r="L237" s="37">
        <v>7.2565155651745705</v>
      </c>
      <c r="M237" s="37">
        <v>0.4541190610708179</v>
      </c>
      <c r="N237" s="37">
        <v>-1.3983669291991185</v>
      </c>
      <c r="O237" s="310"/>
      <c r="P237" s="310" t="s">
        <v>137</v>
      </c>
      <c r="Q237" s="254"/>
      <c r="R237" s="254"/>
      <c r="U237" s="114"/>
      <c r="AL237" s="216" t="str">
        <f>IF(ISERROR(IF('T203'!B237="","",'T203'!B237)),"",IF('T203'!B237="","",'T203'!B237))</f>
        <v>A17018</v>
      </c>
      <c r="AM237" s="216" t="str">
        <f>IF(ISERROR(IF('T203'!K237="","",'T203'!K237)),"",IF('T203'!K237="","",'T203'!K237))</f>
        <v>A10518</v>
      </c>
      <c r="AN237" s="216">
        <f t="shared" si="11"/>
        <v>237</v>
      </c>
      <c r="AO237" s="216" t="str">
        <f>IF(ISERROR('T203'!L237),"",'T203'!L237)</f>
        <v xml:space="preserve"> </v>
      </c>
      <c r="AP237" s="216">
        <f t="shared" si="10"/>
        <v>1</v>
      </c>
      <c r="AQ237" s="216"/>
      <c r="AR237" s="216"/>
      <c r="AS237" s="216"/>
      <c r="AT237" s="216"/>
      <c r="AU237" s="216"/>
      <c r="AV237" s="216"/>
      <c r="AW237" s="216"/>
      <c r="AX237" s="216"/>
      <c r="AY237" s="216"/>
      <c r="AZ237" s="216"/>
      <c r="BA237" s="216"/>
      <c r="BB237" s="216"/>
      <c r="BC237" s="216"/>
      <c r="BD237" s="216"/>
      <c r="BE237" s="216"/>
      <c r="BF237" s="216"/>
      <c r="BG237" s="216"/>
      <c r="BH237" s="216"/>
      <c r="BI237" s="216"/>
    </row>
    <row r="238" spans="1:61" s="37" customFormat="1" ht="15">
      <c r="B238" s="276"/>
      <c r="C238" s="276"/>
      <c r="D238" s="276"/>
      <c r="E238" s="276"/>
      <c r="F238" s="276"/>
      <c r="G238" s="276"/>
      <c r="H238" s="109" t="s">
        <v>156</v>
      </c>
      <c r="I238" s="309" t="s">
        <v>165</v>
      </c>
      <c r="J238" s="37">
        <v>3</v>
      </c>
      <c r="K238" s="37">
        <v>-4.0466341785969175E-2</v>
      </c>
      <c r="L238" s="37">
        <v>9.1799857417943524</v>
      </c>
      <c r="M238" s="37">
        <v>0.66840304708394449</v>
      </c>
      <c r="N238" s="37">
        <v>-2.7184962702827269</v>
      </c>
      <c r="O238" s="310"/>
      <c r="P238" s="310" t="s">
        <v>261</v>
      </c>
      <c r="Q238" s="254"/>
      <c r="R238" s="254"/>
      <c r="U238" s="114"/>
      <c r="AL238" s="216" t="str">
        <f>IF(ISERROR(IF('T203'!B238="","",'T203'!B238)),"",IF('T203'!B238="","",'T203'!B238))</f>
        <v>A17020</v>
      </c>
      <c r="AM238" s="216" t="str">
        <f>IF(ISERROR(IF('T203'!K238="","",'T203'!K238)),"",IF('T203'!K238="","",'T203'!K238))</f>
        <v>A10520</v>
      </c>
      <c r="AN238" s="216">
        <f t="shared" si="11"/>
        <v>238</v>
      </c>
      <c r="AO238" s="216" t="str">
        <f>IF(ISERROR('T203'!L238),"",'T203'!L238)</f>
        <v xml:space="preserve"> </v>
      </c>
      <c r="AP238" s="216">
        <f t="shared" si="10"/>
        <v>1</v>
      </c>
      <c r="AQ238" s="216"/>
      <c r="AR238" s="216"/>
      <c r="AS238" s="216"/>
      <c r="AT238" s="216"/>
      <c r="AU238" s="216"/>
      <c r="AV238" s="216"/>
      <c r="AW238" s="216"/>
      <c r="AX238" s="216"/>
      <c r="AY238" s="216"/>
      <c r="AZ238" s="216"/>
      <c r="BA238" s="216"/>
      <c r="BB238" s="216"/>
      <c r="BC238" s="216"/>
      <c r="BD238" s="216"/>
      <c r="BE238" s="216"/>
      <c r="BF238" s="216"/>
      <c r="BG238" s="216"/>
      <c r="BH238" s="216"/>
      <c r="BI238" s="216"/>
    </row>
    <row r="239" spans="1:61" s="37" customFormat="1" ht="15">
      <c r="B239" s="276"/>
      <c r="C239" s="276"/>
      <c r="D239" s="276"/>
      <c r="E239" s="276"/>
      <c r="F239" s="276"/>
      <c r="G239" s="276"/>
      <c r="H239" s="276" t="s">
        <v>153</v>
      </c>
      <c r="I239" s="309" t="s">
        <v>171</v>
      </c>
      <c r="J239" s="37">
        <v>3</v>
      </c>
      <c r="K239" s="37">
        <v>0.80880839430144658</v>
      </c>
      <c r="L239" s="37">
        <v>-1.2673025677327874</v>
      </c>
      <c r="M239" s="37">
        <v>-0.79333541475837144</v>
      </c>
      <c r="N239" s="37">
        <v>-3.705139518027639</v>
      </c>
      <c r="O239" s="310"/>
      <c r="P239" s="310" t="s">
        <v>262</v>
      </c>
      <c r="Q239" s="254"/>
      <c r="R239" s="254"/>
      <c r="U239" s="114"/>
      <c r="AL239" s="216" t="str">
        <f>IF(ISERROR(IF('T203'!B239="","",'T203'!B239)),"",IF('T203'!B239="","",'T203'!B239))</f>
        <v>A17022</v>
      </c>
      <c r="AM239" s="216" t="str">
        <f>IF(ISERROR(IF('T203'!K239="","",'T203'!K239)),"",IF('T203'!K239="","",'T203'!K239))</f>
        <v>A10522</v>
      </c>
      <c r="AN239" s="216">
        <f t="shared" si="11"/>
        <v>239</v>
      </c>
      <c r="AO239" s="216" t="str">
        <f>IF(ISERROR('T203'!L239),"",'T203'!L239)</f>
        <v xml:space="preserve"> </v>
      </c>
      <c r="AP239" s="216">
        <f t="shared" si="10"/>
        <v>1</v>
      </c>
      <c r="AQ239" s="216"/>
      <c r="AR239" s="216"/>
      <c r="AS239" s="216"/>
      <c r="AT239" s="216"/>
      <c r="AU239" s="216"/>
      <c r="AV239" s="216"/>
      <c r="AW239" s="216"/>
      <c r="AX239" s="216"/>
      <c r="AY239" s="216"/>
      <c r="AZ239" s="216"/>
      <c r="BA239" s="216"/>
      <c r="BB239" s="216"/>
      <c r="BC239" s="216"/>
      <c r="BD239" s="216"/>
      <c r="BE239" s="216"/>
      <c r="BF239" s="216"/>
      <c r="BG239" s="216"/>
      <c r="BH239" s="216"/>
      <c r="BI239" s="216"/>
    </row>
    <row r="240" spans="1:61" s="37" customFormat="1" ht="15">
      <c r="B240" s="276"/>
      <c r="C240" s="276"/>
      <c r="D240" s="276"/>
      <c r="E240" s="276"/>
      <c r="F240" s="276"/>
      <c r="G240" s="276"/>
      <c r="H240" s="276" t="s">
        <v>153</v>
      </c>
      <c r="I240" s="309" t="s">
        <v>168</v>
      </c>
      <c r="J240" s="37">
        <v>3</v>
      </c>
      <c r="K240" s="37">
        <v>5.2921072011207222E-2</v>
      </c>
      <c r="L240" s="37">
        <v>5.4258384300050304</v>
      </c>
      <c r="M240" s="37">
        <v>1.1492244015670401</v>
      </c>
      <c r="N240" s="37">
        <v>-1.4840987955692593</v>
      </c>
      <c r="O240" s="310"/>
      <c r="P240" s="310" t="s">
        <v>257</v>
      </c>
      <c r="Q240" s="254"/>
      <c r="R240" s="254"/>
      <c r="U240" s="114"/>
      <c r="AL240" s="216" t="str">
        <f>IF(ISERROR(IF('T203'!B240="","",'T203'!B240)),"",IF('T203'!B240="","",'T203'!B240))</f>
        <v>A17024</v>
      </c>
      <c r="AM240" s="216" t="str">
        <f>IF(ISERROR(IF('T203'!K240="","",'T203'!K240)),"",IF('T203'!K240="","",'T203'!K240))</f>
        <v>A10524</v>
      </c>
      <c r="AN240" s="216">
        <f t="shared" si="11"/>
        <v>240</v>
      </c>
      <c r="AO240" s="216" t="str">
        <f>IF(ISERROR('T203'!L240),"",'T203'!L240)</f>
        <v xml:space="preserve"> </v>
      </c>
      <c r="AP240" s="216">
        <f t="shared" si="10"/>
        <v>1</v>
      </c>
      <c r="AQ240" s="216"/>
      <c r="AR240" s="216"/>
      <c r="AS240" s="216"/>
      <c r="AT240" s="216"/>
      <c r="AU240" s="216"/>
      <c r="AV240" s="216"/>
      <c r="AW240" s="216"/>
      <c r="AX240" s="216"/>
      <c r="AY240" s="216"/>
      <c r="AZ240" s="216"/>
      <c r="BA240" s="216"/>
      <c r="BB240" s="216"/>
      <c r="BC240" s="216"/>
      <c r="BD240" s="216"/>
      <c r="BE240" s="216"/>
      <c r="BF240" s="216"/>
      <c r="BG240" s="216"/>
      <c r="BH240" s="216"/>
      <c r="BI240" s="216"/>
    </row>
    <row r="241" spans="2:61" s="37" customFormat="1" ht="15">
      <c r="B241" s="276"/>
      <c r="C241" s="276" t="str">
        <f>IF(L210="",C242,C242-L210)</f>
        <v/>
      </c>
      <c r="D241" s="276"/>
      <c r="E241" s="276"/>
      <c r="F241" s="276"/>
      <c r="G241" s="276"/>
      <c r="H241" s="276" t="s">
        <v>153</v>
      </c>
      <c r="I241" s="309" t="s">
        <v>165</v>
      </c>
      <c r="J241" s="37">
        <v>3</v>
      </c>
      <c r="K241" s="37">
        <v>-0.17326660032969751</v>
      </c>
      <c r="L241" s="37">
        <v>9.1090607549309812</v>
      </c>
      <c r="M241" s="37">
        <v>0.78891628149643656</v>
      </c>
      <c r="N241" s="37">
        <v>-1.59905672341967</v>
      </c>
      <c r="O241" s="310"/>
      <c r="P241" s="310"/>
      <c r="Q241" s="254"/>
      <c r="R241" s="254"/>
      <c r="U241" s="114"/>
      <c r="AL241" s="216" t="str">
        <f>IF(ISERROR(IF('T203'!B241="","",'T203'!B241)),"",IF('T203'!B241="","",'T203'!B241))</f>
        <v>A17502</v>
      </c>
      <c r="AM241" s="216" t="str">
        <f>IF(ISERROR(IF('T203'!K241="","",'T203'!K241)),"",IF('T203'!K241="","",'T203'!K241))</f>
        <v>A11502</v>
      </c>
      <c r="AN241" s="216">
        <f t="shared" si="11"/>
        <v>241</v>
      </c>
      <c r="AO241" s="216" t="str">
        <f>IF(ISERROR('T203'!L241),"",'T203'!L241)</f>
        <v xml:space="preserve"> </v>
      </c>
      <c r="AP241" s="216">
        <f t="shared" si="10"/>
        <v>1</v>
      </c>
      <c r="AQ241" s="216"/>
      <c r="AR241" s="216"/>
      <c r="AS241" s="216"/>
      <c r="AT241" s="216"/>
      <c r="AU241" s="216"/>
      <c r="AV241" s="216"/>
      <c r="AW241" s="216"/>
      <c r="AX241" s="216"/>
      <c r="AY241" s="216"/>
      <c r="AZ241" s="216"/>
      <c r="BA241" s="216"/>
      <c r="BB241" s="216"/>
      <c r="BC241" s="216"/>
      <c r="BD241" s="216"/>
      <c r="BE241" s="216"/>
      <c r="BF241" s="216"/>
      <c r="BG241" s="216"/>
      <c r="BH241" s="216"/>
      <c r="BI241" s="216"/>
    </row>
    <row r="242" spans="2:61" s="37" customFormat="1" ht="15">
      <c r="B242" s="276"/>
      <c r="C242" s="276" t="str">
        <f>IF(D209="","",SUMPRODUCT(R237:R240,#REF!))</f>
        <v/>
      </c>
      <c r="D242" s="276" t="e">
        <f>#REF!*G236+G237</f>
        <v>#REF!</v>
      </c>
      <c r="E242" s="276"/>
      <c r="F242" s="276"/>
      <c r="G242" s="276"/>
      <c r="H242" s="109" t="s">
        <v>156</v>
      </c>
      <c r="I242" s="309" t="s">
        <v>171</v>
      </c>
      <c r="J242" s="37">
        <v>3.5</v>
      </c>
      <c r="K242" s="37">
        <v>0.51254979625597941</v>
      </c>
      <c r="L242" s="37">
        <v>-2.2735772811495658</v>
      </c>
      <c r="M242" s="37">
        <v>-0.9117847952099124</v>
      </c>
      <c r="N242" s="37">
        <v>-1.0099927572632863</v>
      </c>
      <c r="O242" s="310"/>
      <c r="P242" s="310"/>
      <c r="Q242" s="254"/>
      <c r="R242" s="254"/>
      <c r="U242" s="114"/>
      <c r="AL242" s="216" t="str">
        <f>IF(ISERROR(IF('T203'!B242="","",'T203'!B242)),"",IF('T203'!B242="","",'T203'!B242))</f>
        <v>A17504</v>
      </c>
      <c r="AM242" s="216" t="str">
        <f>IF(ISERROR(IF('T203'!K242="","",'T203'!K242)),"",IF('T203'!K242="","",'T203'!K242))</f>
        <v>A11504</v>
      </c>
      <c r="AN242" s="216">
        <f t="shared" si="11"/>
        <v>242</v>
      </c>
      <c r="AO242" s="216" t="str">
        <f>IF(ISERROR('T203'!L242),"",'T203'!L242)</f>
        <v xml:space="preserve"> </v>
      </c>
      <c r="AP242" s="216">
        <f t="shared" si="10"/>
        <v>1</v>
      </c>
      <c r="AQ242" s="216"/>
      <c r="AR242" s="216"/>
      <c r="AS242" s="216"/>
      <c r="AT242" s="216"/>
      <c r="AU242" s="216"/>
      <c r="AV242" s="216"/>
      <c r="AW242" s="216"/>
      <c r="AX242" s="216"/>
      <c r="AY242" s="216"/>
      <c r="AZ242" s="216"/>
      <c r="BA242" s="216"/>
      <c r="BB242" s="216"/>
      <c r="BC242" s="216"/>
      <c r="BD242" s="216"/>
      <c r="BE242" s="216"/>
      <c r="BF242" s="216"/>
      <c r="BG242" s="216"/>
      <c r="BH242" s="216"/>
      <c r="BI242" s="216"/>
    </row>
    <row r="243" spans="2:61" s="37" customFormat="1" ht="15">
      <c r="B243" s="276"/>
      <c r="C243" s="276"/>
      <c r="D243" s="276"/>
      <c r="E243" s="276"/>
      <c r="F243" s="276"/>
      <c r="G243" s="276"/>
      <c r="H243" s="109" t="s">
        <v>156</v>
      </c>
      <c r="I243" s="309" t="s">
        <v>168</v>
      </c>
      <c r="J243" s="37">
        <v>3.5</v>
      </c>
      <c r="K243" s="37">
        <v>-1.6527649591741057E-2</v>
      </c>
      <c r="L243" s="37">
        <v>7.4464689155174684</v>
      </c>
      <c r="M243" s="37">
        <v>0.361338277860208</v>
      </c>
      <c r="N243" s="37">
        <v>-1.7796855113136631</v>
      </c>
      <c r="O243" s="310"/>
      <c r="P243" s="310"/>
      <c r="Q243" s="254"/>
      <c r="R243" s="254"/>
      <c r="U243" s="114"/>
      <c r="AL243" s="216" t="str">
        <f>IF(ISERROR(IF('T203'!B243="","",'T203'!B243)),"",IF('T203'!B243="","",'T203'!B243))</f>
        <v>A17506</v>
      </c>
      <c r="AM243" s="216" t="str">
        <f>IF(ISERROR(IF('T203'!K243="","",'T203'!K243)),"",IF('T203'!K243="","",'T203'!K243))</f>
        <v>A11506</v>
      </c>
      <c r="AN243" s="216">
        <f t="shared" si="11"/>
        <v>243</v>
      </c>
      <c r="AO243" s="216" t="str">
        <f>IF(ISERROR('T203'!L243),"",'T203'!L243)</f>
        <v xml:space="preserve"> </v>
      </c>
      <c r="AP243" s="216">
        <f t="shared" si="10"/>
        <v>1</v>
      </c>
      <c r="AQ243" s="216"/>
      <c r="AR243" s="216"/>
      <c r="AS243" s="216"/>
      <c r="AT243" s="216"/>
      <c r="AU243" s="216"/>
      <c r="AV243" s="216"/>
      <c r="AW243" s="216"/>
      <c r="AX243" s="216"/>
      <c r="AY243" s="216"/>
      <c r="AZ243" s="216"/>
      <c r="BA243" s="216"/>
      <c r="BB243" s="216"/>
      <c r="BC243" s="216"/>
      <c r="BD243" s="216"/>
      <c r="BE243" s="216"/>
      <c r="BF243" s="216"/>
      <c r="BG243" s="216"/>
      <c r="BH243" s="216"/>
      <c r="BI243" s="216"/>
    </row>
    <row r="244" spans="2:61" s="37" customFormat="1" ht="15">
      <c r="B244" s="276"/>
      <c r="C244" s="276"/>
      <c r="D244" s="276"/>
      <c r="E244" s="276"/>
      <c r="F244" s="276"/>
      <c r="G244" s="276"/>
      <c r="H244" s="109" t="s">
        <v>156</v>
      </c>
      <c r="I244" s="309" t="s">
        <v>165</v>
      </c>
      <c r="J244" s="37">
        <v>3.5</v>
      </c>
      <c r="K244" s="37">
        <v>2.0297860071802166E-2</v>
      </c>
      <c r="L244" s="37">
        <v>6.5279085392280471</v>
      </c>
      <c r="M244" s="37">
        <v>9.3331574501363979E-2</v>
      </c>
      <c r="N244" s="37">
        <v>-1.6600576185651243</v>
      </c>
      <c r="O244" s="310"/>
      <c r="P244" s="310"/>
      <c r="Q244" s="254"/>
      <c r="R244" s="254"/>
      <c r="U244" s="114"/>
      <c r="AL244" s="216" t="str">
        <f>IF(ISERROR(IF('T203'!B244="","",'T203'!B244)),"",IF('T203'!B244="","",'T203'!B244))</f>
        <v>A17508</v>
      </c>
      <c r="AM244" s="216" t="str">
        <f>IF(ISERROR(IF('T203'!K244="","",'T203'!K244)),"",IF('T203'!K244="","",'T203'!K244))</f>
        <v>A11508</v>
      </c>
      <c r="AN244" s="216">
        <f t="shared" si="11"/>
        <v>244</v>
      </c>
      <c r="AO244" s="216" t="str">
        <f>IF(ISERROR('T203'!L244),"",'T203'!L244)</f>
        <v xml:space="preserve"> </v>
      </c>
      <c r="AP244" s="216">
        <f t="shared" si="10"/>
        <v>1</v>
      </c>
      <c r="AQ244" s="216"/>
      <c r="AR244" s="216"/>
      <c r="AS244" s="216"/>
      <c r="AT244" s="216"/>
      <c r="AU244" s="216"/>
      <c r="AV244" s="216"/>
      <c r="AW244" s="216"/>
      <c r="AX244" s="216"/>
      <c r="AY244" s="216"/>
      <c r="AZ244" s="216"/>
      <c r="BA244" s="216"/>
      <c r="BB244" s="216"/>
      <c r="BC244" s="216"/>
      <c r="BD244" s="216"/>
      <c r="BE244" s="216"/>
      <c r="BF244" s="216"/>
      <c r="BG244" s="216"/>
      <c r="BH244" s="216"/>
      <c r="BI244" s="216"/>
    </row>
    <row r="245" spans="2:61" s="37" customFormat="1" ht="15">
      <c r="B245" s="276"/>
      <c r="C245" s="276"/>
      <c r="D245" s="276"/>
      <c r="E245" s="276"/>
      <c r="F245" s="276"/>
      <c r="G245" s="276"/>
      <c r="H245" s="276" t="s">
        <v>153</v>
      </c>
      <c r="I245" s="309" t="s">
        <v>171</v>
      </c>
      <c r="J245" s="37">
        <v>3.5</v>
      </c>
      <c r="K245" s="37">
        <v>0.32704992880798517</v>
      </c>
      <c r="L245" s="37">
        <v>7.1951770551557033</v>
      </c>
      <c r="M245" s="37">
        <v>-5.33788155398521</v>
      </c>
      <c r="N245" s="37">
        <v>-2.9813838429061281</v>
      </c>
      <c r="O245" s="310"/>
      <c r="P245" s="310"/>
      <c r="Q245" s="254"/>
      <c r="R245" s="254"/>
      <c r="U245" s="114"/>
      <c r="AL245" s="216" t="str">
        <f>IF(ISERROR(IF('T203'!B245="","",'T203'!B245)),"",IF('T203'!B245="","",'T203'!B245))</f>
        <v>A17510</v>
      </c>
      <c r="AM245" s="216" t="str">
        <f>IF(ISERROR(IF('T203'!K245="","",'T203'!K245)),"",IF('T203'!K245="","",'T203'!K245))</f>
        <v>A11510</v>
      </c>
      <c r="AN245" s="216">
        <f t="shared" si="11"/>
        <v>245</v>
      </c>
      <c r="AO245" s="216" t="str">
        <f>IF(ISERROR('T203'!L245),"",'T203'!L245)</f>
        <v xml:space="preserve"> </v>
      </c>
      <c r="AP245" s="216">
        <f t="shared" si="10"/>
        <v>1</v>
      </c>
      <c r="AQ245" s="216"/>
      <c r="AR245" s="216"/>
      <c r="AS245" s="216"/>
      <c r="AT245" s="216"/>
      <c r="AU245" s="216"/>
      <c r="AV245" s="216"/>
      <c r="AW245" s="216"/>
      <c r="AX245" s="216"/>
      <c r="AY245" s="216"/>
      <c r="AZ245" s="216"/>
      <c r="BA245" s="216"/>
      <c r="BB245" s="216"/>
      <c r="BC245" s="216"/>
      <c r="BD245" s="216"/>
      <c r="BE245" s="216"/>
      <c r="BF245" s="216"/>
      <c r="BG245" s="216"/>
      <c r="BH245" s="216"/>
      <c r="BI245" s="216"/>
    </row>
    <row r="246" spans="2:61" s="37" customFormat="1" ht="15">
      <c r="B246" s="276"/>
      <c r="C246" s="276"/>
      <c r="D246" s="276"/>
      <c r="E246" s="276"/>
      <c r="F246" s="276"/>
      <c r="G246" s="276"/>
      <c r="H246" s="276" t="s">
        <v>153</v>
      </c>
      <c r="I246" s="309" t="s">
        <v>168</v>
      </c>
      <c r="J246" s="37">
        <v>3.5</v>
      </c>
      <c r="K246" s="37">
        <v>-7.8124461070059367E-2</v>
      </c>
      <c r="L246" s="37">
        <v>8.1822425876781555</v>
      </c>
      <c r="M246" s="37">
        <v>0.40973750746433835</v>
      </c>
      <c r="N246" s="37">
        <v>-1.6354382724879404</v>
      </c>
      <c r="O246" s="276"/>
      <c r="P246" s="276"/>
      <c r="Q246" s="274"/>
      <c r="R246" s="274"/>
      <c r="U246" s="114"/>
      <c r="AL246" s="216" t="str">
        <f>IF(ISERROR(IF('T203'!B246="","",'T203'!B246)),"",IF('T203'!B246="","",'T203'!B246))</f>
        <v>A17512</v>
      </c>
      <c r="AM246" s="216" t="str">
        <f>IF(ISERROR(IF('T203'!K246="","",'T203'!K246)),"",IF('T203'!K246="","",'T203'!K246))</f>
        <v>A11512</v>
      </c>
      <c r="AN246" s="216">
        <f t="shared" si="11"/>
        <v>246</v>
      </c>
      <c r="AO246" s="216" t="str">
        <f>IF(ISERROR('T203'!L246),"",'T203'!L246)</f>
        <v xml:space="preserve"> </v>
      </c>
      <c r="AP246" s="216">
        <f t="shared" si="10"/>
        <v>1</v>
      </c>
      <c r="AQ246" s="216"/>
      <c r="AR246" s="216"/>
      <c r="AS246" s="216"/>
      <c r="AT246" s="216"/>
      <c r="AU246" s="216"/>
      <c r="AV246" s="216"/>
      <c r="AW246" s="216"/>
      <c r="AX246" s="216"/>
      <c r="AY246" s="216"/>
      <c r="AZ246" s="216"/>
      <c r="BA246" s="216"/>
      <c r="BB246" s="216"/>
      <c r="BC246" s="216"/>
      <c r="BD246" s="216"/>
      <c r="BE246" s="216"/>
      <c r="BF246" s="216"/>
      <c r="BG246" s="216"/>
      <c r="BH246" s="216"/>
      <c r="BI246" s="216"/>
    </row>
    <row r="247" spans="2:61" s="37" customFormat="1" ht="15">
      <c r="B247" s="276"/>
      <c r="C247" s="276"/>
      <c r="D247" s="276"/>
      <c r="E247" s="276"/>
      <c r="F247" s="276"/>
      <c r="G247" s="276"/>
      <c r="H247" s="276" t="s">
        <v>153</v>
      </c>
      <c r="I247" s="309" t="s">
        <v>165</v>
      </c>
      <c r="J247" s="37">
        <v>3.5</v>
      </c>
      <c r="K247" s="37">
        <v>0.13477163563365582</v>
      </c>
      <c r="L247" s="37">
        <v>4.1608663326078101</v>
      </c>
      <c r="M247" s="37">
        <v>0.43387709914119738</v>
      </c>
      <c r="N247" s="37">
        <v>-1.5816607587518092</v>
      </c>
      <c r="O247" s="276"/>
      <c r="P247" s="276"/>
      <c r="Q247" s="274"/>
      <c r="R247" s="274"/>
      <c r="U247" s="114"/>
      <c r="AL247" s="216" t="str">
        <f>IF(ISERROR(IF('T203'!B247="","",'T203'!B247)),"",IF('T203'!B247="","",'T203'!B247))</f>
        <v>A17514</v>
      </c>
      <c r="AM247" s="216" t="str">
        <f>IF(ISERROR(IF('T203'!K247="","",'T203'!K247)),"",IF('T203'!K247="","",'T203'!K247))</f>
        <v>A11514</v>
      </c>
      <c r="AN247" s="216">
        <f t="shared" si="11"/>
        <v>247</v>
      </c>
      <c r="AO247" s="216" t="str">
        <f>IF(ISERROR('T203'!L247),"",'T203'!L247)</f>
        <v xml:space="preserve"> </v>
      </c>
      <c r="AP247" s="216">
        <f t="shared" si="10"/>
        <v>1</v>
      </c>
      <c r="AQ247" s="216"/>
      <c r="AR247" s="216"/>
      <c r="AS247" s="216"/>
      <c r="AT247" s="216"/>
      <c r="AU247" s="216"/>
      <c r="AV247" s="216"/>
      <c r="AW247" s="216"/>
      <c r="AX247" s="216"/>
      <c r="AY247" s="216"/>
      <c r="AZ247" s="216"/>
      <c r="BA247" s="216"/>
      <c r="BB247" s="216"/>
      <c r="BC247" s="216"/>
      <c r="BD247" s="216"/>
      <c r="BE247" s="216"/>
      <c r="BF247" s="216"/>
      <c r="BG247" s="216"/>
      <c r="BH247" s="216"/>
      <c r="BI247" s="216"/>
    </row>
    <row r="248" spans="2:61" s="37" customFormat="1" ht="15">
      <c r="B248" s="276"/>
      <c r="C248" s="276"/>
      <c r="D248" s="276"/>
      <c r="E248" s="276"/>
      <c r="F248" s="276"/>
      <c r="G248" s="276"/>
      <c r="H248" s="109" t="s">
        <v>156</v>
      </c>
      <c r="I248" s="309" t="s">
        <v>171</v>
      </c>
      <c r="J248" s="37">
        <v>4</v>
      </c>
      <c r="K248" s="37">
        <v>2.110127949507749E-2</v>
      </c>
      <c r="L248" s="37">
        <v>8.8719370535762536</v>
      </c>
      <c r="M248" s="37">
        <v>0.27141300737398788</v>
      </c>
      <c r="N248" s="37">
        <v>-2.5815841745523787</v>
      </c>
      <c r="O248" s="276"/>
      <c r="P248" s="276"/>
      <c r="Q248" s="274"/>
      <c r="R248" s="274"/>
      <c r="U248" s="114"/>
      <c r="AL248" s="216" t="str">
        <f>IF(ISERROR(IF('T203'!B248="","",'T203'!B248)),"",IF('T203'!B248="","",'T203'!B248))</f>
        <v>A17516</v>
      </c>
      <c r="AM248" s="216" t="str">
        <f>IF(ISERROR(IF('T203'!K248="","",'T203'!K248)),"",IF('T203'!K248="","",'T203'!K248))</f>
        <v>A11516</v>
      </c>
      <c r="AN248" s="216">
        <f t="shared" si="11"/>
        <v>248</v>
      </c>
      <c r="AO248" s="216" t="str">
        <f>IF(ISERROR('T203'!L248),"",'T203'!L248)</f>
        <v xml:space="preserve"> </v>
      </c>
      <c r="AP248" s="216">
        <f t="shared" si="10"/>
        <v>1</v>
      </c>
      <c r="AQ248" s="216"/>
      <c r="AR248" s="216"/>
      <c r="AS248" s="216"/>
      <c r="AT248" s="216"/>
      <c r="AU248" s="216"/>
      <c r="AV248" s="216"/>
      <c r="AW248" s="216"/>
      <c r="AX248" s="216"/>
      <c r="AY248" s="216"/>
      <c r="AZ248" s="216"/>
      <c r="BA248" s="216"/>
      <c r="BB248" s="216"/>
      <c r="BC248" s="216"/>
      <c r="BD248" s="216"/>
      <c r="BE248" s="216"/>
      <c r="BF248" s="216"/>
      <c r="BG248" s="216"/>
      <c r="BH248" s="216"/>
      <c r="BI248" s="216"/>
    </row>
    <row r="249" spans="2:61" s="37" customFormat="1" ht="15">
      <c r="B249" s="276"/>
      <c r="C249" s="276"/>
      <c r="D249" s="276"/>
      <c r="E249" s="276"/>
      <c r="F249" s="276"/>
      <c r="G249" s="276"/>
      <c r="H249" s="109" t="s">
        <v>156</v>
      </c>
      <c r="I249" s="309" t="s">
        <v>168</v>
      </c>
      <c r="J249" s="37">
        <v>4</v>
      </c>
      <c r="K249" s="37">
        <v>2.4204801726360806E-2</v>
      </c>
      <c r="L249" s="37">
        <v>6.5839781991753581</v>
      </c>
      <c r="M249" s="37">
        <v>0.23153222876755067</v>
      </c>
      <c r="N249" s="37">
        <v>-1.7323593664882766</v>
      </c>
      <c r="O249" s="276"/>
      <c r="P249" s="276"/>
      <c r="Q249" s="274"/>
      <c r="R249" s="274"/>
      <c r="U249" s="114"/>
      <c r="AL249" s="216" t="str">
        <f>IF(ISERROR(IF('T203'!B249="","",'T203'!B249)),"",IF('T203'!B249="","",'T203'!B249))</f>
        <v>A17518</v>
      </c>
      <c r="AM249" s="216" t="str">
        <f>IF(ISERROR(IF('T203'!K249="","",'T203'!K249)),"",IF('T203'!K249="","",'T203'!K249))</f>
        <v>A11518</v>
      </c>
      <c r="AN249" s="216">
        <f t="shared" si="11"/>
        <v>249</v>
      </c>
      <c r="AO249" s="216" t="str">
        <f>IF(ISERROR('T203'!L249),"",'T203'!L249)</f>
        <v xml:space="preserve"> </v>
      </c>
      <c r="AP249" s="216">
        <f t="shared" si="10"/>
        <v>1</v>
      </c>
      <c r="AQ249" s="216"/>
      <c r="AR249" s="216"/>
      <c r="AS249" s="216"/>
      <c r="AT249" s="216"/>
      <c r="AU249" s="216"/>
      <c r="AV249" s="216"/>
      <c r="AW249" s="216"/>
      <c r="AX249" s="216"/>
      <c r="AY249" s="216"/>
      <c r="AZ249" s="216"/>
      <c r="BA249" s="216"/>
      <c r="BB249" s="216"/>
      <c r="BC249" s="216"/>
      <c r="BD249" s="216"/>
      <c r="BE249" s="216"/>
      <c r="BF249" s="216"/>
      <c r="BG249" s="216"/>
      <c r="BH249" s="216"/>
      <c r="BI249" s="216"/>
    </row>
    <row r="250" spans="2:61" s="37" customFormat="1" ht="15">
      <c r="B250" s="276"/>
      <c r="C250" s="276"/>
      <c r="D250" s="276"/>
      <c r="E250" s="276"/>
      <c r="F250" s="276"/>
      <c r="G250" s="276"/>
      <c r="H250" s="109" t="s">
        <v>156</v>
      </c>
      <c r="I250" s="309" t="s">
        <v>165</v>
      </c>
      <c r="J250" s="37">
        <v>4</v>
      </c>
      <c r="K250" s="37">
        <v>4.1100516535535467E-2</v>
      </c>
      <c r="L250" s="37">
        <v>4.514077198470428</v>
      </c>
      <c r="M250" s="37">
        <v>2.0646465817294946E-2</v>
      </c>
      <c r="N250" s="37">
        <v>-0.71108812888390949</v>
      </c>
      <c r="O250" s="276"/>
      <c r="P250" s="276"/>
      <c r="Q250" s="274"/>
      <c r="R250" s="274"/>
      <c r="U250" s="114"/>
      <c r="AL250" s="216" t="str">
        <f>IF(ISERROR(IF('T203'!B250="","",'T203'!B250)),"",IF('T203'!B250="","",'T203'!B250))</f>
        <v>A17520</v>
      </c>
      <c r="AM250" s="216" t="str">
        <f>IF(ISERROR(IF('T203'!K250="","",'T203'!K250)),"",IF('T203'!K250="","",'T203'!K250))</f>
        <v>A11520</v>
      </c>
      <c r="AN250" s="216">
        <f t="shared" si="11"/>
        <v>250</v>
      </c>
      <c r="AO250" s="216" t="str">
        <f>IF(ISERROR('T203'!L250),"",'T203'!L250)</f>
        <v xml:space="preserve"> </v>
      </c>
      <c r="AP250" s="216">
        <f t="shared" si="10"/>
        <v>1</v>
      </c>
      <c r="AQ250" s="216"/>
      <c r="AR250" s="216"/>
      <c r="AS250" s="216"/>
      <c r="AT250" s="216"/>
      <c r="AU250" s="216"/>
      <c r="AV250" s="216"/>
      <c r="AW250" s="216"/>
      <c r="AX250" s="216"/>
      <c r="AY250" s="216"/>
      <c r="AZ250" s="216"/>
      <c r="BA250" s="216"/>
      <c r="BB250" s="216"/>
      <c r="BC250" s="216"/>
      <c r="BD250" s="216"/>
      <c r="BE250" s="216"/>
      <c r="BF250" s="216"/>
      <c r="BG250" s="216"/>
      <c r="BH250" s="216"/>
      <c r="BI250" s="216"/>
    </row>
    <row r="251" spans="2:61" s="37" customFormat="1" ht="15">
      <c r="B251" s="276"/>
      <c r="C251" s="276"/>
      <c r="D251" s="276"/>
      <c r="E251" s="276"/>
      <c r="F251" s="276"/>
      <c r="G251" s="276"/>
      <c r="H251" s="276" t="s">
        <v>153</v>
      </c>
      <c r="I251" s="309" t="s">
        <v>171</v>
      </c>
      <c r="J251" s="37">
        <v>4</v>
      </c>
      <c r="K251" s="37">
        <v>0.14017295833519783</v>
      </c>
      <c r="L251" s="37">
        <v>6.1013837494644978</v>
      </c>
      <c r="M251" s="37">
        <v>-0.69989155345702148</v>
      </c>
      <c r="N251" s="37">
        <v>-1.9607851609069817</v>
      </c>
      <c r="O251" s="276"/>
      <c r="P251" s="276"/>
      <c r="Q251" s="274"/>
      <c r="R251" s="274"/>
      <c r="U251" s="114"/>
      <c r="AL251" s="216" t="str">
        <f>IF(ISERROR(IF('T203'!B251="","",'T203'!B251)),"",IF('T203'!B251="","",'T203'!B251))</f>
        <v>A18502</v>
      </c>
      <c r="AM251" s="216" t="str">
        <f>IF(ISERROR(IF('T203'!K251="","",'T203'!K251)),"",IF('T203'!K251="","",'T203'!K251))</f>
        <v>A12002</v>
      </c>
      <c r="AN251" s="216">
        <f t="shared" si="11"/>
        <v>251</v>
      </c>
      <c r="AO251" s="216" t="str">
        <f>IF(ISERROR('T203'!L251),"",'T203'!L251)</f>
        <v xml:space="preserve"> </v>
      </c>
      <c r="AP251" s="216">
        <f t="shared" si="10"/>
        <v>1</v>
      </c>
      <c r="AQ251" s="216"/>
      <c r="AR251" s="216"/>
      <c r="AS251" s="216"/>
      <c r="AT251" s="216"/>
      <c r="AU251" s="216"/>
      <c r="AV251" s="216"/>
      <c r="AW251" s="216"/>
      <c r="AX251" s="216"/>
      <c r="AY251" s="216"/>
      <c r="AZ251" s="216"/>
      <c r="BA251" s="216"/>
      <c r="BB251" s="216"/>
      <c r="BC251" s="216"/>
      <c r="BD251" s="216"/>
      <c r="BE251" s="216"/>
      <c r="BF251" s="216"/>
      <c r="BG251" s="216"/>
      <c r="BH251" s="216"/>
      <c r="BI251" s="216"/>
    </row>
    <row r="252" spans="2:61" s="37" customFormat="1" ht="15">
      <c r="B252" s="276"/>
      <c r="C252" s="276"/>
      <c r="D252" s="276"/>
      <c r="E252" s="276"/>
      <c r="F252" s="276"/>
      <c r="G252" s="276"/>
      <c r="H252" s="276" t="s">
        <v>153</v>
      </c>
      <c r="I252" s="309" t="s">
        <v>168</v>
      </c>
      <c r="J252" s="37">
        <v>4</v>
      </c>
      <c r="K252" s="37">
        <v>0.16651787751218111</v>
      </c>
      <c r="L252" s="37">
        <v>4.5850558083470956</v>
      </c>
      <c r="M252" s="37">
        <v>0.12015514535120343</v>
      </c>
      <c r="N252" s="37">
        <v>-1.9505308878960139</v>
      </c>
      <c r="O252" s="276"/>
      <c r="P252" s="276"/>
      <c r="Q252" s="274"/>
      <c r="R252" s="274"/>
      <c r="U252" s="114"/>
      <c r="AL252" s="216" t="str">
        <f>IF(ISERROR(IF('T203'!B252="","",'T203'!B252)),"",IF('T203'!B252="","",'T203'!B252))</f>
        <v>A18504</v>
      </c>
      <c r="AM252" s="216" t="str">
        <f>IF(ISERROR(IF('T203'!K252="","",'T203'!K252)),"",IF('T203'!K252="","",'T203'!K252))</f>
        <v>A12004</v>
      </c>
      <c r="AN252" s="216">
        <f t="shared" si="11"/>
        <v>252</v>
      </c>
      <c r="AO252" s="216" t="str">
        <f>IF(ISERROR('T203'!L252),"",'T203'!L252)</f>
        <v>1-20</v>
      </c>
      <c r="AP252" s="216">
        <f t="shared" si="10"/>
        <v>1</v>
      </c>
      <c r="AQ252" s="216"/>
      <c r="AR252" s="216"/>
      <c r="AS252" s="216"/>
      <c r="AT252" s="216"/>
      <c r="AU252" s="216"/>
      <c r="AV252" s="216"/>
      <c r="AW252" s="216"/>
      <c r="AX252" s="216"/>
      <c r="AY252" s="216"/>
      <c r="AZ252" s="216"/>
      <c r="BA252" s="216"/>
      <c r="BB252" s="216"/>
      <c r="BC252" s="216"/>
      <c r="BD252" s="216"/>
      <c r="BE252" s="216"/>
      <c r="BF252" s="216"/>
      <c r="BG252" s="216"/>
      <c r="BH252" s="216"/>
      <c r="BI252" s="216"/>
    </row>
    <row r="253" spans="2:61" s="37" customFormat="1" ht="15">
      <c r="B253" s="276"/>
      <c r="C253" s="276"/>
      <c r="D253" s="276"/>
      <c r="E253" s="276"/>
      <c r="F253" s="276"/>
      <c r="G253" s="276"/>
      <c r="H253" s="276" t="s">
        <v>153</v>
      </c>
      <c r="I253" s="309" t="s">
        <v>165</v>
      </c>
      <c r="J253" s="37">
        <v>4</v>
      </c>
      <c r="K253" s="37">
        <v>9.5847966151845182E-2</v>
      </c>
      <c r="L253" s="37">
        <v>4.4257080967141329</v>
      </c>
      <c r="M253" s="37">
        <v>0.79520064996085971</v>
      </c>
      <c r="N253" s="37">
        <v>-1.533288950464724</v>
      </c>
      <c r="O253" s="276"/>
      <c r="P253" s="276"/>
      <c r="Q253" s="274"/>
      <c r="R253" s="274"/>
      <c r="U253" s="114"/>
      <c r="AL253" s="216" t="str">
        <f>IF(ISERROR(IF('T203'!B253="","",'T203'!B253)),"",IF('T203'!B253="","",'T203'!B253))</f>
        <v>A18506</v>
      </c>
      <c r="AM253" s="216" t="str">
        <f>IF(ISERROR(IF('T203'!K253="","",'T203'!K253)),"",IF('T203'!K253="","",'T203'!K253))</f>
        <v>A12004</v>
      </c>
      <c r="AN253" s="216">
        <f t="shared" si="11"/>
        <v>253</v>
      </c>
      <c r="AO253" s="216" t="str">
        <f>IF(ISERROR('T203'!L253),"",'T203'!L253)</f>
        <v>1-21</v>
      </c>
      <c r="AP253" s="216">
        <f t="shared" si="10"/>
        <v>1</v>
      </c>
      <c r="AQ253" s="216"/>
      <c r="AR253" s="216"/>
      <c r="AS253" s="216"/>
      <c r="AT253" s="216"/>
      <c r="AU253" s="216"/>
      <c r="AV253" s="216"/>
      <c r="AW253" s="216"/>
      <c r="AX253" s="216"/>
      <c r="AY253" s="216"/>
      <c r="AZ253" s="216"/>
      <c r="BA253" s="216"/>
      <c r="BB253" s="216"/>
      <c r="BC253" s="216"/>
      <c r="BD253" s="216"/>
      <c r="BE253" s="216"/>
      <c r="BF253" s="216"/>
      <c r="BG253" s="216"/>
      <c r="BH253" s="216"/>
      <c r="BI253" s="216"/>
    </row>
    <row r="254" spans="2:61" s="37" customFormat="1" ht="15">
      <c r="B254" s="276"/>
      <c r="C254" s="276"/>
      <c r="D254" s="276"/>
      <c r="E254" s="276"/>
      <c r="F254" s="276"/>
      <c r="G254" s="276"/>
      <c r="O254" s="276"/>
      <c r="P254" s="276"/>
      <c r="Q254" s="274"/>
      <c r="R254" s="274"/>
      <c r="U254" s="114"/>
      <c r="AL254" s="216" t="str">
        <f>IF(ISERROR(IF('T203'!B254="","",'T203'!B254)),"",IF('T203'!B254="","",'T203'!B254))</f>
        <v>A18508</v>
      </c>
      <c r="AM254" s="216" t="str">
        <f>IF(ISERROR(IF('T203'!K254="","",'T203'!K254)),"",IF('T203'!K254="","",'T203'!K254))</f>
        <v>A12004</v>
      </c>
      <c r="AN254" s="216">
        <f t="shared" si="11"/>
        <v>254</v>
      </c>
      <c r="AO254" s="216" t="str">
        <f>IF(ISERROR('T203'!L254),"",'T203'!L254)</f>
        <v>4-16</v>
      </c>
      <c r="AP254" s="216">
        <f t="shared" si="10"/>
        <v>1</v>
      </c>
      <c r="AQ254" s="216"/>
      <c r="AR254" s="216"/>
      <c r="AS254" s="216"/>
      <c r="AT254" s="216"/>
      <c r="AU254" s="216"/>
      <c r="AV254" s="216"/>
      <c r="AW254" s="216"/>
      <c r="AX254" s="216"/>
      <c r="AY254" s="216"/>
      <c r="AZ254" s="216"/>
      <c r="BA254" s="216"/>
      <c r="BB254" s="216"/>
      <c r="BC254" s="216"/>
      <c r="BD254" s="216"/>
      <c r="BE254" s="216"/>
      <c r="BF254" s="216"/>
      <c r="BG254" s="216"/>
      <c r="BH254" s="216"/>
      <c r="BI254" s="216"/>
    </row>
    <row r="255" spans="2:61" s="37" customFormat="1" ht="15">
      <c r="B255" s="276"/>
      <c r="C255" s="276"/>
      <c r="D255" s="276"/>
      <c r="E255" s="276"/>
      <c r="F255" s="276"/>
      <c r="G255" s="276"/>
      <c r="O255" s="276"/>
      <c r="P255" s="276"/>
      <c r="Q255" s="274"/>
      <c r="R255" s="274"/>
      <c r="U255" s="114"/>
      <c r="AL255" s="216" t="str">
        <f>IF(ISERROR(IF('T203'!B255="","",'T203'!B255)),"",IF('T203'!B255="","",'T203'!B255))</f>
        <v>A18510</v>
      </c>
      <c r="AM255" s="216" t="str">
        <f>IF(ISERROR(IF('T203'!K255="","",'T203'!K255)),"",IF('T203'!K255="","",'T203'!K255))</f>
        <v>A12006</v>
      </c>
      <c r="AN255" s="216">
        <f t="shared" si="11"/>
        <v>255</v>
      </c>
      <c r="AO255" s="216" t="str">
        <f>IF(ISERROR('T203'!L255),"",'T203'!L255)</f>
        <v xml:space="preserve"> </v>
      </c>
      <c r="AP255" s="216">
        <f t="shared" si="10"/>
        <v>1</v>
      </c>
      <c r="AQ255" s="216"/>
      <c r="AR255" s="216"/>
      <c r="AS255" s="216"/>
      <c r="AT255" s="216"/>
      <c r="AU255" s="216"/>
      <c r="AV255" s="216"/>
      <c r="AW255" s="216"/>
      <c r="AX255" s="216"/>
      <c r="AY255" s="216"/>
      <c r="AZ255" s="216"/>
      <c r="BA255" s="216"/>
      <c r="BB255" s="216"/>
      <c r="BC255" s="216"/>
      <c r="BD255" s="216"/>
      <c r="BE255" s="216"/>
      <c r="BF255" s="216"/>
      <c r="BG255" s="216"/>
      <c r="BH255" s="216"/>
      <c r="BI255" s="216"/>
    </row>
    <row r="256" spans="2:61" s="37" customFormat="1" ht="15">
      <c r="B256" s="276"/>
      <c r="C256" s="276"/>
      <c r="D256" s="276"/>
      <c r="E256" s="276"/>
      <c r="F256" s="276"/>
      <c r="G256" s="276"/>
      <c r="O256" s="276"/>
      <c r="P256" s="276"/>
      <c r="Q256" s="274"/>
      <c r="R256" s="274"/>
      <c r="U256" s="114"/>
      <c r="AL256" s="216" t="str">
        <f>IF(ISERROR(IF('T203'!B256="","",'T203'!B256)),"",IF('T203'!B256="","",'T203'!B256))</f>
        <v>A18512</v>
      </c>
      <c r="AM256" s="216" t="str">
        <f>IF(ISERROR(IF('T203'!K256="","",'T203'!K256)),"",IF('T203'!K256="","",'T203'!K256))</f>
        <v>A12008</v>
      </c>
      <c r="AN256" s="216">
        <f t="shared" si="11"/>
        <v>256</v>
      </c>
      <c r="AO256" s="216" t="str">
        <f>IF(ISERROR('T203'!L256),"",'T203'!L256)</f>
        <v>1-11</v>
      </c>
      <c r="AP256" s="216">
        <f t="shared" si="10"/>
        <v>1</v>
      </c>
      <c r="AQ256" s="216"/>
      <c r="AR256" s="216"/>
      <c r="AS256" s="216"/>
      <c r="AT256" s="216"/>
      <c r="AU256" s="216"/>
      <c r="AV256" s="216"/>
      <c r="AW256" s="216"/>
      <c r="AX256" s="216"/>
      <c r="AY256" s="216"/>
      <c r="AZ256" s="216"/>
      <c r="BA256" s="216"/>
      <c r="BB256" s="216"/>
      <c r="BC256" s="216"/>
      <c r="BD256" s="216"/>
      <c r="BE256" s="216"/>
      <c r="BF256" s="216"/>
      <c r="BG256" s="216"/>
      <c r="BH256" s="216"/>
      <c r="BI256" s="216"/>
    </row>
    <row r="257" spans="1:74" s="37" customFormat="1" ht="15">
      <c r="B257" s="276"/>
      <c r="C257" s="276"/>
      <c r="D257" s="276"/>
      <c r="E257" s="276"/>
      <c r="F257" s="276"/>
      <c r="G257" s="276"/>
      <c r="O257" s="276"/>
      <c r="P257" s="276"/>
      <c r="Q257" s="274"/>
      <c r="R257" s="274"/>
      <c r="U257" s="114"/>
      <c r="AL257" s="216" t="str">
        <f>IF(ISERROR(IF('T203'!B257="","",'T203'!B257)),"",IF('T203'!B257="","",'T203'!B257))</f>
        <v>A18514</v>
      </c>
      <c r="AM257" s="216" t="str">
        <f>IF(ISERROR(IF('T203'!K257="","",'T203'!K257)),"",IF('T203'!K257="","",'T203'!K257))</f>
        <v>A12010</v>
      </c>
      <c r="AN257" s="216">
        <f t="shared" si="11"/>
        <v>257</v>
      </c>
      <c r="AO257" s="216" t="str">
        <f>IF(ISERROR('T203'!L257),"",'T203'!L257)</f>
        <v xml:space="preserve"> </v>
      </c>
      <c r="AP257" s="216">
        <f t="shared" si="10"/>
        <v>1</v>
      </c>
      <c r="AQ257" s="216"/>
      <c r="AR257" s="216"/>
      <c r="AS257" s="216"/>
      <c r="AT257" s="216"/>
      <c r="AU257" s="216"/>
      <c r="AV257" s="216"/>
      <c r="AW257" s="216"/>
      <c r="AX257" s="216"/>
      <c r="AY257" s="216"/>
      <c r="AZ257" s="216"/>
      <c r="BA257" s="216"/>
      <c r="BB257" s="216"/>
      <c r="BC257" s="216"/>
      <c r="BD257" s="216"/>
      <c r="BE257" s="216"/>
      <c r="BF257" s="216"/>
      <c r="BG257" s="216"/>
      <c r="BH257" s="216"/>
      <c r="BI257" s="216"/>
    </row>
    <row r="258" spans="1:74" s="37" customFormat="1" ht="15">
      <c r="B258" s="276"/>
      <c r="C258" s="276"/>
      <c r="D258" s="276"/>
      <c r="E258" s="276"/>
      <c r="F258" s="276"/>
      <c r="G258" s="276"/>
      <c r="O258" s="276"/>
      <c r="P258" s="276"/>
      <c r="Q258" s="274"/>
      <c r="R258" s="274"/>
      <c r="U258" s="114"/>
      <c r="AL258" s="216" t="str">
        <f>IF(ISERROR(IF('T203'!B258="","",'T203'!B258)),"",IF('T203'!B258="","",'T203'!B258))</f>
        <v>A18516</v>
      </c>
      <c r="AM258" s="216" t="str">
        <f>IF(ISERROR(IF('T203'!K258="","",'T203'!K258)),"",IF('T203'!K258="","",'T203'!K258))</f>
        <v>A12012</v>
      </c>
      <c r="AN258" s="216">
        <f t="shared" si="11"/>
        <v>258</v>
      </c>
      <c r="AO258" s="216" t="str">
        <f>IF(ISERROR('T203'!L258),"",'T203'!L258)</f>
        <v xml:space="preserve"> </v>
      </c>
      <c r="AP258" s="216">
        <f t="shared" si="10"/>
        <v>1</v>
      </c>
      <c r="AQ258" s="216"/>
      <c r="AR258" s="216"/>
      <c r="AS258" s="216"/>
      <c r="AT258" s="216"/>
      <c r="AU258" s="216"/>
      <c r="AV258" s="216"/>
      <c r="AW258" s="216"/>
      <c r="AX258" s="216"/>
      <c r="AY258" s="216"/>
      <c r="AZ258" s="216"/>
      <c r="BA258" s="216"/>
      <c r="BB258" s="216"/>
      <c r="BC258" s="216"/>
      <c r="BD258" s="216"/>
      <c r="BE258" s="216"/>
      <c r="BF258" s="216"/>
      <c r="BG258" s="216"/>
      <c r="BH258" s="216"/>
      <c r="BI258" s="216"/>
    </row>
    <row r="259" spans="1:74" s="37" customFormat="1" ht="15">
      <c r="B259" s="276"/>
      <c r="C259" s="276"/>
      <c r="D259" s="276"/>
      <c r="E259" s="276"/>
      <c r="F259" s="276"/>
      <c r="G259" s="276"/>
      <c r="O259" s="276"/>
      <c r="P259" s="276"/>
      <c r="Q259" s="274"/>
      <c r="R259" s="274"/>
      <c r="U259" s="114"/>
      <c r="AL259" s="216" t="str">
        <f>IF(ISERROR(IF('T203'!B259="","",'T203'!B259)),"",IF('T203'!B259="","",'T203'!B259))</f>
        <v>A18518</v>
      </c>
      <c r="AM259" s="216" t="str">
        <f>IF(ISERROR(IF('T203'!K259="","",'T203'!K259)),"",IF('T203'!K259="","",'T203'!K259))</f>
        <v>A12014</v>
      </c>
      <c r="AN259" s="216">
        <f t="shared" si="11"/>
        <v>259</v>
      </c>
      <c r="AO259" s="216" t="str">
        <f>IF(ISERROR('T203'!L259),"",'T203'!L259)</f>
        <v>1-4</v>
      </c>
      <c r="AP259" s="216">
        <f t="shared" si="10"/>
        <v>1</v>
      </c>
      <c r="AQ259" s="216"/>
      <c r="AR259" s="216"/>
      <c r="AS259" s="216"/>
      <c r="AT259" s="216"/>
      <c r="AU259" s="216"/>
      <c r="AV259" s="216"/>
      <c r="AW259" s="216"/>
      <c r="AX259" s="216"/>
      <c r="AY259" s="216"/>
      <c r="AZ259" s="216"/>
      <c r="BA259" s="216"/>
      <c r="BB259" s="216"/>
      <c r="BC259" s="216"/>
      <c r="BD259" s="216"/>
      <c r="BE259" s="216"/>
      <c r="BF259" s="216"/>
      <c r="BG259" s="216"/>
      <c r="BH259" s="216"/>
      <c r="BI259" s="216"/>
    </row>
    <row r="260" spans="1:74" s="37" customFormat="1" ht="15">
      <c r="B260" s="276"/>
      <c r="C260" s="276"/>
      <c r="D260" s="276"/>
      <c r="E260" s="276"/>
      <c r="F260" s="276"/>
      <c r="G260" s="276"/>
      <c r="O260" s="276"/>
      <c r="P260" s="276"/>
      <c r="Q260" s="274"/>
      <c r="R260" s="274"/>
      <c r="U260" s="114"/>
      <c r="AL260" s="216" t="str">
        <f>IF(ISERROR(IF('T203'!B260="","",'T203'!B260)),"",IF('T203'!B260="","",'T203'!B260))</f>
        <v>A18520</v>
      </c>
      <c r="AM260" s="216" t="str">
        <f>IF(ISERROR(IF('T203'!K260="","",'T203'!K260)),"",IF('T203'!K260="","",'T203'!K260))</f>
        <v>A12014</v>
      </c>
      <c r="AN260" s="216">
        <f t="shared" si="11"/>
        <v>260</v>
      </c>
      <c r="AO260" s="216" t="str">
        <f>IF(ISERROR('T203'!L260),"",'T203'!L260)</f>
        <v>1-TOP 1/2 BED 10</v>
      </c>
      <c r="AP260" s="216">
        <f t="shared" si="10"/>
        <v>1</v>
      </c>
      <c r="AQ260" s="216"/>
      <c r="AR260" s="216"/>
      <c r="AS260" s="216"/>
      <c r="AT260" s="216"/>
      <c r="AU260" s="216"/>
      <c r="AV260" s="216"/>
      <c r="AW260" s="216"/>
      <c r="AX260" s="216"/>
      <c r="AY260" s="216"/>
      <c r="AZ260" s="216"/>
      <c r="BA260" s="216"/>
      <c r="BB260" s="216"/>
      <c r="BC260" s="216"/>
      <c r="BD260" s="216"/>
      <c r="BE260" s="216"/>
      <c r="BF260" s="216"/>
      <c r="BG260" s="216"/>
      <c r="BH260" s="216"/>
      <c r="BI260" s="216"/>
    </row>
    <row r="261" spans="1:74" s="37" customFormat="1" ht="15">
      <c r="B261" s="276"/>
      <c r="C261" s="276"/>
      <c r="D261" s="276"/>
      <c r="E261" s="276"/>
      <c r="F261" s="276"/>
      <c r="G261" s="276"/>
      <c r="O261" s="276"/>
      <c r="P261" s="276"/>
      <c r="Q261" s="274"/>
      <c r="R261" s="274"/>
      <c r="U261" s="114"/>
      <c r="AL261" s="216" t="str">
        <f>IF(ISERROR(IF('T203'!B261="","",'T203'!B261)),"",IF('T203'!B261="","",'T203'!B261))</f>
        <v>A18522</v>
      </c>
      <c r="AM261" s="216" t="str">
        <f>IF(ISERROR(IF('T203'!K261="","",'T203'!K261)),"",IF('T203'!K261="","",'T203'!K261))</f>
        <v>A12014</v>
      </c>
      <c r="AN261" s="216">
        <f t="shared" si="11"/>
        <v>261</v>
      </c>
      <c r="AO261" s="216" t="str">
        <f>IF(ISERROR('T203'!L261),"",'T203'!L261)</f>
        <v>17-18</v>
      </c>
      <c r="AP261" s="216">
        <f t="shared" ref="AP261:AP324" si="15">IF(AO261="",0,1)</f>
        <v>1</v>
      </c>
      <c r="AQ261" s="216"/>
      <c r="AR261" s="216"/>
      <c r="AS261" s="216"/>
      <c r="AT261" s="216"/>
      <c r="AU261" s="216"/>
      <c r="AV261" s="216"/>
      <c r="AW261" s="216"/>
      <c r="AX261" s="216"/>
      <c r="AY261" s="216"/>
      <c r="AZ261" s="216"/>
      <c r="BA261" s="216"/>
      <c r="BB261" s="216"/>
      <c r="BC261" s="216"/>
      <c r="BD261" s="216"/>
      <c r="BE261" s="216"/>
      <c r="BF261" s="216"/>
      <c r="BG261" s="216"/>
      <c r="BH261" s="216"/>
      <c r="BI261" s="216"/>
    </row>
    <row r="262" spans="1:74" ht="15">
      <c r="A262" s="37"/>
      <c r="B262" s="276"/>
      <c r="C262" s="276"/>
      <c r="D262" s="276"/>
      <c r="E262" s="276"/>
      <c r="F262" s="276"/>
      <c r="G262" s="276"/>
      <c r="H262" s="276"/>
      <c r="I262" s="276"/>
      <c r="J262" s="276"/>
      <c r="K262" s="276"/>
      <c r="L262" s="276"/>
      <c r="M262" s="276"/>
      <c r="N262" s="276"/>
      <c r="O262" s="276"/>
      <c r="P262" s="276"/>
      <c r="U262" s="114"/>
      <c r="AL262" s="216" t="str">
        <f>IF(ISERROR(IF('T203'!B262="","",'T203'!B262)),"",IF('T203'!B262="","",'T203'!B262))</f>
        <v>A18524</v>
      </c>
      <c r="AM262" s="216" t="str">
        <f>IF(ISERROR(IF('T203'!K262="","",'T203'!K262)),"",IF('T203'!K262="","",'T203'!K262))</f>
        <v>A12014</v>
      </c>
      <c r="AN262" s="216">
        <f t="shared" si="11"/>
        <v>262</v>
      </c>
      <c r="AO262" s="216" t="str">
        <f>IF(ISERROR('T203'!L262),"",'T203'!L262)</f>
        <v>9-16</v>
      </c>
      <c r="AP262" s="216">
        <f t="shared" si="15"/>
        <v>1</v>
      </c>
      <c r="BV262" s="37"/>
    </row>
    <row r="263" spans="1:74" ht="15">
      <c r="A263" s="37"/>
      <c r="B263" s="276"/>
      <c r="C263" s="276"/>
      <c r="D263" s="276"/>
      <c r="E263" s="276"/>
      <c r="F263" s="276"/>
      <c r="G263" s="276"/>
      <c r="H263" s="276"/>
      <c r="I263" s="276"/>
      <c r="J263" s="276"/>
      <c r="K263" s="276"/>
      <c r="L263" s="276"/>
      <c r="M263" s="276"/>
      <c r="N263" s="276"/>
      <c r="O263" s="276"/>
      <c r="P263" s="276"/>
      <c r="U263" s="114"/>
      <c r="AL263" s="216" t="str">
        <f>IF(ISERROR(IF('T203'!B263="","",'T203'!B263)),"",IF('T203'!B263="","",'T203'!B263))</f>
        <v>A18526</v>
      </c>
      <c r="AM263" s="216" t="str">
        <f>IF(ISERROR(IF('T203'!K263="","",'T203'!K263)),"",IF('T203'!K263="","",'T203'!K263))</f>
        <v>A12016</v>
      </c>
      <c r="AN263" s="216">
        <f t="shared" si="11"/>
        <v>263</v>
      </c>
      <c r="AO263" s="216" t="str">
        <f>IF(ISERROR('T203'!L263),"",'T203'!L263)</f>
        <v>1-11</v>
      </c>
      <c r="AP263" s="216">
        <f t="shared" si="15"/>
        <v>1</v>
      </c>
      <c r="BV263" s="37"/>
    </row>
    <row r="264" spans="1:74" ht="15">
      <c r="A264" s="37"/>
      <c r="B264" s="37"/>
      <c r="C264" s="37"/>
      <c r="D264" s="37"/>
      <c r="E264" s="37"/>
      <c r="F264" s="37"/>
      <c r="G264" s="37"/>
      <c r="H264" s="37"/>
      <c r="I264" s="37"/>
      <c r="J264" s="37"/>
      <c r="K264" s="37"/>
      <c r="L264" s="37"/>
      <c r="M264" s="37"/>
      <c r="N264" s="37"/>
      <c r="O264" s="37"/>
      <c r="P264" s="37"/>
      <c r="U264" s="114"/>
      <c r="AL264" s="216" t="str">
        <f>IF(ISERROR(IF('T203'!B264="","",'T203'!B264)),"",IF('T203'!B264="","",'T203'!B264))</f>
        <v>A18528</v>
      </c>
      <c r="AM264" s="216" t="str">
        <f>IF(ISERROR(IF('T203'!K264="","",'T203'!K264)),"",IF('T203'!K264="","",'T203'!K264))</f>
        <v>A12018</v>
      </c>
      <c r="AN264" s="216">
        <f t="shared" si="11"/>
        <v>264</v>
      </c>
      <c r="AO264" s="216" t="str">
        <f>IF(ISERROR('T203'!L264),"",'T203'!L264)</f>
        <v xml:space="preserve"> </v>
      </c>
      <c r="AP264" s="216">
        <f t="shared" si="15"/>
        <v>1</v>
      </c>
      <c r="BV264" s="37"/>
    </row>
    <row r="265" spans="1:74" ht="15">
      <c r="A265" s="37"/>
      <c r="B265" s="37"/>
      <c r="C265" s="37"/>
      <c r="D265" s="37"/>
      <c r="E265" s="37"/>
      <c r="F265" s="37"/>
      <c r="G265" s="37"/>
      <c r="H265" s="37"/>
      <c r="I265" s="37"/>
      <c r="J265" s="37"/>
      <c r="K265" s="37"/>
      <c r="L265" s="37"/>
      <c r="M265" s="37"/>
      <c r="N265" s="37"/>
      <c r="O265" s="37"/>
      <c r="P265" s="37"/>
      <c r="U265" s="114"/>
      <c r="AL265" s="216" t="str">
        <f>IF(ISERROR(IF('T203'!B265="","",'T203'!B265)),"",IF('T203'!B265="","",'T203'!B265))</f>
        <v>A18530</v>
      </c>
      <c r="AM265" s="216" t="str">
        <f>IF(ISERROR(IF('T203'!K265="","",'T203'!K265)),"",IF('T203'!K265="","",'T203'!K265))</f>
        <v>A12020</v>
      </c>
      <c r="AN265" s="216">
        <f t="shared" si="11"/>
        <v>265</v>
      </c>
      <c r="AO265" s="216" t="str">
        <f>IF(ISERROR('T203'!L265),"",'T203'!L265)</f>
        <v>1-5</v>
      </c>
      <c r="AP265" s="216">
        <f t="shared" si="15"/>
        <v>1</v>
      </c>
      <c r="BV265" s="37"/>
    </row>
    <row r="266" spans="1:74" ht="15">
      <c r="A266" s="37"/>
      <c r="B266" s="37"/>
      <c r="C266" s="37"/>
      <c r="D266" s="37"/>
      <c r="E266" s="37"/>
      <c r="F266" s="37"/>
      <c r="G266" s="37"/>
      <c r="H266" s="37"/>
      <c r="I266" s="37"/>
      <c r="J266" s="37"/>
      <c r="K266" s="37"/>
      <c r="L266" s="37"/>
      <c r="M266" s="37"/>
      <c r="N266" s="37"/>
      <c r="O266" s="37"/>
      <c r="P266" s="37"/>
      <c r="U266" s="114"/>
      <c r="AL266" s="216" t="str">
        <f>IF(ISERROR(IF('T203'!B266="","",'T203'!B266)),"",IF('T203'!B266="","",'T203'!B266))</f>
        <v>A18532</v>
      </c>
      <c r="AM266" s="216" t="str">
        <f>IF(ISERROR(IF('T203'!K266="","",'T203'!K266)),"",IF('T203'!K266="","",'T203'!K266))</f>
        <v>A12502</v>
      </c>
      <c r="AN266" s="216">
        <f t="shared" si="11"/>
        <v>266</v>
      </c>
      <c r="AO266" s="216" t="str">
        <f>IF(ISERROR('T203'!L266),"",'T203'!L266)</f>
        <v xml:space="preserve"> </v>
      </c>
      <c r="AP266" s="216">
        <f t="shared" si="15"/>
        <v>1</v>
      </c>
      <c r="BV266" s="37"/>
    </row>
    <row r="267" spans="1:74" ht="15">
      <c r="A267" s="37"/>
      <c r="B267" s="37"/>
      <c r="C267" s="37"/>
      <c r="D267" s="37"/>
      <c r="E267" s="37"/>
      <c r="F267" s="37"/>
      <c r="G267" s="37"/>
      <c r="H267" s="37"/>
      <c r="I267" s="37"/>
      <c r="J267" s="37"/>
      <c r="K267" s="37"/>
      <c r="L267" s="37"/>
      <c r="M267" s="37"/>
      <c r="N267" s="37"/>
      <c r="O267" s="37"/>
      <c r="P267" s="37"/>
      <c r="U267" s="114"/>
      <c r="AL267" s="216" t="str">
        <f>IF(ISERROR(IF('T203'!B267="","",'T203'!B267)),"",IF('T203'!B267="","",'T203'!B267))</f>
        <v>A18534</v>
      </c>
      <c r="AM267" s="216" t="str">
        <f>IF(ISERROR(IF('T203'!K267="","",'T203'!K267)),"",IF('T203'!K267="","",'T203'!K267))</f>
        <v>A12502</v>
      </c>
      <c r="AN267" s="216">
        <f t="shared" si="11"/>
        <v>267</v>
      </c>
      <c r="AO267" s="216" t="str">
        <f>IF(ISERROR('T203'!L267),"",'T203'!L267)</f>
        <v xml:space="preserve"> </v>
      </c>
      <c r="AP267" s="216">
        <f t="shared" si="15"/>
        <v>1</v>
      </c>
      <c r="BV267" s="37"/>
    </row>
    <row r="268" spans="1:74" ht="15">
      <c r="A268" s="37"/>
      <c r="B268" s="37"/>
      <c r="C268" s="37"/>
      <c r="D268" s="37"/>
      <c r="E268" s="37"/>
      <c r="F268" s="37"/>
      <c r="G268" s="37"/>
      <c r="H268" s="37"/>
      <c r="I268" s="37"/>
      <c r="J268" s="37"/>
      <c r="K268" s="37"/>
      <c r="L268" s="37"/>
      <c r="M268" s="37"/>
      <c r="N268" s="37"/>
      <c r="O268" s="37"/>
      <c r="P268" s="37"/>
      <c r="U268" s="114"/>
      <c r="AL268" s="216" t="str">
        <f>IF(ISERROR(IF('T203'!B268="","",'T203'!B268)),"",IF('T203'!B268="","",'T203'!B268))</f>
        <v>A18536</v>
      </c>
      <c r="AM268" s="216" t="str">
        <f>IF(ISERROR(IF('T203'!K268="","",'T203'!K268)),"",IF('T203'!K268="","",'T203'!K268))</f>
        <v>A12504</v>
      </c>
      <c r="AN268" s="216">
        <f t="shared" si="11"/>
        <v>268</v>
      </c>
      <c r="AO268" s="216" t="str">
        <f>IF(ISERROR('T203'!L268),"",'T203'!L268)</f>
        <v xml:space="preserve"> </v>
      </c>
      <c r="AP268" s="216">
        <f t="shared" si="15"/>
        <v>1</v>
      </c>
      <c r="BV268" s="37"/>
    </row>
    <row r="269" spans="1:74" ht="15">
      <c r="A269" s="37"/>
      <c r="B269" s="37"/>
      <c r="C269" s="37"/>
      <c r="D269" s="37"/>
      <c r="E269" s="37"/>
      <c r="F269" s="37"/>
      <c r="G269" s="37"/>
      <c r="H269" s="37"/>
      <c r="I269" s="37"/>
      <c r="J269" s="37"/>
      <c r="K269" s="37"/>
      <c r="L269" s="37"/>
      <c r="M269" s="37"/>
      <c r="N269" s="37"/>
      <c r="O269" s="37"/>
      <c r="P269" s="37"/>
      <c r="U269" s="114"/>
      <c r="AL269" s="216" t="str">
        <f>IF(ISERROR(IF('T203'!B269="","",'T203'!B269)),"",IF('T203'!B269="","",'T203'!B269))</f>
        <v>A19002</v>
      </c>
      <c r="AM269" s="216" t="str">
        <f>IF(ISERROR(IF('T203'!K269="","",'T203'!K269)),"",IF('T203'!K269="","",'T203'!K269))</f>
        <v>A12504</v>
      </c>
      <c r="AN269" s="216">
        <f t="shared" ref="AN269:AN332" si="16">1+AN268</f>
        <v>269</v>
      </c>
      <c r="AO269" s="216" t="str">
        <f>IF(ISERROR('T203'!L269),"",'T203'!L269)</f>
        <v xml:space="preserve"> </v>
      </c>
      <c r="AP269" s="216">
        <f t="shared" si="15"/>
        <v>1</v>
      </c>
      <c r="BV269" s="37"/>
    </row>
    <row r="270" spans="1:74" ht="15">
      <c r="A270" s="37"/>
      <c r="B270" s="37"/>
      <c r="C270" s="37"/>
      <c r="D270" s="37"/>
      <c r="E270" s="37"/>
      <c r="F270" s="37"/>
      <c r="G270" s="37"/>
      <c r="H270" s="37"/>
      <c r="I270" s="37"/>
      <c r="J270" s="37"/>
      <c r="K270" s="37"/>
      <c r="L270" s="37"/>
      <c r="M270" s="37"/>
      <c r="N270" s="37"/>
      <c r="O270" s="37"/>
      <c r="P270" s="37"/>
      <c r="U270" s="114"/>
      <c r="AL270" s="216" t="str">
        <f>IF(ISERROR(IF('T203'!B270="","",'T203'!B270)),"",IF('T203'!B270="","",'T203'!B270))</f>
        <v>A19004</v>
      </c>
      <c r="AM270" s="216" t="str">
        <f>IF(ISERROR(IF('T203'!K270="","",'T203'!K270)),"",IF('T203'!K270="","",'T203'!K270))</f>
        <v>A12506</v>
      </c>
      <c r="AN270" s="216">
        <f t="shared" si="16"/>
        <v>270</v>
      </c>
      <c r="AO270" s="216" t="str">
        <f>IF(ISERROR('T203'!L270),"",'T203'!L270)</f>
        <v xml:space="preserve"> </v>
      </c>
      <c r="AP270" s="216">
        <f t="shared" si="15"/>
        <v>1</v>
      </c>
      <c r="BV270" s="37"/>
    </row>
    <row r="271" spans="1:74" ht="15">
      <c r="A271" s="37"/>
      <c r="B271" s="37"/>
      <c r="C271" s="37"/>
      <c r="D271" s="37"/>
      <c r="E271" s="37"/>
      <c r="F271" s="37"/>
      <c r="G271" s="37"/>
      <c r="H271" s="37"/>
      <c r="I271" s="37"/>
      <c r="J271" s="37"/>
      <c r="K271" s="37"/>
      <c r="L271" s="37"/>
      <c r="M271" s="37"/>
      <c r="N271" s="37"/>
      <c r="O271" s="37"/>
      <c r="P271" s="37"/>
      <c r="U271" s="114"/>
      <c r="AL271" s="216" t="str">
        <f>IF(ISERROR(IF('T203'!B271="","",'T203'!B271)),"",IF('T203'!B271="","",'T203'!B271))</f>
        <v>A19006</v>
      </c>
      <c r="AM271" s="216" t="str">
        <f>IF(ISERROR(IF('T203'!K271="","",'T203'!K271)),"",IF('T203'!K271="","",'T203'!K271))</f>
        <v>A12506</v>
      </c>
      <c r="AN271" s="216">
        <f t="shared" si="16"/>
        <v>271</v>
      </c>
      <c r="AO271" s="216" t="str">
        <f>IF(ISERROR('T203'!L271),"",'T203'!L271)</f>
        <v xml:space="preserve"> </v>
      </c>
      <c r="AP271" s="216">
        <f t="shared" si="15"/>
        <v>1</v>
      </c>
      <c r="BV271" s="37"/>
    </row>
    <row r="272" spans="1:74" ht="15">
      <c r="A272" s="37"/>
      <c r="B272" s="37"/>
      <c r="C272" s="37"/>
      <c r="D272" s="37"/>
      <c r="E272" s="37"/>
      <c r="F272" s="37"/>
      <c r="G272" s="37"/>
      <c r="H272" s="37"/>
      <c r="I272" s="37"/>
      <c r="J272" s="37"/>
      <c r="K272" s="37"/>
      <c r="L272" s="37"/>
      <c r="M272" s="37"/>
      <c r="N272" s="37"/>
      <c r="O272" s="37"/>
      <c r="P272" s="37"/>
      <c r="U272" s="114"/>
      <c r="AL272" s="216" t="str">
        <f>IF(ISERROR(IF('T203'!B272="","",'T203'!B272)),"",IF('T203'!B272="","",'T203'!B272))</f>
        <v>A19008</v>
      </c>
      <c r="AM272" s="216" t="str">
        <f>IF(ISERROR(IF('T203'!K272="","",'T203'!K272)),"",IF('T203'!K272="","",'T203'!K272))</f>
        <v>A12508</v>
      </c>
      <c r="AN272" s="216">
        <f t="shared" si="16"/>
        <v>272</v>
      </c>
      <c r="AO272" s="216" t="str">
        <f>IF(ISERROR('T203'!L272),"",'T203'!L272)</f>
        <v xml:space="preserve"> </v>
      </c>
      <c r="AP272" s="216">
        <f t="shared" si="15"/>
        <v>1</v>
      </c>
      <c r="BV272" s="37"/>
    </row>
    <row r="273" spans="1:74" ht="15">
      <c r="A273" s="37"/>
      <c r="B273" s="37"/>
      <c r="C273" s="37"/>
      <c r="D273" s="37"/>
      <c r="E273" s="37"/>
      <c r="F273" s="37"/>
      <c r="G273" s="37"/>
      <c r="H273" s="37"/>
      <c r="I273" s="37"/>
      <c r="J273" s="37"/>
      <c r="K273" s="37"/>
      <c r="L273" s="37"/>
      <c r="M273" s="37"/>
      <c r="N273" s="37"/>
      <c r="O273" s="37"/>
      <c r="P273" s="37"/>
      <c r="U273" s="114"/>
      <c r="AL273" s="216" t="str">
        <f>IF(ISERROR(IF('T203'!B273="","",'T203'!B273)),"",IF('T203'!B273="","",'T203'!B273))</f>
        <v>A19502</v>
      </c>
      <c r="AM273" s="216" t="str">
        <f>IF(ISERROR(IF('T203'!K273="","",'T203'!K273)),"",IF('T203'!K273="","",'T203'!K273))</f>
        <v>A12508</v>
      </c>
      <c r="AN273" s="216">
        <f t="shared" si="16"/>
        <v>273</v>
      </c>
      <c r="AO273" s="216" t="str">
        <f>IF(ISERROR('T203'!L273),"",'T203'!L273)</f>
        <v xml:space="preserve"> </v>
      </c>
      <c r="AP273" s="216">
        <f t="shared" si="15"/>
        <v>1</v>
      </c>
      <c r="BV273" s="37"/>
    </row>
    <row r="274" spans="1:74" ht="15">
      <c r="A274" s="37"/>
      <c r="B274" s="37"/>
      <c r="C274" s="37"/>
      <c r="D274" s="37"/>
      <c r="E274" s="37"/>
      <c r="F274" s="37"/>
      <c r="G274" s="37"/>
      <c r="H274" s="37"/>
      <c r="I274" s="37"/>
      <c r="J274" s="37"/>
      <c r="K274" s="37"/>
      <c r="L274" s="37"/>
      <c r="M274" s="37"/>
      <c r="N274" s="37"/>
      <c r="O274" s="37"/>
      <c r="P274" s="37"/>
      <c r="U274" s="114"/>
      <c r="AL274" s="216" t="str">
        <f>IF(ISERROR(IF('T203'!B274="","",'T203'!B274)),"",IF('T203'!B274="","",'T203'!B274))</f>
        <v>A19504</v>
      </c>
      <c r="AM274" s="216" t="str">
        <f>IF(ISERROR(IF('T203'!K274="","",'T203'!K274)),"",IF('T203'!K274="","",'T203'!K274))</f>
        <v>A12510</v>
      </c>
      <c r="AN274" s="216">
        <f t="shared" si="16"/>
        <v>274</v>
      </c>
      <c r="AO274" s="216" t="str">
        <f>IF(ISERROR('T203'!L274),"",'T203'!L274)</f>
        <v xml:space="preserve"> </v>
      </c>
      <c r="AP274" s="216">
        <f t="shared" si="15"/>
        <v>1</v>
      </c>
      <c r="BV274" s="37"/>
    </row>
    <row r="275" spans="1:74" ht="15">
      <c r="A275" s="37"/>
      <c r="B275" s="37"/>
      <c r="C275" s="37"/>
      <c r="D275" s="37"/>
      <c r="E275" s="37"/>
      <c r="F275" s="37"/>
      <c r="G275" s="37"/>
      <c r="H275" s="37"/>
      <c r="I275" s="37"/>
      <c r="J275" s="37"/>
      <c r="K275" s="37"/>
      <c r="L275" s="37"/>
      <c r="M275" s="37"/>
      <c r="N275" s="37"/>
      <c r="O275" s="37"/>
      <c r="P275" s="37"/>
      <c r="U275" s="114"/>
      <c r="AL275" s="216" t="str">
        <f>IF(ISERROR(IF('T203'!B275="","",'T203'!B275)),"",IF('T203'!B275="","",'T203'!B275))</f>
        <v>A19506</v>
      </c>
      <c r="AM275" s="216" t="str">
        <f>IF(ISERROR(IF('T203'!K275="","",'T203'!K275)),"",IF('T203'!K275="","",'T203'!K275))</f>
        <v>A12512</v>
      </c>
      <c r="AN275" s="216">
        <f t="shared" si="16"/>
        <v>275</v>
      </c>
      <c r="AO275" s="216" t="str">
        <f>IF(ISERROR('T203'!L275),"",'T203'!L275)</f>
        <v xml:space="preserve"> </v>
      </c>
      <c r="AP275" s="216">
        <f t="shared" si="15"/>
        <v>1</v>
      </c>
      <c r="BV275" s="37"/>
    </row>
    <row r="276" spans="1:74" ht="15">
      <c r="A276" s="37"/>
      <c r="B276" s="37"/>
      <c r="C276" s="37"/>
      <c r="D276" s="37"/>
      <c r="E276" s="37"/>
      <c r="F276" s="37"/>
      <c r="G276" s="37"/>
      <c r="H276" s="37"/>
      <c r="I276" s="37"/>
      <c r="J276" s="37"/>
      <c r="K276" s="37"/>
      <c r="L276" s="37"/>
      <c r="M276" s="37"/>
      <c r="N276" s="37"/>
      <c r="O276" s="37"/>
      <c r="P276" s="37"/>
      <c r="U276" s="114"/>
      <c r="AL276" s="216" t="str">
        <f>IF(ISERROR(IF('T203'!B276="","",'T203'!B276)),"",IF('T203'!B276="","",'T203'!B276))</f>
        <v>A19508</v>
      </c>
      <c r="AM276" s="216" t="str">
        <f>IF(ISERROR(IF('T203'!K276="","",'T203'!K276)),"",IF('T203'!K276="","",'T203'!K276))</f>
        <v>A12514</v>
      </c>
      <c r="AN276" s="216">
        <f t="shared" si="16"/>
        <v>276</v>
      </c>
      <c r="AO276" s="216" t="str">
        <f>IF(ISERROR('T203'!L276),"",'T203'!L276)</f>
        <v xml:space="preserve"> </v>
      </c>
      <c r="AP276" s="216">
        <f t="shared" si="15"/>
        <v>1</v>
      </c>
      <c r="BV276" s="37"/>
    </row>
    <row r="277" spans="1:74" ht="15">
      <c r="A277" s="37"/>
      <c r="B277" s="37"/>
      <c r="C277" s="37"/>
      <c r="D277" s="37"/>
      <c r="E277" s="37"/>
      <c r="F277" s="37"/>
      <c r="G277" s="37"/>
      <c r="H277" s="37"/>
      <c r="I277" s="37"/>
      <c r="J277" s="37"/>
      <c r="K277" s="37"/>
      <c r="L277" s="37"/>
      <c r="M277" s="37"/>
      <c r="N277" s="37"/>
      <c r="O277" s="37"/>
      <c r="P277" s="37"/>
      <c r="U277" s="114"/>
      <c r="AL277" s="216" t="str">
        <f>IF(ISERROR(IF('T203'!B277="","",'T203'!B277)),"",IF('T203'!B277="","",'T203'!B277))</f>
        <v>A19510</v>
      </c>
      <c r="AM277" s="216" t="str">
        <f>IF(ISERROR(IF('T203'!K277="","",'T203'!K277)),"",IF('T203'!K277="","",'T203'!K277))</f>
        <v>A12514</v>
      </c>
      <c r="AN277" s="216">
        <f t="shared" si="16"/>
        <v>277</v>
      </c>
      <c r="AO277" s="216" t="str">
        <f>IF(ISERROR('T203'!L277),"",'T203'!L277)</f>
        <v xml:space="preserve"> </v>
      </c>
      <c r="AP277" s="216">
        <f t="shared" si="15"/>
        <v>1</v>
      </c>
      <c r="BV277" s="37"/>
    </row>
    <row r="278" spans="1:74" ht="15">
      <c r="A278" s="37"/>
      <c r="B278" s="37"/>
      <c r="C278" s="37"/>
      <c r="D278" s="37"/>
      <c r="E278" s="37"/>
      <c r="F278" s="37"/>
      <c r="G278" s="37"/>
      <c r="H278" s="37"/>
      <c r="I278" s="37"/>
      <c r="J278" s="37"/>
      <c r="K278" s="37"/>
      <c r="L278" s="37"/>
      <c r="M278" s="37"/>
      <c r="N278" s="37"/>
      <c r="O278" s="37"/>
      <c r="P278" s="37"/>
      <c r="U278" s="114"/>
      <c r="AL278" s="216" t="str">
        <f>IF(ISERROR(IF('T203'!B278="","",'T203'!B278)),"",IF('T203'!B278="","",'T203'!B278))</f>
        <v>A19512</v>
      </c>
      <c r="AM278" s="216" t="str">
        <f>IF(ISERROR(IF('T203'!K278="","",'T203'!K278)),"",IF('T203'!K278="","",'T203'!K278))</f>
        <v>A12516</v>
      </c>
      <c r="AN278" s="216">
        <f t="shared" si="16"/>
        <v>278</v>
      </c>
      <c r="AO278" s="216" t="str">
        <f>IF(ISERROR('T203'!L278),"",'T203'!L278)</f>
        <v xml:space="preserve"> </v>
      </c>
      <c r="AP278" s="216">
        <f t="shared" si="15"/>
        <v>1</v>
      </c>
      <c r="BV278" s="37"/>
    </row>
    <row r="279" spans="1:74" ht="15">
      <c r="A279" s="37"/>
      <c r="B279" s="37"/>
      <c r="C279" s="37"/>
      <c r="D279" s="37"/>
      <c r="E279" s="37"/>
      <c r="F279" s="37"/>
      <c r="G279" s="37"/>
      <c r="H279" s="37"/>
      <c r="I279" s="37"/>
      <c r="J279" s="37"/>
      <c r="K279" s="37"/>
      <c r="L279" s="37"/>
      <c r="M279" s="37"/>
      <c r="N279" s="37"/>
      <c r="O279" s="37"/>
      <c r="P279" s="37"/>
      <c r="U279" s="114"/>
      <c r="AL279" s="216" t="str">
        <f>IF(ISERROR(IF('T203'!B279="","",'T203'!B279)),"",IF('T203'!B279="","",'T203'!B279))</f>
        <v>A19514</v>
      </c>
      <c r="AM279" s="216" t="str">
        <f>IF(ISERROR(IF('T203'!K279="","",'T203'!K279)),"",IF('T203'!K279="","",'T203'!K279))</f>
        <v>A12518</v>
      </c>
      <c r="AN279" s="216">
        <f t="shared" si="16"/>
        <v>279</v>
      </c>
      <c r="AO279" s="216" t="str">
        <f>IF(ISERROR('T203'!L279),"",'T203'!L279)</f>
        <v xml:space="preserve"> </v>
      </c>
      <c r="AP279" s="216">
        <f t="shared" si="15"/>
        <v>1</v>
      </c>
      <c r="BV279" s="37"/>
    </row>
    <row r="280" spans="1:74" ht="15">
      <c r="A280" s="37"/>
      <c r="B280" s="37"/>
      <c r="C280" s="37"/>
      <c r="D280" s="37"/>
      <c r="E280" s="37"/>
      <c r="F280" s="37"/>
      <c r="G280" s="37"/>
      <c r="H280" s="37"/>
      <c r="I280" s="37"/>
      <c r="J280" s="37"/>
      <c r="K280" s="37"/>
      <c r="L280" s="37"/>
      <c r="M280" s="37"/>
      <c r="N280" s="37"/>
      <c r="O280" s="37"/>
      <c r="P280" s="37"/>
      <c r="U280" s="114"/>
      <c r="AL280" s="216" t="str">
        <f>IF(ISERROR(IF('T203'!B280="","",'T203'!B280)),"",IF('T203'!B280="","",'T203'!B280))</f>
        <v>A19516</v>
      </c>
      <c r="AM280" s="216" t="str">
        <f>IF(ISERROR(IF('T203'!K280="","",'T203'!K280)),"",IF('T203'!K280="","",'T203'!K280))</f>
        <v>A12518</v>
      </c>
      <c r="AN280" s="216">
        <f t="shared" si="16"/>
        <v>280</v>
      </c>
      <c r="AO280" s="216" t="str">
        <f>IF(ISERROR('T203'!L280),"",'T203'!L280)</f>
        <v xml:space="preserve"> </v>
      </c>
      <c r="AP280" s="216">
        <f t="shared" si="15"/>
        <v>1</v>
      </c>
      <c r="BV280" s="37"/>
    </row>
    <row r="281" spans="1:74" ht="15">
      <c r="A281" s="37"/>
      <c r="B281" s="37"/>
      <c r="C281" s="37"/>
      <c r="D281" s="37"/>
      <c r="E281" s="37"/>
      <c r="F281" s="37"/>
      <c r="G281" s="37"/>
      <c r="H281" s="37"/>
      <c r="I281" s="37"/>
      <c r="J281" s="37"/>
      <c r="K281" s="37"/>
      <c r="L281" s="37"/>
      <c r="M281" s="37"/>
      <c r="N281" s="37"/>
      <c r="O281" s="37"/>
      <c r="P281" s="37"/>
      <c r="U281" s="114"/>
      <c r="AL281" s="216" t="str">
        <f>IF(ISERROR(IF('T203'!B281="","",'T203'!B281)),"",IF('T203'!B281="","",'T203'!B281))</f>
        <v>A19518</v>
      </c>
      <c r="AM281" s="216" t="str">
        <f>IF(ISERROR(IF('T203'!K281="","",'T203'!K281)),"",IF('T203'!K281="","",'T203'!K281))</f>
        <v>A12520</v>
      </c>
      <c r="AN281" s="216">
        <f t="shared" si="16"/>
        <v>281</v>
      </c>
      <c r="AO281" s="216" t="str">
        <f>IF(ISERROR('T203'!L281),"",'T203'!L281)</f>
        <v xml:space="preserve"> </v>
      </c>
      <c r="AP281" s="216">
        <f t="shared" si="15"/>
        <v>1</v>
      </c>
      <c r="BV281" s="37"/>
    </row>
    <row r="282" spans="1:74" ht="15">
      <c r="A282" s="37"/>
      <c r="B282" s="37"/>
      <c r="C282" s="37"/>
      <c r="D282" s="37"/>
      <c r="E282" s="37"/>
      <c r="F282" s="37"/>
      <c r="G282" s="37"/>
      <c r="H282" s="37"/>
      <c r="I282" s="37"/>
      <c r="J282" s="37"/>
      <c r="K282" s="37"/>
      <c r="L282" s="37"/>
      <c r="M282" s="37"/>
      <c r="N282" s="37"/>
      <c r="O282" s="37"/>
      <c r="P282" s="37"/>
      <c r="U282" s="114"/>
      <c r="AL282" s="216" t="str">
        <f>IF(ISERROR(IF('T203'!B282="","",'T203'!B282)),"",IF('T203'!B282="","",'T203'!B282))</f>
        <v>A19520</v>
      </c>
      <c r="AM282" s="216" t="str">
        <f>IF(ISERROR(IF('T203'!K282="","",'T203'!K282)),"",IF('T203'!K282="","",'T203'!K282))</f>
        <v>A12522</v>
      </c>
      <c r="AN282" s="216">
        <f t="shared" si="16"/>
        <v>282</v>
      </c>
      <c r="AO282" s="216" t="str">
        <f>IF(ISERROR('T203'!L282),"",'T203'!L282)</f>
        <v xml:space="preserve"> </v>
      </c>
      <c r="AP282" s="216">
        <f t="shared" si="15"/>
        <v>1</v>
      </c>
      <c r="BV282" s="37"/>
    </row>
    <row r="283" spans="1:74" ht="15">
      <c r="A283" s="37"/>
      <c r="B283" s="37"/>
      <c r="C283" s="37"/>
      <c r="D283" s="37"/>
      <c r="E283" s="37"/>
      <c r="F283" s="37"/>
      <c r="G283" s="37"/>
      <c r="H283" s="37"/>
      <c r="I283" s="37"/>
      <c r="J283" s="37"/>
      <c r="K283" s="37"/>
      <c r="L283" s="37"/>
      <c r="M283" s="37"/>
      <c r="N283" s="37"/>
      <c r="O283" s="37"/>
      <c r="P283" s="37"/>
      <c r="U283" s="114"/>
      <c r="AL283" s="216" t="str">
        <f>IF(ISERROR(IF('T203'!B283="","",'T203'!B283)),"",IF('T203'!B283="","",'T203'!B283))</f>
        <v>A19522</v>
      </c>
      <c r="AM283" s="216" t="str">
        <f>IF(ISERROR(IF('T203'!K283="","",'T203'!K283)),"",IF('T203'!K283="","",'T203'!K283))</f>
        <v>A13502</v>
      </c>
      <c r="AN283" s="216">
        <f t="shared" si="16"/>
        <v>283</v>
      </c>
      <c r="AO283" s="216" t="str">
        <f>IF(ISERROR('T203'!L283),"",'T203'!L283)</f>
        <v xml:space="preserve"> </v>
      </c>
      <c r="AP283" s="216">
        <f t="shared" si="15"/>
        <v>1</v>
      </c>
      <c r="BV283" s="37"/>
    </row>
    <row r="284" spans="1:74" ht="15">
      <c r="A284" s="37"/>
      <c r="B284" s="37"/>
      <c r="C284" s="37"/>
      <c r="D284" s="37"/>
      <c r="E284" s="37"/>
      <c r="F284" s="37"/>
      <c r="G284" s="37"/>
      <c r="H284" s="37"/>
      <c r="I284" s="37"/>
      <c r="J284" s="37"/>
      <c r="K284" s="37"/>
      <c r="L284" s="37"/>
      <c r="M284" s="37"/>
      <c r="N284" s="37"/>
      <c r="O284" s="37"/>
      <c r="P284" s="37"/>
      <c r="U284" s="114"/>
      <c r="AL284" s="216" t="str">
        <f>IF(ISERROR(IF('T203'!B284="","",'T203'!B284)),"",IF('T203'!B284="","",'T203'!B284))</f>
        <v>A19524</v>
      </c>
      <c r="AM284" s="216" t="str">
        <f>IF(ISERROR(IF('T203'!K284="","",'T203'!K284)),"",IF('T203'!K284="","",'T203'!K284))</f>
        <v>A13504</v>
      </c>
      <c r="AN284" s="216">
        <f t="shared" si="16"/>
        <v>284</v>
      </c>
      <c r="AO284" s="216" t="str">
        <f>IF(ISERROR('T203'!L284),"",'T203'!L284)</f>
        <v xml:space="preserve"> </v>
      </c>
      <c r="AP284" s="216">
        <f t="shared" si="15"/>
        <v>1</v>
      </c>
      <c r="BV284" s="37"/>
    </row>
    <row r="285" spans="1:74" ht="15">
      <c r="A285" s="37"/>
      <c r="B285" s="37"/>
      <c r="C285" s="37"/>
      <c r="D285" s="37"/>
      <c r="E285" s="37"/>
      <c r="F285" s="37"/>
      <c r="G285" s="37"/>
      <c r="H285" s="37"/>
      <c r="I285" s="37"/>
      <c r="J285" s="37"/>
      <c r="K285" s="37"/>
      <c r="L285" s="37"/>
      <c r="M285" s="37"/>
      <c r="N285" s="37"/>
      <c r="O285" s="37"/>
      <c r="P285" s="37"/>
      <c r="U285" s="114"/>
      <c r="AL285" s="216" t="str">
        <f>IF(ISERROR(IF('T203'!B285="","",'T203'!B285)),"",IF('T203'!B285="","",'T203'!B285))</f>
        <v>A20002</v>
      </c>
      <c r="AM285" s="216" t="str">
        <f>IF(ISERROR(IF('T203'!K285="","",'T203'!K285)),"",IF('T203'!K285="","",'T203'!K285))</f>
        <v>A13506</v>
      </c>
      <c r="AN285" s="216">
        <f t="shared" si="16"/>
        <v>285</v>
      </c>
      <c r="AO285" s="216" t="str">
        <f>IF(ISERROR('T203'!L285),"",'T203'!L285)</f>
        <v xml:space="preserve"> </v>
      </c>
      <c r="AP285" s="216">
        <f t="shared" si="15"/>
        <v>1</v>
      </c>
      <c r="BV285" s="37"/>
    </row>
    <row r="286" spans="1:74" ht="15">
      <c r="A286" s="37"/>
      <c r="B286" s="37"/>
      <c r="C286" s="37"/>
      <c r="D286" s="37"/>
      <c r="E286" s="37"/>
      <c r="F286" s="37"/>
      <c r="G286" s="37"/>
      <c r="H286" s="37"/>
      <c r="I286" s="37"/>
      <c r="J286" s="37"/>
      <c r="K286" s="37"/>
      <c r="L286" s="37"/>
      <c r="M286" s="37"/>
      <c r="N286" s="37"/>
      <c r="O286" s="37"/>
      <c r="P286" s="37"/>
      <c r="U286" s="114"/>
      <c r="AL286" s="216" t="str">
        <f>IF(ISERROR(IF('T203'!B286="","",'T203'!B286)),"",IF('T203'!B286="","",'T203'!B286))</f>
        <v>A21502</v>
      </c>
      <c r="AM286" s="216" t="str">
        <f>IF(ISERROR(IF('T203'!K286="","",'T203'!K286)),"",IF('T203'!K286="","",'T203'!K286))</f>
        <v>A13508</v>
      </c>
      <c r="AN286" s="216">
        <f t="shared" si="16"/>
        <v>286</v>
      </c>
      <c r="AO286" s="216" t="str">
        <f>IF(ISERROR('T203'!L286),"",'T203'!L286)</f>
        <v xml:space="preserve"> </v>
      </c>
      <c r="AP286" s="216">
        <f t="shared" si="15"/>
        <v>1</v>
      </c>
      <c r="BV286" s="37"/>
    </row>
    <row r="287" spans="1:74" ht="15">
      <c r="A287" s="37"/>
      <c r="B287" s="37"/>
      <c r="C287" s="37"/>
      <c r="D287" s="37"/>
      <c r="E287" s="37"/>
      <c r="F287" s="37"/>
      <c r="G287" s="37"/>
      <c r="H287" s="37"/>
      <c r="I287" s="37"/>
      <c r="J287" s="37"/>
      <c r="K287" s="37"/>
      <c r="L287" s="37"/>
      <c r="M287" s="37"/>
      <c r="N287" s="37"/>
      <c r="O287" s="37"/>
      <c r="P287" s="37"/>
      <c r="U287" s="114"/>
      <c r="AL287" s="216" t="str">
        <f>IF(ISERROR(IF('T203'!B287="","",'T203'!B287)),"",IF('T203'!B287="","",'T203'!B287))</f>
        <v>A21504</v>
      </c>
      <c r="AM287" s="216" t="str">
        <f>IF(ISERROR(IF('T203'!K287="","",'T203'!K287)),"",IF('T203'!K287="","",'T203'!K287))</f>
        <v>A13510</v>
      </c>
      <c r="AN287" s="216">
        <f t="shared" si="16"/>
        <v>287</v>
      </c>
      <c r="AO287" s="216" t="str">
        <f>IF(ISERROR('T203'!L287),"",'T203'!L287)</f>
        <v xml:space="preserve"> </v>
      </c>
      <c r="AP287" s="216">
        <f t="shared" si="15"/>
        <v>1</v>
      </c>
      <c r="BV287" s="37"/>
    </row>
    <row r="288" spans="1:74" ht="15">
      <c r="A288" s="37"/>
      <c r="B288" s="37"/>
      <c r="C288" s="37"/>
      <c r="D288" s="37"/>
      <c r="E288" s="37"/>
      <c r="F288" s="37"/>
      <c r="G288" s="37"/>
      <c r="H288" s="37"/>
      <c r="I288" s="37"/>
      <c r="J288" s="37"/>
      <c r="K288" s="37"/>
      <c r="L288" s="37"/>
      <c r="M288" s="37"/>
      <c r="N288" s="37"/>
      <c r="O288" s="37"/>
      <c r="P288" s="37"/>
      <c r="U288" s="114"/>
      <c r="AL288" s="216" t="str">
        <f>IF(ISERROR(IF('T203'!B288="","",'T203'!B288)),"",IF('T203'!B288="","",'T203'!B288))</f>
        <v>A21506</v>
      </c>
      <c r="AM288" s="216" t="str">
        <f>IF(ISERROR(IF('T203'!K288="","",'T203'!K288)),"",IF('T203'!K288="","",'T203'!K288))</f>
        <v>A14502</v>
      </c>
      <c r="AN288" s="216">
        <f t="shared" si="16"/>
        <v>288</v>
      </c>
      <c r="AO288" s="216" t="str">
        <f>IF(ISERROR('T203'!L288),"",'T203'!L288)</f>
        <v xml:space="preserve"> </v>
      </c>
      <c r="AP288" s="216">
        <f t="shared" si="15"/>
        <v>1</v>
      </c>
      <c r="AQ288" s="311"/>
      <c r="AR288" s="311"/>
      <c r="AS288" s="311"/>
      <c r="AT288" s="311"/>
      <c r="AU288" s="311"/>
      <c r="AV288" s="311"/>
      <c r="AW288" s="311"/>
      <c r="AX288" s="311"/>
      <c r="AY288" s="311"/>
      <c r="AZ288" s="311"/>
      <c r="BA288" s="311"/>
      <c r="BB288" s="311"/>
      <c r="BC288" s="311"/>
      <c r="BD288" s="311"/>
      <c r="BE288" s="311"/>
      <c r="BF288" s="311"/>
      <c r="BG288" s="311"/>
      <c r="BH288" s="311"/>
      <c r="BI288" s="311"/>
      <c r="BV288" s="37"/>
    </row>
    <row r="289" spans="1:74" ht="15">
      <c r="A289" s="37"/>
      <c r="B289" s="37"/>
      <c r="C289" s="37"/>
      <c r="D289" s="37"/>
      <c r="E289" s="37"/>
      <c r="F289" s="37"/>
      <c r="G289" s="37"/>
      <c r="H289" s="37"/>
      <c r="I289" s="37"/>
      <c r="J289" s="37"/>
      <c r="K289" s="37"/>
      <c r="L289" s="37"/>
      <c r="M289" s="37"/>
      <c r="N289" s="37"/>
      <c r="O289" s="37"/>
      <c r="P289" s="37"/>
      <c r="U289" s="114"/>
      <c r="AL289" s="216" t="str">
        <f>IF(ISERROR(IF('T203'!B289="","",'T203'!B289)),"",IF('T203'!B289="","",'T203'!B289))</f>
        <v>A21508</v>
      </c>
      <c r="AM289" s="216" t="str">
        <f>IF(ISERROR(IF('T203'!K289="","",'T203'!K289)),"",IF('T203'!K289="","",'T203'!K289))</f>
        <v>A14502</v>
      </c>
      <c r="AN289" s="216">
        <f t="shared" si="16"/>
        <v>289</v>
      </c>
      <c r="AO289" s="216" t="str">
        <f>IF(ISERROR('T203'!L289),"",'T203'!L289)</f>
        <v xml:space="preserve"> </v>
      </c>
      <c r="AP289" s="216">
        <f t="shared" si="15"/>
        <v>1</v>
      </c>
      <c r="BV289" s="37"/>
    </row>
    <row r="290" spans="1:74" ht="15">
      <c r="A290" s="37"/>
      <c r="B290" s="37"/>
      <c r="C290" s="37"/>
      <c r="D290" s="37"/>
      <c r="E290" s="37"/>
      <c r="F290" s="37"/>
      <c r="G290" s="37"/>
      <c r="H290" s="37"/>
      <c r="I290" s="37"/>
      <c r="J290" s="37"/>
      <c r="K290" s="37"/>
      <c r="L290" s="37"/>
      <c r="M290" s="37"/>
      <c r="N290" s="37"/>
      <c r="O290" s="37"/>
      <c r="P290" s="37"/>
      <c r="U290" s="114"/>
      <c r="AL290" s="216" t="str">
        <f>IF(ISERROR(IF('T203'!B290="","",'T203'!B290)),"",IF('T203'!B290="","",'T203'!B290))</f>
        <v>A21510</v>
      </c>
      <c r="AM290" s="216" t="str">
        <f>IF(ISERROR(IF('T203'!K290="","",'T203'!K290)),"",IF('T203'!K290="","",'T203'!K290))</f>
        <v>A14504</v>
      </c>
      <c r="AN290" s="216">
        <f t="shared" si="16"/>
        <v>290</v>
      </c>
      <c r="AO290" s="216" t="str">
        <f>IF(ISERROR('T203'!L290),"",'T203'!L290)</f>
        <v xml:space="preserve"> </v>
      </c>
      <c r="AP290" s="216">
        <f t="shared" si="15"/>
        <v>1</v>
      </c>
      <c r="BV290" s="37"/>
    </row>
    <row r="291" spans="1:74" ht="15">
      <c r="A291" s="37"/>
      <c r="B291" s="37"/>
      <c r="C291" s="37"/>
      <c r="D291" s="37"/>
      <c r="E291" s="37"/>
      <c r="F291" s="37"/>
      <c r="G291" s="37"/>
      <c r="H291" s="37"/>
      <c r="I291" s="37"/>
      <c r="J291" s="37"/>
      <c r="K291" s="37"/>
      <c r="L291" s="37"/>
      <c r="M291" s="37"/>
      <c r="N291" s="37"/>
      <c r="O291" s="37"/>
      <c r="P291" s="37"/>
      <c r="U291" s="114"/>
      <c r="AL291" s="216" t="str">
        <f>IF(ISERROR(IF('T203'!B291="","",'T203'!B291)),"",IF('T203'!B291="","",'T203'!B291))</f>
        <v>A21512</v>
      </c>
      <c r="AM291" s="216" t="str">
        <f>IF(ISERROR(IF('T203'!K291="","",'T203'!K291)),"",IF('T203'!K291="","",'T203'!K291))</f>
        <v>A14505</v>
      </c>
      <c r="AN291" s="216">
        <f t="shared" si="16"/>
        <v>291</v>
      </c>
      <c r="AO291" s="216" t="str">
        <f>IF(ISERROR('T203'!L291),"",'T203'!L291)</f>
        <v xml:space="preserve"> </v>
      </c>
      <c r="AP291" s="216">
        <f t="shared" si="15"/>
        <v>1</v>
      </c>
      <c r="BV291" s="37"/>
    </row>
    <row r="292" spans="1:74" ht="15">
      <c r="A292" s="37"/>
      <c r="B292" s="37"/>
      <c r="C292" s="37"/>
      <c r="D292" s="37"/>
      <c r="E292" s="37"/>
      <c r="F292" s="37"/>
      <c r="G292" s="37"/>
      <c r="H292" s="37"/>
      <c r="I292" s="37"/>
      <c r="J292" s="37"/>
      <c r="K292" s="37"/>
      <c r="L292" s="37"/>
      <c r="M292" s="37"/>
      <c r="N292" s="37"/>
      <c r="O292" s="37"/>
      <c r="P292" s="37"/>
      <c r="U292" s="114"/>
      <c r="AL292" s="216" t="str">
        <f>IF(ISERROR(IF('T203'!B292="","",'T203'!B292)),"",IF('T203'!B292="","",'T203'!B292))</f>
        <v>A21514</v>
      </c>
      <c r="AM292" s="216" t="str">
        <f>IF(ISERROR(IF('T203'!K292="","",'T203'!K292)),"",IF('T203'!K292="","",'T203'!K292))</f>
        <v>A14506</v>
      </c>
      <c r="AN292" s="216">
        <f t="shared" si="16"/>
        <v>292</v>
      </c>
      <c r="AO292" s="216" t="str">
        <f>IF(ISERROR('T203'!L292),"",'T203'!L292)</f>
        <v xml:space="preserve"> </v>
      </c>
      <c r="AP292" s="216">
        <f t="shared" si="15"/>
        <v>1</v>
      </c>
      <c r="BV292" s="37"/>
    </row>
    <row r="293" spans="1:74" ht="15">
      <c r="A293" s="37"/>
      <c r="B293" s="37"/>
      <c r="C293" s="37"/>
      <c r="D293" s="37"/>
      <c r="E293" s="37"/>
      <c r="F293" s="37"/>
      <c r="G293" s="37"/>
      <c r="H293" s="37"/>
      <c r="I293" s="37"/>
      <c r="J293" s="37"/>
      <c r="K293" s="37"/>
      <c r="L293" s="37"/>
      <c r="M293" s="37"/>
      <c r="N293" s="37"/>
      <c r="O293" s="37"/>
      <c r="P293" s="37"/>
      <c r="U293" s="114"/>
      <c r="AL293" s="216" t="str">
        <f>IF(ISERROR(IF('T203'!B293="","",'T203'!B293)),"",IF('T203'!B293="","",'T203'!B293))</f>
        <v>A21516</v>
      </c>
      <c r="AM293" s="216" t="str">
        <f>IF(ISERROR(IF('T203'!K293="","",'T203'!K293)),"",IF('T203'!K293="","",'T203'!K293))</f>
        <v>A14508</v>
      </c>
      <c r="AN293" s="216">
        <f t="shared" si="16"/>
        <v>293</v>
      </c>
      <c r="AO293" s="216" t="str">
        <f>IF(ISERROR('T203'!L293),"",'T203'!L293)</f>
        <v xml:space="preserve"> </v>
      </c>
      <c r="AP293" s="216">
        <f t="shared" si="15"/>
        <v>1</v>
      </c>
      <c r="BV293" s="37"/>
    </row>
    <row r="294" spans="1:74" ht="15">
      <c r="A294" s="37"/>
      <c r="B294" s="37"/>
      <c r="C294" s="37"/>
      <c r="D294" s="37"/>
      <c r="E294" s="37"/>
      <c r="F294" s="37"/>
      <c r="G294" s="37"/>
      <c r="H294" s="37"/>
      <c r="I294" s="37"/>
      <c r="J294" s="37"/>
      <c r="K294" s="37"/>
      <c r="L294" s="37"/>
      <c r="M294" s="37"/>
      <c r="N294" s="37"/>
      <c r="O294" s="37"/>
      <c r="P294" s="37"/>
      <c r="U294" s="114"/>
      <c r="AL294" s="216" t="str">
        <f>IF(ISERROR(IF('T203'!B294="","",'T203'!B294)),"",IF('T203'!B294="","",'T203'!B294))</f>
        <v>A21518</v>
      </c>
      <c r="AM294" s="216" t="str">
        <f>IF(ISERROR(IF('T203'!K294="","",'T203'!K294)),"",IF('T203'!K294="","",'T203'!K294))</f>
        <v>A14508</v>
      </c>
      <c r="AN294" s="216">
        <f t="shared" si="16"/>
        <v>294</v>
      </c>
      <c r="AO294" s="216" t="str">
        <f>IF(ISERROR('T203'!L294),"",'T203'!L294)</f>
        <v xml:space="preserve"> </v>
      </c>
      <c r="AP294" s="216">
        <f t="shared" si="15"/>
        <v>1</v>
      </c>
      <c r="BV294" s="37"/>
    </row>
    <row r="295" spans="1:74" ht="15">
      <c r="A295" s="37"/>
      <c r="B295" s="37"/>
      <c r="C295" s="37"/>
      <c r="D295" s="37"/>
      <c r="E295" s="37"/>
      <c r="F295" s="37"/>
      <c r="G295" s="37"/>
      <c r="H295" s="37"/>
      <c r="I295" s="37"/>
      <c r="J295" s="37"/>
      <c r="K295" s="37"/>
      <c r="L295" s="37"/>
      <c r="M295" s="37"/>
      <c r="N295" s="37"/>
      <c r="O295" s="37"/>
      <c r="P295" s="37"/>
      <c r="U295" s="114"/>
      <c r="AL295" s="216" t="str">
        <f>IF(ISERROR(IF('T203'!B295="","",'T203'!B295)),"",IF('T203'!B295="","",'T203'!B295))</f>
        <v>A21520</v>
      </c>
      <c r="AM295" s="216" t="str">
        <f>IF(ISERROR(IF('T203'!K295="","",'T203'!K295)),"",IF('T203'!K295="","",'T203'!K295))</f>
        <v>A14510</v>
      </c>
      <c r="AN295" s="216">
        <f t="shared" si="16"/>
        <v>295</v>
      </c>
      <c r="AO295" s="216" t="str">
        <f>IF(ISERROR('T203'!L295),"",'T203'!L295)</f>
        <v xml:space="preserve"> </v>
      </c>
      <c r="AP295" s="216">
        <f t="shared" si="15"/>
        <v>1</v>
      </c>
      <c r="BV295" s="37"/>
    </row>
    <row r="296" spans="1:74" ht="15">
      <c r="A296" s="37"/>
      <c r="B296" s="37"/>
      <c r="C296" s="37"/>
      <c r="D296" s="37"/>
      <c r="E296" s="37"/>
      <c r="F296" s="37"/>
      <c r="G296" s="37"/>
      <c r="H296" s="37"/>
      <c r="I296" s="37"/>
      <c r="J296" s="37"/>
      <c r="K296" s="37"/>
      <c r="L296" s="37"/>
      <c r="M296" s="37"/>
      <c r="N296" s="37"/>
      <c r="O296" s="37"/>
      <c r="P296" s="37"/>
      <c r="U296" s="114"/>
      <c r="AL296" s="216" t="str">
        <f>IF(ISERROR(IF('T203'!B296="","",'T203'!B296)),"",IF('T203'!B296="","",'T203'!B296))</f>
        <v>A21522</v>
      </c>
      <c r="AM296" s="216" t="str">
        <f>IF(ISERROR(IF('T203'!K296="","",'T203'!K296)),"",IF('T203'!K296="","",'T203'!K296))</f>
        <v>A14510</v>
      </c>
      <c r="AN296" s="216">
        <f t="shared" si="16"/>
        <v>296</v>
      </c>
      <c r="AO296" s="216" t="str">
        <f>IF(ISERROR('T203'!L296),"",'T203'!L296)</f>
        <v xml:space="preserve"> </v>
      </c>
      <c r="AP296" s="216">
        <f t="shared" si="15"/>
        <v>1</v>
      </c>
      <c r="BV296" s="37"/>
    </row>
    <row r="297" spans="1:74" ht="15">
      <c r="A297" s="37"/>
      <c r="B297" s="37"/>
      <c r="C297" s="37"/>
      <c r="D297" s="37"/>
      <c r="E297" s="37"/>
      <c r="F297" s="37"/>
      <c r="G297" s="37"/>
      <c r="H297" s="37"/>
      <c r="I297" s="37"/>
      <c r="J297" s="37"/>
      <c r="K297" s="37"/>
      <c r="L297" s="37"/>
      <c r="M297" s="37"/>
      <c r="N297" s="37"/>
      <c r="O297" s="37"/>
      <c r="P297" s="37"/>
      <c r="U297" s="114"/>
      <c r="AL297" s="216" t="str">
        <f>IF(ISERROR(IF('T203'!B297="","",'T203'!B297)),"",IF('T203'!B297="","",'T203'!B297))</f>
        <v>A21524</v>
      </c>
      <c r="AM297" s="216" t="str">
        <f>IF(ISERROR(IF('T203'!K297="","",'T203'!K297)),"",IF('T203'!K297="","",'T203'!K297))</f>
        <v>A14512</v>
      </c>
      <c r="AN297" s="216">
        <f t="shared" si="16"/>
        <v>297</v>
      </c>
      <c r="AO297" s="216" t="str">
        <f>IF(ISERROR('T203'!L297),"",'T203'!L297)</f>
        <v xml:space="preserve"> </v>
      </c>
      <c r="AP297" s="216">
        <f t="shared" si="15"/>
        <v>1</v>
      </c>
      <c r="BV297" s="37"/>
    </row>
    <row r="298" spans="1:74" ht="15">
      <c r="A298" s="37"/>
      <c r="B298" s="37"/>
      <c r="C298" s="37"/>
      <c r="D298" s="37"/>
      <c r="E298" s="37"/>
      <c r="F298" s="37"/>
      <c r="G298" s="37"/>
      <c r="H298" s="37"/>
      <c r="I298" s="37"/>
      <c r="J298" s="37"/>
      <c r="K298" s="37"/>
      <c r="L298" s="37"/>
      <c r="M298" s="37"/>
      <c r="N298" s="37"/>
      <c r="O298" s="37"/>
      <c r="P298" s="37"/>
      <c r="U298" s="114"/>
      <c r="AL298" s="216" t="str">
        <f>IF(ISERROR(IF('T203'!B298="","",'T203'!B298)),"",IF('T203'!B298="","",'T203'!B298))</f>
        <v>A21526</v>
      </c>
      <c r="AM298" s="216" t="str">
        <f>IF(ISERROR(IF('T203'!K298="","",'T203'!K298)),"",IF('T203'!K298="","",'T203'!K298))</f>
        <v>A14514</v>
      </c>
      <c r="AN298" s="216">
        <f t="shared" si="16"/>
        <v>298</v>
      </c>
      <c r="AO298" s="216" t="str">
        <f>IF(ISERROR('T203'!L298),"",'T203'!L298)</f>
        <v xml:space="preserve"> </v>
      </c>
      <c r="AP298" s="216">
        <f t="shared" si="15"/>
        <v>1</v>
      </c>
      <c r="BV298" s="37"/>
    </row>
    <row r="299" spans="1:74" ht="15">
      <c r="A299" s="37"/>
      <c r="B299" s="37"/>
      <c r="C299" s="37"/>
      <c r="D299" s="37"/>
      <c r="E299" s="37"/>
      <c r="F299" s="37"/>
      <c r="G299" s="37"/>
      <c r="H299" s="37"/>
      <c r="I299" s="37"/>
      <c r="J299" s="37"/>
      <c r="K299" s="37"/>
      <c r="L299" s="37"/>
      <c r="M299" s="37"/>
      <c r="N299" s="37"/>
      <c r="O299" s="37"/>
      <c r="P299" s="37"/>
      <c r="U299" s="114"/>
      <c r="AL299" s="216" t="str">
        <f>IF(ISERROR(IF('T203'!B299="","",'T203'!B299)),"",IF('T203'!B299="","",'T203'!B299))</f>
        <v>A21528</v>
      </c>
      <c r="AM299" s="216" t="str">
        <f>IF(ISERROR(IF('T203'!K299="","",'T203'!K299)),"",IF('T203'!K299="","",'T203'!K299))</f>
        <v>A14514</v>
      </c>
      <c r="AN299" s="216">
        <f t="shared" si="16"/>
        <v>299</v>
      </c>
      <c r="AO299" s="216" t="str">
        <f>IF(ISERROR('T203'!L299),"",'T203'!L299)</f>
        <v xml:space="preserve"> </v>
      </c>
      <c r="AP299" s="216">
        <f t="shared" si="15"/>
        <v>1</v>
      </c>
      <c r="BV299" s="37"/>
    </row>
    <row r="300" spans="1:74" ht="15">
      <c r="A300" s="37"/>
      <c r="B300" s="37"/>
      <c r="C300" s="37"/>
      <c r="D300" s="37"/>
      <c r="E300" s="37"/>
      <c r="F300" s="37"/>
      <c r="G300" s="37"/>
      <c r="H300" s="37"/>
      <c r="I300" s="37"/>
      <c r="J300" s="37"/>
      <c r="K300" s="37"/>
      <c r="L300" s="37"/>
      <c r="M300" s="37"/>
      <c r="N300" s="37"/>
      <c r="O300" s="37"/>
      <c r="P300" s="37"/>
      <c r="U300" s="114"/>
      <c r="AL300" s="216" t="str">
        <f>IF(ISERROR(IF('T203'!B300="","",'T203'!B300)),"",IF('T203'!B300="","",'T203'!B300))</f>
        <v>A21530</v>
      </c>
      <c r="AM300" s="216" t="str">
        <f>IF(ISERROR(IF('T203'!K300="","",'T203'!K300)),"",IF('T203'!K300="","",'T203'!K300))</f>
        <v>A14516</v>
      </c>
      <c r="AN300" s="216">
        <f t="shared" si="16"/>
        <v>300</v>
      </c>
      <c r="AO300" s="216" t="str">
        <f>IF(ISERROR('T203'!L300),"",'T203'!L300)</f>
        <v xml:space="preserve"> </v>
      </c>
      <c r="AP300" s="216">
        <f t="shared" si="15"/>
        <v>1</v>
      </c>
      <c r="BV300" s="37"/>
    </row>
    <row r="301" spans="1:74" ht="15">
      <c r="A301" s="37"/>
      <c r="B301" s="37"/>
      <c r="C301" s="37"/>
      <c r="D301" s="37"/>
      <c r="E301" s="37"/>
      <c r="F301" s="37"/>
      <c r="G301" s="37"/>
      <c r="H301" s="37"/>
      <c r="I301" s="37"/>
      <c r="J301" s="37"/>
      <c r="K301" s="37"/>
      <c r="L301" s="37"/>
      <c r="M301" s="37"/>
      <c r="N301" s="37"/>
      <c r="O301" s="37"/>
      <c r="P301" s="37"/>
      <c r="U301" s="114"/>
      <c r="AL301" s="216" t="str">
        <f>IF(ISERROR(IF('T203'!B301="","",'T203'!B301)),"",IF('T203'!B301="","",'T203'!B301))</f>
        <v>A21532</v>
      </c>
      <c r="AM301" s="216" t="str">
        <f>IF(ISERROR(IF('T203'!K301="","",'T203'!K301)),"",IF('T203'!K301="","",'T203'!K301))</f>
        <v>A14518</v>
      </c>
      <c r="AN301" s="216">
        <f t="shared" si="16"/>
        <v>301</v>
      </c>
      <c r="AO301" s="216" t="str">
        <f>IF(ISERROR('T203'!L301),"",'T203'!L301)</f>
        <v xml:space="preserve"> </v>
      </c>
      <c r="AP301" s="216">
        <f t="shared" si="15"/>
        <v>1</v>
      </c>
      <c r="BV301" s="37"/>
    </row>
    <row r="302" spans="1:74" ht="15">
      <c r="A302" s="37"/>
      <c r="B302" s="37"/>
      <c r="C302" s="37"/>
      <c r="D302" s="37"/>
      <c r="E302" s="37"/>
      <c r="F302" s="37"/>
      <c r="G302" s="37"/>
      <c r="H302" s="37"/>
      <c r="I302" s="37"/>
      <c r="J302" s="37"/>
      <c r="K302" s="37"/>
      <c r="L302" s="37"/>
      <c r="M302" s="37"/>
      <c r="N302" s="37"/>
      <c r="O302" s="37"/>
      <c r="P302" s="37"/>
      <c r="U302" s="114"/>
      <c r="AL302" s="216" t="str">
        <f>IF(ISERROR(IF('T203'!B302="","",'T203'!B302)),"",IF('T203'!B302="","",'T203'!B302))</f>
        <v>A21534</v>
      </c>
      <c r="AM302" s="216" t="str">
        <f>IF(ISERROR(IF('T203'!K302="","",'T203'!K302)),"",IF('T203'!K302="","",'T203'!K302))</f>
        <v>A14518</v>
      </c>
      <c r="AN302" s="216">
        <f t="shared" si="16"/>
        <v>302</v>
      </c>
      <c r="AO302" s="216" t="str">
        <f>IF(ISERROR('T203'!L302),"",'T203'!L302)</f>
        <v xml:space="preserve"> </v>
      </c>
      <c r="AP302" s="216">
        <f t="shared" si="15"/>
        <v>1</v>
      </c>
      <c r="BV302" s="37"/>
    </row>
    <row r="303" spans="1:74" ht="15">
      <c r="A303" s="37"/>
      <c r="B303" s="37"/>
      <c r="C303" s="37"/>
      <c r="D303" s="37"/>
      <c r="E303" s="37"/>
      <c r="F303" s="37"/>
      <c r="G303" s="37"/>
      <c r="H303" s="37"/>
      <c r="I303" s="37"/>
      <c r="J303" s="37"/>
      <c r="K303" s="37"/>
      <c r="L303" s="37"/>
      <c r="M303" s="37"/>
      <c r="N303" s="37"/>
      <c r="O303" s="37"/>
      <c r="P303" s="37"/>
      <c r="U303" s="114"/>
      <c r="AL303" s="216" t="str">
        <f>IF(ISERROR(IF('T203'!B303="","",'T203'!B303)),"",IF('T203'!B303="","",'T203'!B303))</f>
        <v>A21536</v>
      </c>
      <c r="AM303" s="216" t="str">
        <f>IF(ISERROR(IF('T203'!K303="","",'T203'!K303)),"",IF('T203'!K303="","",'T203'!K303))</f>
        <v>A15002</v>
      </c>
      <c r="AN303" s="216">
        <f t="shared" si="16"/>
        <v>303</v>
      </c>
      <c r="AO303" s="216" t="str">
        <f>IF(ISERROR('T203'!L303),"",'T203'!L303)</f>
        <v>25A-25C</v>
      </c>
      <c r="AP303" s="216">
        <f t="shared" si="15"/>
        <v>1</v>
      </c>
      <c r="BV303" s="37"/>
    </row>
    <row r="304" spans="1:74" ht="15">
      <c r="A304" s="37"/>
      <c r="B304" s="37"/>
      <c r="C304" s="37"/>
      <c r="D304" s="37"/>
      <c r="E304" s="37"/>
      <c r="F304" s="37"/>
      <c r="G304" s="37"/>
      <c r="H304" s="37"/>
      <c r="I304" s="37"/>
      <c r="J304" s="37"/>
      <c r="K304" s="37"/>
      <c r="L304" s="37"/>
      <c r="M304" s="37"/>
      <c r="N304" s="37"/>
      <c r="O304" s="37"/>
      <c r="P304" s="37"/>
      <c r="U304" s="114"/>
      <c r="AL304" s="216" t="str">
        <f>IF(ISERROR(IF('T203'!B304="","",'T203'!B304)),"",IF('T203'!B304="","",'T203'!B304))</f>
        <v>A21538</v>
      </c>
      <c r="AM304" s="216" t="str">
        <f>IF(ISERROR(IF('T203'!K304="","",'T203'!K304)),"",IF('T203'!K304="","",'T203'!K304))</f>
        <v>A15002</v>
      </c>
      <c r="AN304" s="216">
        <f t="shared" si="16"/>
        <v>304</v>
      </c>
      <c r="AO304" s="216" t="str">
        <f>IF(ISERROR('T203'!L304),"",'T203'!L304)</f>
        <v>25A-25E</v>
      </c>
      <c r="AP304" s="216">
        <f t="shared" si="15"/>
        <v>1</v>
      </c>
      <c r="BV304" s="37"/>
    </row>
    <row r="305" spans="1:74" ht="15">
      <c r="A305" s="37"/>
      <c r="B305" s="37"/>
      <c r="C305" s="37"/>
      <c r="D305" s="37"/>
      <c r="E305" s="37"/>
      <c r="F305" s="37"/>
      <c r="G305" s="37"/>
      <c r="H305" s="37"/>
      <c r="I305" s="37"/>
      <c r="J305" s="37"/>
      <c r="K305" s="37"/>
      <c r="L305" s="37"/>
      <c r="M305" s="37"/>
      <c r="N305" s="37"/>
      <c r="O305" s="37"/>
      <c r="P305" s="37"/>
      <c r="U305" s="114"/>
      <c r="AL305" s="216" t="str">
        <f>IF(ISERROR(IF('T203'!B305="","",'T203'!B305)),"",IF('T203'!B305="","",'T203'!B305))</f>
        <v>A21540</v>
      </c>
      <c r="AM305" s="216" t="str">
        <f>IF(ISERROR(IF('T203'!K305="","",'T203'!K305)),"",IF('T203'!K305="","",'T203'!K305))</f>
        <v>A15004</v>
      </c>
      <c r="AN305" s="216">
        <f t="shared" si="16"/>
        <v>305</v>
      </c>
      <c r="AO305" s="216" t="str">
        <f>IF(ISERROR('T203'!L305),"",'T203'!L305)</f>
        <v xml:space="preserve"> </v>
      </c>
      <c r="AP305" s="216">
        <f t="shared" si="15"/>
        <v>1</v>
      </c>
      <c r="BV305" s="37"/>
    </row>
    <row r="306" spans="1:74" ht="15">
      <c r="A306" s="37"/>
      <c r="B306" s="37"/>
      <c r="C306" s="37"/>
      <c r="D306" s="37"/>
      <c r="E306" s="37"/>
      <c r="F306" s="37"/>
      <c r="G306" s="37"/>
      <c r="H306" s="37"/>
      <c r="I306" s="37"/>
      <c r="J306" s="37"/>
      <c r="K306" s="37"/>
      <c r="L306" s="37"/>
      <c r="M306" s="37"/>
      <c r="N306" s="37"/>
      <c r="O306" s="37"/>
      <c r="P306" s="37"/>
      <c r="U306" s="114"/>
      <c r="AL306" s="216" t="str">
        <f>IF(ISERROR(IF('T203'!B306="","",'T203'!B306)),"",IF('T203'!B306="","",'T203'!B306))</f>
        <v>A22002</v>
      </c>
      <c r="AM306" s="216" t="str">
        <f>IF(ISERROR(IF('T203'!K306="","",'T203'!K306)),"",IF('T203'!K306="","",'T203'!K306))</f>
        <v>A15008</v>
      </c>
      <c r="AN306" s="216">
        <f t="shared" si="16"/>
        <v>306</v>
      </c>
      <c r="AO306" s="216" t="str">
        <f>IF(ISERROR('T203'!L306),"",'T203'!L306)</f>
        <v>20A-20C</v>
      </c>
      <c r="AP306" s="216">
        <f t="shared" si="15"/>
        <v>1</v>
      </c>
      <c r="BV306" s="37"/>
    </row>
    <row r="307" spans="1:74" ht="15">
      <c r="A307" s="37"/>
      <c r="B307" s="37"/>
      <c r="C307" s="37"/>
      <c r="D307" s="37"/>
      <c r="E307" s="37"/>
      <c r="F307" s="37"/>
      <c r="G307" s="37"/>
      <c r="H307" s="37"/>
      <c r="I307" s="37"/>
      <c r="J307" s="37"/>
      <c r="K307" s="37"/>
      <c r="L307" s="37"/>
      <c r="M307" s="37"/>
      <c r="N307" s="37"/>
      <c r="O307" s="37"/>
      <c r="P307" s="37"/>
      <c r="U307" s="114"/>
      <c r="AL307" s="216" t="str">
        <f>IF(ISERROR(IF('T203'!B307="","",'T203'!B307)),"",IF('T203'!B307="","",'T203'!B307))</f>
        <v>A22004</v>
      </c>
      <c r="AM307" s="216" t="str">
        <f>IF(ISERROR(IF('T203'!K307="","",'T203'!K307)),"",IF('T203'!K307="","",'T203'!K307))</f>
        <v>A15008</v>
      </c>
      <c r="AN307" s="216">
        <f t="shared" si="16"/>
        <v>307</v>
      </c>
      <c r="AO307" s="216" t="str">
        <f>IF(ISERROR('T203'!L307),"",'T203'!L307)</f>
        <v>25</v>
      </c>
      <c r="AP307" s="216">
        <f t="shared" si="15"/>
        <v>1</v>
      </c>
      <c r="BV307" s="37"/>
    </row>
    <row r="308" spans="1:74" ht="15">
      <c r="A308" s="37"/>
      <c r="B308" s="37"/>
      <c r="C308" s="37"/>
      <c r="D308" s="37"/>
      <c r="E308" s="37"/>
      <c r="F308" s="37"/>
      <c r="G308" s="37"/>
      <c r="H308" s="37"/>
      <c r="I308" s="37"/>
      <c r="J308" s="37"/>
      <c r="K308" s="37"/>
      <c r="L308" s="37"/>
      <c r="M308" s="37"/>
      <c r="N308" s="37"/>
      <c r="O308" s="37"/>
      <c r="P308" s="37"/>
      <c r="U308" s="114"/>
      <c r="AL308" s="216" t="str">
        <f>IF(ISERROR(IF('T203'!B308="","",'T203'!B308)),"",IF('T203'!B308="","",'T203'!B308))</f>
        <v>A22006</v>
      </c>
      <c r="AM308" s="216" t="str">
        <f>IF(ISERROR(IF('T203'!K308="","",'T203'!K308)),"",IF('T203'!K308="","",'T203'!K308))</f>
        <v>A15008</v>
      </c>
      <c r="AN308" s="216">
        <f t="shared" si="16"/>
        <v>308</v>
      </c>
      <c r="AO308" s="216" t="str">
        <f>IF(ISERROR('T203'!L308),"",'T203'!L308)</f>
        <v>25B-25E</v>
      </c>
      <c r="AP308" s="216">
        <f t="shared" si="15"/>
        <v>1</v>
      </c>
      <c r="BV308" s="37"/>
    </row>
    <row r="309" spans="1:74" ht="15">
      <c r="A309" s="37"/>
      <c r="B309" s="37"/>
      <c r="C309" s="37"/>
      <c r="D309" s="37"/>
      <c r="E309" s="37"/>
      <c r="F309" s="37"/>
      <c r="G309" s="37"/>
      <c r="H309" s="37"/>
      <c r="I309" s="37"/>
      <c r="J309" s="37"/>
      <c r="K309" s="37"/>
      <c r="L309" s="37"/>
      <c r="M309" s="37"/>
      <c r="N309" s="37"/>
      <c r="O309" s="37"/>
      <c r="P309" s="37"/>
      <c r="U309" s="114"/>
      <c r="AL309" s="216" t="str">
        <f>IF(ISERROR(IF('T203'!B309="","",'T203'!B309)),"",IF('T203'!B309="","",'T203'!B309))</f>
        <v>A22008</v>
      </c>
      <c r="AM309" s="216" t="str">
        <f>IF(ISERROR(IF('T203'!K309="","",'T203'!K309)),"",IF('T203'!K309="","",'T203'!K309))</f>
        <v>A15010</v>
      </c>
      <c r="AN309" s="216">
        <f t="shared" si="16"/>
        <v>309</v>
      </c>
      <c r="AO309" s="216" t="str">
        <f>IF(ISERROR('T203'!L309),"",'T203'!L309)</f>
        <v xml:space="preserve"> </v>
      </c>
      <c r="AP309" s="216">
        <f t="shared" si="15"/>
        <v>1</v>
      </c>
      <c r="BV309" s="37"/>
    </row>
    <row r="310" spans="1:74" ht="15">
      <c r="A310" s="37"/>
      <c r="B310" s="37"/>
      <c r="C310" s="37"/>
      <c r="D310" s="37"/>
      <c r="E310" s="37"/>
      <c r="F310" s="37"/>
      <c r="G310" s="37"/>
      <c r="H310" s="37"/>
      <c r="I310" s="37"/>
      <c r="J310" s="37"/>
      <c r="K310" s="37"/>
      <c r="L310" s="37"/>
      <c r="M310" s="37"/>
      <c r="N310" s="37"/>
      <c r="O310" s="37"/>
      <c r="P310" s="37"/>
      <c r="U310" s="114"/>
      <c r="AL310" s="216" t="str">
        <f>IF(ISERROR(IF('T203'!B310="","",'T203'!B310)),"",IF('T203'!B310="","",'T203'!B310))</f>
        <v>A22010</v>
      </c>
      <c r="AM310" s="216" t="str">
        <f>IF(ISERROR(IF('T203'!K310="","",'T203'!K310)),"",IF('T203'!K310="","",'T203'!K310))</f>
        <v>A15012</v>
      </c>
      <c r="AN310" s="216">
        <f t="shared" si="16"/>
        <v>310</v>
      </c>
      <c r="AO310" s="216" t="str">
        <f>IF(ISERROR('T203'!L310),"",'T203'!L310)</f>
        <v>ARGENTINE</v>
      </c>
      <c r="AP310" s="216">
        <f t="shared" si="15"/>
        <v>1</v>
      </c>
      <c r="BV310" s="37"/>
    </row>
    <row r="311" spans="1:74" ht="15">
      <c r="A311" s="37"/>
      <c r="B311" s="37"/>
      <c r="C311" s="37"/>
      <c r="D311" s="37"/>
      <c r="E311" s="37"/>
      <c r="F311" s="37"/>
      <c r="G311" s="37"/>
      <c r="H311" s="37"/>
      <c r="I311" s="37"/>
      <c r="J311" s="37"/>
      <c r="K311" s="37"/>
      <c r="L311" s="37"/>
      <c r="M311" s="37"/>
      <c r="N311" s="37"/>
      <c r="O311" s="37"/>
      <c r="P311" s="37"/>
      <c r="U311" s="114"/>
      <c r="AL311" s="216" t="str">
        <f>IF(ISERROR(IF('T203'!B311="","",'T203'!B311)),"",IF('T203'!B311="","",'T203'!B311))</f>
        <v>A22012</v>
      </c>
      <c r="AM311" s="216" t="str">
        <f>IF(ISERROR(IF('T203'!K311="","",'T203'!K311)),"",IF('T203'!K311="","",'T203'!K311))</f>
        <v>A15502</v>
      </c>
      <c r="AN311" s="216">
        <f t="shared" si="16"/>
        <v>311</v>
      </c>
      <c r="AO311" s="216" t="str">
        <f>IF(ISERROR('T203'!L311),"",'T203'!L311)</f>
        <v xml:space="preserve"> </v>
      </c>
      <c r="AP311" s="216">
        <f t="shared" si="15"/>
        <v>1</v>
      </c>
      <c r="BV311" s="37"/>
    </row>
    <row r="312" spans="1:74" ht="15">
      <c r="A312" s="37"/>
      <c r="B312" s="37"/>
      <c r="C312" s="37"/>
      <c r="D312" s="37"/>
      <c r="E312" s="37"/>
      <c r="F312" s="37"/>
      <c r="G312" s="37"/>
      <c r="H312" s="37"/>
      <c r="I312" s="37"/>
      <c r="J312" s="37"/>
      <c r="K312" s="37"/>
      <c r="L312" s="37"/>
      <c r="M312" s="37"/>
      <c r="N312" s="37"/>
      <c r="O312" s="37"/>
      <c r="P312" s="37"/>
      <c r="U312" s="114"/>
      <c r="AL312" s="216" t="str">
        <f>IF(ISERROR(IF('T203'!B312="","",'T203'!B312)),"",IF('T203'!B312="","",'T203'!B312))</f>
        <v>A22014</v>
      </c>
      <c r="AM312" s="216" t="str">
        <f>IF(ISERROR(IF('T203'!K312="","",'T203'!K312)),"",IF('T203'!K312="","",'T203'!K312))</f>
        <v>A15504</v>
      </c>
      <c r="AN312" s="216">
        <f t="shared" si="16"/>
        <v>312</v>
      </c>
      <c r="AO312" s="216" t="str">
        <f>IF(ISERROR('T203'!L312),"",'T203'!L312)</f>
        <v xml:space="preserve"> </v>
      </c>
      <c r="AP312" s="216">
        <f t="shared" si="15"/>
        <v>1</v>
      </c>
      <c r="BV312" s="37"/>
    </row>
    <row r="313" spans="1:74" ht="15">
      <c r="A313" s="37"/>
      <c r="B313" s="37"/>
      <c r="C313" s="37"/>
      <c r="D313" s="37"/>
      <c r="E313" s="37"/>
      <c r="F313" s="37"/>
      <c r="G313" s="37"/>
      <c r="H313" s="37"/>
      <c r="I313" s="37"/>
      <c r="J313" s="37"/>
      <c r="K313" s="37"/>
      <c r="L313" s="37"/>
      <c r="M313" s="37"/>
      <c r="N313" s="37"/>
      <c r="O313" s="37"/>
      <c r="P313" s="37"/>
      <c r="U313" s="114"/>
      <c r="AL313" s="216" t="str">
        <f>IF(ISERROR(IF('T203'!B313="","",'T203'!B313)),"",IF('T203'!B313="","",'T203'!B313))</f>
        <v>A22016</v>
      </c>
      <c r="AM313" s="216" t="str">
        <f>IF(ISERROR(IF('T203'!K313="","",'T203'!K313)),"",IF('T203'!K313="","",'T203'!K313))</f>
        <v>A15504</v>
      </c>
      <c r="AN313" s="216">
        <f t="shared" si="16"/>
        <v>313</v>
      </c>
      <c r="AO313" s="216" t="str">
        <f>IF(ISERROR('T203'!L313),"",'T203'!L313)</f>
        <v xml:space="preserve"> </v>
      </c>
      <c r="AP313" s="216">
        <f t="shared" si="15"/>
        <v>1</v>
      </c>
      <c r="BV313" s="37"/>
    </row>
    <row r="314" spans="1:74" ht="15">
      <c r="A314" s="37"/>
      <c r="B314" s="37"/>
      <c r="C314" s="37"/>
      <c r="D314" s="37"/>
      <c r="E314" s="37"/>
      <c r="F314" s="37"/>
      <c r="G314" s="37"/>
      <c r="H314" s="37"/>
      <c r="I314" s="37"/>
      <c r="J314" s="37"/>
      <c r="K314" s="37"/>
      <c r="L314" s="37"/>
      <c r="M314" s="37"/>
      <c r="N314" s="37"/>
      <c r="O314" s="37"/>
      <c r="P314" s="37"/>
      <c r="U314" s="114"/>
      <c r="AL314" s="216" t="str">
        <f>IF(ISERROR(IF('T203'!B314="","",'T203'!B314)),"",IF('T203'!B314="","",'T203'!B314))</f>
        <v>A22018</v>
      </c>
      <c r="AM314" s="216" t="str">
        <f>IF(ISERROR(IF('T203'!K314="","",'T203'!K314)),"",IF('T203'!K314="","",'T203'!K314))</f>
        <v>A15506</v>
      </c>
      <c r="AN314" s="216">
        <f t="shared" si="16"/>
        <v>314</v>
      </c>
      <c r="AO314" s="216" t="str">
        <f>IF(ISERROR('T203'!L314),"",'T203'!L314)</f>
        <v xml:space="preserve"> </v>
      </c>
      <c r="AP314" s="216">
        <f t="shared" si="15"/>
        <v>1</v>
      </c>
      <c r="BV314" s="37"/>
    </row>
    <row r="315" spans="1:74" ht="15">
      <c r="A315" s="37"/>
      <c r="B315" s="37"/>
      <c r="C315" s="37"/>
      <c r="D315" s="37"/>
      <c r="E315" s="37"/>
      <c r="F315" s="37"/>
      <c r="G315" s="37"/>
      <c r="H315" s="37"/>
      <c r="I315" s="37"/>
      <c r="J315" s="37"/>
      <c r="K315" s="37"/>
      <c r="L315" s="37"/>
      <c r="M315" s="37"/>
      <c r="N315" s="37"/>
      <c r="O315" s="37"/>
      <c r="P315" s="37"/>
      <c r="U315" s="114"/>
      <c r="AL315" s="216" t="str">
        <f>IF(ISERROR(IF('T203'!B315="","",'T203'!B315)),"",IF('T203'!B315="","",'T203'!B315))</f>
        <v>A22020</v>
      </c>
      <c r="AM315" s="216" t="str">
        <f>IF(ISERROR(IF('T203'!K315="","",'T203'!K315)),"",IF('T203'!K315="","",'T203'!K315))</f>
        <v>A15508</v>
      </c>
      <c r="AN315" s="216">
        <f t="shared" si="16"/>
        <v>315</v>
      </c>
      <c r="AO315" s="216" t="str">
        <f>IF(ISERROR('T203'!L315),"",'T203'!L315)</f>
        <v xml:space="preserve"> </v>
      </c>
      <c r="AP315" s="216">
        <f t="shared" si="15"/>
        <v>1</v>
      </c>
      <c r="BV315" s="37"/>
    </row>
    <row r="316" spans="1:74" ht="15">
      <c r="A316" s="37"/>
      <c r="B316" s="37"/>
      <c r="C316" s="37"/>
      <c r="D316" s="37"/>
      <c r="E316" s="37"/>
      <c r="F316" s="37"/>
      <c r="G316" s="37"/>
      <c r="H316" s="37"/>
      <c r="I316" s="37"/>
      <c r="J316" s="37"/>
      <c r="K316" s="37"/>
      <c r="L316" s="37"/>
      <c r="M316" s="37"/>
      <c r="N316" s="37"/>
      <c r="O316" s="37"/>
      <c r="P316" s="37"/>
      <c r="U316" s="114"/>
      <c r="AL316" s="216" t="str">
        <f>IF(ISERROR(IF('T203'!B316="","",'T203'!B316)),"",IF('T203'!B316="","",'T203'!B316))</f>
        <v>A22022</v>
      </c>
      <c r="AM316" s="216" t="str">
        <f>IF(ISERROR(IF('T203'!K316="","",'T203'!K316)),"",IF('T203'!K316="","",'T203'!K316))</f>
        <v>A15508</v>
      </c>
      <c r="AN316" s="216">
        <f t="shared" si="16"/>
        <v>316</v>
      </c>
      <c r="AO316" s="216" t="str">
        <f>IF(ISERROR('T203'!L316),"",'T203'!L316)</f>
        <v xml:space="preserve"> </v>
      </c>
      <c r="AP316" s="216">
        <f t="shared" si="15"/>
        <v>1</v>
      </c>
      <c r="BV316" s="37"/>
    </row>
    <row r="317" spans="1:74" ht="15">
      <c r="A317" s="37"/>
      <c r="B317" s="37"/>
      <c r="C317" s="37"/>
      <c r="D317" s="37"/>
      <c r="E317" s="37"/>
      <c r="F317" s="37"/>
      <c r="G317" s="37"/>
      <c r="H317" s="37"/>
      <c r="I317" s="37"/>
      <c r="J317" s="37"/>
      <c r="K317" s="37"/>
      <c r="L317" s="37"/>
      <c r="M317" s="37"/>
      <c r="N317" s="37"/>
      <c r="O317" s="37"/>
      <c r="P317" s="37"/>
      <c r="U317" s="114"/>
      <c r="AL317" s="216" t="str">
        <f>IF(ISERROR(IF('T203'!B317="","",'T203'!B317)),"",IF('T203'!B317="","",'T203'!B317))</f>
        <v>A22024</v>
      </c>
      <c r="AM317" s="216" t="str">
        <f>IF(ISERROR(IF('T203'!K317="","",'T203'!K317)),"",IF('T203'!K317="","",'T203'!K317))</f>
        <v>A16002</v>
      </c>
      <c r="AN317" s="216">
        <f t="shared" si="16"/>
        <v>317</v>
      </c>
      <c r="AO317" s="216" t="str">
        <f>IF(ISERROR('T203'!L317),"",'T203'!L317)</f>
        <v>1</v>
      </c>
      <c r="AP317" s="216">
        <f t="shared" si="15"/>
        <v>1</v>
      </c>
      <c r="BV317" s="37"/>
    </row>
    <row r="318" spans="1:74" ht="15">
      <c r="A318" s="37"/>
      <c r="B318" s="37"/>
      <c r="C318" s="37"/>
      <c r="D318" s="37"/>
      <c r="E318" s="37"/>
      <c r="F318" s="37"/>
      <c r="G318" s="37"/>
      <c r="H318" s="37"/>
      <c r="I318" s="37"/>
      <c r="J318" s="37"/>
      <c r="K318" s="37"/>
      <c r="L318" s="37"/>
      <c r="M318" s="37"/>
      <c r="N318" s="37"/>
      <c r="O318" s="37"/>
      <c r="P318" s="37"/>
      <c r="U318" s="114"/>
      <c r="AL318" s="216" t="str">
        <f>IF(ISERROR(IF('T203'!B318="","",'T203'!B318)),"",IF('T203'!B318="","",'T203'!B318))</f>
        <v>A22026</v>
      </c>
      <c r="AM318" s="216" t="str">
        <f>IF(ISERROR(IF('T203'!K318="","",'T203'!K318)),"",IF('T203'!K318="","",'T203'!K318))</f>
        <v>A16004</v>
      </c>
      <c r="AN318" s="216">
        <f t="shared" si="16"/>
        <v>318</v>
      </c>
      <c r="AO318" s="216" t="str">
        <f>IF(ISERROR('T203'!L318),"",'T203'!L318)</f>
        <v>1-4</v>
      </c>
      <c r="AP318" s="216">
        <f t="shared" si="15"/>
        <v>1</v>
      </c>
      <c r="BV318" s="37"/>
    </row>
    <row r="319" spans="1:74" ht="15">
      <c r="A319" s="37"/>
      <c r="B319" s="37"/>
      <c r="C319" s="37"/>
      <c r="D319" s="37"/>
      <c r="E319" s="37"/>
      <c r="F319" s="37"/>
      <c r="G319" s="37"/>
      <c r="H319" s="37"/>
      <c r="I319" s="37"/>
      <c r="J319" s="37"/>
      <c r="K319" s="37"/>
      <c r="L319" s="37"/>
      <c r="M319" s="37"/>
      <c r="N319" s="37"/>
      <c r="O319" s="37"/>
      <c r="P319" s="37"/>
      <c r="U319" s="114"/>
      <c r="AL319" s="216" t="str">
        <f>IF(ISERROR(IF('T203'!B319="","",'T203'!B319)),"",IF('T203'!B319="","",'T203'!B319))</f>
        <v>A22028</v>
      </c>
      <c r="AM319" s="216" t="str">
        <f>IF(ISERROR(IF('T203'!K319="","",'T203'!K319)),"",IF('T203'!K319="","",'T203'!K319))</f>
        <v>A16006</v>
      </c>
      <c r="AN319" s="216">
        <f t="shared" si="16"/>
        <v>319</v>
      </c>
      <c r="AO319" s="216" t="str">
        <f>IF(ISERROR('T203'!L319),"",'T203'!L319)</f>
        <v>1-4B</v>
      </c>
      <c r="AP319" s="216">
        <f t="shared" si="15"/>
        <v>1</v>
      </c>
      <c r="BV319" s="37"/>
    </row>
    <row r="320" spans="1:74" ht="15">
      <c r="A320" s="37"/>
      <c r="B320" s="37"/>
      <c r="C320" s="37"/>
      <c r="D320" s="37"/>
      <c r="E320" s="37"/>
      <c r="F320" s="37"/>
      <c r="G320" s="37"/>
      <c r="H320" s="37"/>
      <c r="I320" s="37"/>
      <c r="J320" s="37"/>
      <c r="K320" s="37"/>
      <c r="L320" s="37"/>
      <c r="M320" s="37"/>
      <c r="N320" s="37"/>
      <c r="O320" s="37"/>
      <c r="P320" s="37"/>
      <c r="U320" s="114"/>
      <c r="AL320" s="216" t="str">
        <f>IF(ISERROR(IF('T203'!B320="","",'T203'!B320)),"",IF('T203'!B320="","",'T203'!B320))</f>
        <v>A22030</v>
      </c>
      <c r="AM320" s="216" t="str">
        <f>IF(ISERROR(IF('T203'!K320="","",'T203'!K320)),"",IF('T203'!K320="","",'T203'!K320))</f>
        <v>A16006</v>
      </c>
      <c r="AN320" s="216">
        <f t="shared" si="16"/>
        <v>320</v>
      </c>
      <c r="AO320" s="216" t="str">
        <f>IF(ISERROR('T203'!L320),"",'T203'!L320)</f>
        <v>4</v>
      </c>
      <c r="AP320" s="216">
        <f t="shared" si="15"/>
        <v>1</v>
      </c>
      <c r="BV320" s="37"/>
    </row>
    <row r="321" spans="1:74" ht="15">
      <c r="A321" s="37"/>
      <c r="B321" s="37"/>
      <c r="C321" s="37"/>
      <c r="D321" s="37"/>
      <c r="E321" s="37"/>
      <c r="F321" s="37"/>
      <c r="G321" s="37"/>
      <c r="H321" s="37"/>
      <c r="I321" s="37"/>
      <c r="J321" s="37"/>
      <c r="K321" s="37"/>
      <c r="L321" s="37"/>
      <c r="M321" s="37"/>
      <c r="N321" s="37"/>
      <c r="O321" s="37"/>
      <c r="P321" s="37"/>
      <c r="U321" s="114"/>
      <c r="AL321" s="216" t="str">
        <f>IF(ISERROR(IF('T203'!B321="","",'T203'!B321)),"",IF('T203'!B321="","",'T203'!B321))</f>
        <v>A22032</v>
      </c>
      <c r="AM321" s="216" t="str">
        <f>IF(ISERROR(IF('T203'!K321="","",'T203'!K321)),"",IF('T203'!K321="","",'T203'!K321))</f>
        <v>A16008</v>
      </c>
      <c r="AN321" s="216">
        <f t="shared" si="16"/>
        <v>321</v>
      </c>
      <c r="AO321" s="216" t="str">
        <f>IF(ISERROR('T203'!L321),"",'T203'!L321)</f>
        <v xml:space="preserve"> </v>
      </c>
      <c r="AP321" s="216">
        <f t="shared" si="15"/>
        <v>1</v>
      </c>
      <c r="BV321" s="37"/>
    </row>
    <row r="322" spans="1:74" ht="15">
      <c r="A322" s="37"/>
      <c r="B322" s="37"/>
      <c r="C322" s="37"/>
      <c r="D322" s="37"/>
      <c r="E322" s="37"/>
      <c r="F322" s="37"/>
      <c r="G322" s="37"/>
      <c r="H322" s="37"/>
      <c r="I322" s="37"/>
      <c r="J322" s="37"/>
      <c r="K322" s="37"/>
      <c r="L322" s="37"/>
      <c r="M322" s="37"/>
      <c r="N322" s="37"/>
      <c r="O322" s="37"/>
      <c r="P322" s="37"/>
      <c r="U322" s="114"/>
      <c r="AL322" s="216" t="str">
        <f>IF(ISERROR(IF('T203'!B322="","",'T203'!B322)),"",IF('T203'!B322="","",'T203'!B322))</f>
        <v>A22034</v>
      </c>
      <c r="AM322" s="216" t="str">
        <f>IF(ISERROR(IF('T203'!K322="","",'T203'!K322)),"",IF('T203'!K322="","",'T203'!K322))</f>
        <v>A16010</v>
      </c>
      <c r="AN322" s="216">
        <f t="shared" si="16"/>
        <v>322</v>
      </c>
      <c r="AO322" s="216" t="str">
        <f>IF(ISERROR('T203'!L322),"",'T203'!L322)</f>
        <v xml:space="preserve"> </v>
      </c>
      <c r="AP322" s="216">
        <f t="shared" si="15"/>
        <v>1</v>
      </c>
      <c r="BV322" s="37"/>
    </row>
    <row r="323" spans="1:74" ht="15">
      <c r="A323" s="37"/>
      <c r="B323" s="37"/>
      <c r="C323" s="37"/>
      <c r="D323" s="37"/>
      <c r="E323" s="37"/>
      <c r="F323" s="37"/>
      <c r="G323" s="37"/>
      <c r="H323" s="37"/>
      <c r="I323" s="37"/>
      <c r="J323" s="37"/>
      <c r="K323" s="37"/>
      <c r="L323" s="37"/>
      <c r="M323" s="37"/>
      <c r="N323" s="37"/>
      <c r="O323" s="37"/>
      <c r="P323" s="37"/>
      <c r="U323" s="114"/>
      <c r="AL323" s="216" t="str">
        <f>IF(ISERROR(IF('T203'!B323="","",'T203'!B323)),"",IF('T203'!B323="","",'T203'!B323))</f>
        <v>A22036</v>
      </c>
      <c r="AM323" s="216" t="str">
        <f>IF(ISERROR(IF('T203'!K323="","",'T203'!K323)),"",IF('T203'!K323="","",'T203'!K323))</f>
        <v>A16012</v>
      </c>
      <c r="AN323" s="216">
        <f t="shared" si="16"/>
        <v>323</v>
      </c>
      <c r="AO323" s="216" t="str">
        <f>IF(ISERROR('T203'!L323),"",'T203'!L323)</f>
        <v>1-7</v>
      </c>
      <c r="AP323" s="216">
        <f t="shared" si="15"/>
        <v>1</v>
      </c>
      <c r="BV323" s="37"/>
    </row>
    <row r="324" spans="1:74" ht="15">
      <c r="A324" s="37"/>
      <c r="B324" s="37"/>
      <c r="C324" s="37"/>
      <c r="D324" s="37"/>
      <c r="E324" s="37"/>
      <c r="F324" s="37"/>
      <c r="G324" s="37"/>
      <c r="H324" s="37"/>
      <c r="I324" s="37"/>
      <c r="J324" s="37"/>
      <c r="K324" s="37"/>
      <c r="L324" s="37"/>
      <c r="M324" s="37"/>
      <c r="N324" s="37"/>
      <c r="O324" s="37"/>
      <c r="P324" s="37"/>
      <c r="U324" s="114"/>
      <c r="AL324" s="216" t="str">
        <f>IF(ISERROR(IF('T203'!B324="","",'T203'!B324)),"",IF('T203'!B324="","",'T203'!B324))</f>
        <v>A22038</v>
      </c>
      <c r="AM324" s="216" t="str">
        <f>IF(ISERROR(IF('T203'!K324="","",'T203'!K324)),"",IF('T203'!K324="","",'T203'!K324))</f>
        <v>A16014</v>
      </c>
      <c r="AN324" s="216">
        <f t="shared" si="16"/>
        <v>324</v>
      </c>
      <c r="AO324" s="216" t="str">
        <f>IF(ISERROR('T203'!L324),"",'T203'!L324)</f>
        <v>2-10</v>
      </c>
      <c r="AP324" s="216">
        <f t="shared" si="15"/>
        <v>1</v>
      </c>
      <c r="BV324" s="37"/>
    </row>
    <row r="325" spans="1:74" ht="15">
      <c r="A325" s="37"/>
      <c r="B325" s="37"/>
      <c r="C325" s="37"/>
      <c r="D325" s="37"/>
      <c r="E325" s="37"/>
      <c r="F325" s="37"/>
      <c r="G325" s="37"/>
      <c r="H325" s="37"/>
      <c r="I325" s="37"/>
      <c r="J325" s="37"/>
      <c r="K325" s="37"/>
      <c r="L325" s="37"/>
      <c r="M325" s="37"/>
      <c r="N325" s="37"/>
      <c r="O325" s="37"/>
      <c r="P325" s="37"/>
      <c r="U325" s="114"/>
      <c r="AL325" s="216" t="str">
        <f>IF(ISERROR(IF('T203'!B325="","",'T203'!B325)),"",IF('T203'!B325="","",'T203'!B325))</f>
        <v>A22040</v>
      </c>
      <c r="AM325" s="216" t="str">
        <f>IF(ISERROR(IF('T203'!K325="","",'T203'!K325)),"",IF('T203'!K325="","",'T203'!K325))</f>
        <v>A16016</v>
      </c>
      <c r="AN325" s="216">
        <f t="shared" si="16"/>
        <v>325</v>
      </c>
      <c r="AO325" s="216" t="str">
        <f>IF(ISERROR('T203'!L325),"",'T203'!L325)</f>
        <v xml:space="preserve"> </v>
      </c>
      <c r="AP325" s="216">
        <f t="shared" ref="AP325:AP388" si="17">IF(AO325="",0,1)</f>
        <v>1</v>
      </c>
      <c r="BV325" s="37"/>
    </row>
    <row r="326" spans="1:74" ht="15">
      <c r="A326" s="37"/>
      <c r="B326" s="37"/>
      <c r="C326" s="37"/>
      <c r="D326" s="37"/>
      <c r="E326" s="37"/>
      <c r="F326" s="37"/>
      <c r="G326" s="37"/>
      <c r="H326" s="37"/>
      <c r="I326" s="37"/>
      <c r="J326" s="37"/>
      <c r="K326" s="37"/>
      <c r="L326" s="37"/>
      <c r="M326" s="37"/>
      <c r="N326" s="37"/>
      <c r="O326" s="37"/>
      <c r="P326" s="37"/>
      <c r="U326" s="114"/>
      <c r="AL326" s="216" t="str">
        <f>IF(ISERROR(IF('T203'!B326="","",'T203'!B326)),"",IF('T203'!B326="","",'T203'!B326))</f>
        <v>A22042</v>
      </c>
      <c r="AM326" s="216" t="str">
        <f>IF(ISERROR(IF('T203'!K326="","",'T203'!K326)),"",IF('T203'!K326="","",'T203'!K326))</f>
        <v>A16018</v>
      </c>
      <c r="AN326" s="216">
        <f t="shared" si="16"/>
        <v>326</v>
      </c>
      <c r="AO326" s="216" t="str">
        <f>IF(ISERROR('T203'!L326),"",'T203'!L326)</f>
        <v xml:space="preserve"> </v>
      </c>
      <c r="AP326" s="216">
        <f t="shared" si="17"/>
        <v>1</v>
      </c>
      <c r="BV326" s="37"/>
    </row>
    <row r="327" spans="1:74" ht="15">
      <c r="A327" s="37"/>
      <c r="B327" s="37"/>
      <c r="C327" s="37"/>
      <c r="D327" s="37"/>
      <c r="E327" s="37"/>
      <c r="F327" s="37"/>
      <c r="G327" s="37"/>
      <c r="H327" s="37"/>
      <c r="I327" s="37"/>
      <c r="J327" s="37"/>
      <c r="K327" s="37"/>
      <c r="L327" s="37"/>
      <c r="M327" s="37"/>
      <c r="N327" s="37"/>
      <c r="O327" s="37"/>
      <c r="P327" s="37"/>
      <c r="U327" s="114"/>
      <c r="AL327" s="216" t="str">
        <f>IF(ISERROR(IF('T203'!B327="","",'T203'!B327)),"",IF('T203'!B327="","",'T203'!B327))</f>
        <v>A22044</v>
      </c>
      <c r="AM327" s="216" t="str">
        <f>IF(ISERROR(IF('T203'!K327="","",'T203'!K327)),"",IF('T203'!K327="","",'T203'!K327))</f>
        <v>A16020</v>
      </c>
      <c r="AN327" s="216">
        <f t="shared" si="16"/>
        <v>327</v>
      </c>
      <c r="AO327" s="216" t="str">
        <f>IF(ISERROR('T203'!L327),"",'T203'!L327)</f>
        <v xml:space="preserve"> </v>
      </c>
      <c r="AP327" s="216">
        <f t="shared" si="17"/>
        <v>1</v>
      </c>
      <c r="BV327" s="37"/>
    </row>
    <row r="328" spans="1:74" ht="15">
      <c r="A328" s="37"/>
      <c r="B328" s="37"/>
      <c r="C328" s="37"/>
      <c r="D328" s="37"/>
      <c r="E328" s="37"/>
      <c r="F328" s="37"/>
      <c r="G328" s="37"/>
      <c r="H328" s="37"/>
      <c r="I328" s="37"/>
      <c r="J328" s="37"/>
      <c r="K328" s="37"/>
      <c r="L328" s="37"/>
      <c r="M328" s="37"/>
      <c r="N328" s="37"/>
      <c r="O328" s="37"/>
      <c r="P328" s="37"/>
      <c r="U328" s="114"/>
      <c r="AL328" s="216" t="str">
        <f>IF(ISERROR(IF('T203'!B328="","",'T203'!B328)),"",IF('T203'!B328="","",'T203'!B328))</f>
        <v>A22046</v>
      </c>
      <c r="AM328" s="216" t="str">
        <f>IF(ISERROR(IF('T203'!K328="","",'T203'!K328)),"",IF('T203'!K328="","",'T203'!K328))</f>
        <v>A16022</v>
      </c>
      <c r="AN328" s="216">
        <f t="shared" si="16"/>
        <v>328</v>
      </c>
      <c r="AO328" s="216" t="str">
        <f>IF(ISERROR('T203'!L328),"",'T203'!L328)</f>
        <v>1</v>
      </c>
      <c r="AP328" s="216">
        <f t="shared" si="17"/>
        <v>1</v>
      </c>
      <c r="BV328" s="37"/>
    </row>
    <row r="329" spans="1:74" ht="15">
      <c r="A329" s="37"/>
      <c r="B329" s="37"/>
      <c r="C329" s="37"/>
      <c r="D329" s="37"/>
      <c r="E329" s="37"/>
      <c r="F329" s="37"/>
      <c r="G329" s="37"/>
      <c r="H329" s="37"/>
      <c r="I329" s="37"/>
      <c r="J329" s="37"/>
      <c r="K329" s="37"/>
      <c r="L329" s="37"/>
      <c r="M329" s="37"/>
      <c r="N329" s="37"/>
      <c r="O329" s="37"/>
      <c r="P329" s="37"/>
      <c r="U329" s="114"/>
      <c r="AL329" s="216" t="str">
        <f>IF(ISERROR(IF('T203'!B329="","",'T203'!B329)),"",IF('T203'!B329="","",'T203'!B329))</f>
        <v>A22048</v>
      </c>
      <c r="AM329" s="216" t="str">
        <f>IF(ISERROR(IF('T203'!K329="","",'T203'!K329)),"",IF('T203'!K329="","",'T203'!K329))</f>
        <v>A16022</v>
      </c>
      <c r="AN329" s="216">
        <f t="shared" si="16"/>
        <v>329</v>
      </c>
      <c r="AO329" s="216" t="str">
        <f>IF(ISERROR('T203'!L329),"",'T203'!L329)</f>
        <v>1-4</v>
      </c>
      <c r="AP329" s="216">
        <f t="shared" si="17"/>
        <v>1</v>
      </c>
      <c r="BV329" s="37"/>
    </row>
    <row r="330" spans="1:74" ht="15">
      <c r="A330" s="37"/>
      <c r="B330" s="37"/>
      <c r="C330" s="37"/>
      <c r="D330" s="37"/>
      <c r="E330" s="37"/>
      <c r="F330" s="37"/>
      <c r="G330" s="37"/>
      <c r="H330" s="37"/>
      <c r="I330" s="37"/>
      <c r="J330" s="37"/>
      <c r="K330" s="37"/>
      <c r="L330" s="37"/>
      <c r="M330" s="37"/>
      <c r="N330" s="37"/>
      <c r="O330" s="37"/>
      <c r="P330" s="37"/>
      <c r="U330" s="114"/>
      <c r="AL330" s="216" t="str">
        <f>IF(ISERROR(IF('T203'!B330="","",'T203'!B330)),"",IF('T203'!B330="","",'T203'!B330))</f>
        <v>A22050</v>
      </c>
      <c r="AM330" s="216" t="str">
        <f>IF(ISERROR(IF('T203'!K330="","",'T203'!K330)),"",IF('T203'!K330="","",'T203'!K330))</f>
        <v>A16024</v>
      </c>
      <c r="AN330" s="216">
        <f t="shared" si="16"/>
        <v>330</v>
      </c>
      <c r="AO330" s="216" t="str">
        <f>IF(ISERROR('T203'!L330),"",'T203'!L330)</f>
        <v xml:space="preserve"> </v>
      </c>
      <c r="AP330" s="216">
        <f t="shared" si="17"/>
        <v>1</v>
      </c>
      <c r="BV330" s="37"/>
    </row>
    <row r="331" spans="1:74" ht="15">
      <c r="A331" s="37"/>
      <c r="B331" s="37"/>
      <c r="C331" s="37"/>
      <c r="D331" s="37"/>
      <c r="E331" s="37"/>
      <c r="F331" s="37"/>
      <c r="G331" s="37"/>
      <c r="H331" s="37"/>
      <c r="I331" s="37"/>
      <c r="J331" s="37"/>
      <c r="K331" s="37"/>
      <c r="L331" s="37"/>
      <c r="M331" s="37"/>
      <c r="N331" s="37"/>
      <c r="O331" s="37"/>
      <c r="P331" s="37"/>
      <c r="U331" s="114"/>
      <c r="AL331" s="216" t="str">
        <f>IF(ISERROR(IF('T203'!B331="","",'T203'!B331)),"",IF('T203'!B331="","",'T203'!B331))</f>
        <v>A22052</v>
      </c>
      <c r="AM331" s="216" t="str">
        <f>IF(ISERROR(IF('T203'!K331="","",'T203'!K331)),"",IF('T203'!K331="","",'T203'!K331))</f>
        <v>A16026</v>
      </c>
      <c r="AN331" s="216">
        <f t="shared" si="16"/>
        <v>331</v>
      </c>
      <c r="AO331" s="216" t="str">
        <f>IF(ISERROR('T203'!L331),"",'T203'!L331)</f>
        <v xml:space="preserve"> </v>
      </c>
      <c r="AP331" s="216">
        <f t="shared" si="17"/>
        <v>1</v>
      </c>
      <c r="BV331" s="37"/>
    </row>
    <row r="332" spans="1:74" ht="15">
      <c r="A332" s="37"/>
      <c r="B332" s="37"/>
      <c r="C332" s="37"/>
      <c r="D332" s="37"/>
      <c r="E332" s="37"/>
      <c r="F332" s="37"/>
      <c r="G332" s="37"/>
      <c r="H332" s="37"/>
      <c r="I332" s="37"/>
      <c r="J332" s="37"/>
      <c r="K332" s="37"/>
      <c r="L332" s="37"/>
      <c r="M332" s="37"/>
      <c r="N332" s="37"/>
      <c r="O332" s="37"/>
      <c r="P332" s="37"/>
      <c r="U332" s="114"/>
      <c r="AL332" s="216" t="str">
        <f>IF(ISERROR(IF('T203'!B332="","",'T203'!B332)),"",IF('T203'!B332="","",'T203'!B332))</f>
        <v>A22054</v>
      </c>
      <c r="AM332" s="216" t="str">
        <f>IF(ISERROR(IF('T203'!K332="","",'T203'!K332)),"",IF('T203'!K332="","",'T203'!K332))</f>
        <v>A16502</v>
      </c>
      <c r="AN332" s="216">
        <f t="shared" si="16"/>
        <v>332</v>
      </c>
      <c r="AO332" s="216" t="str">
        <f>IF(ISERROR('T203'!L332),"",'T203'!L332)</f>
        <v xml:space="preserve"> </v>
      </c>
      <c r="AP332" s="216">
        <f t="shared" si="17"/>
        <v>1</v>
      </c>
      <c r="BV332" s="37"/>
    </row>
    <row r="333" spans="1:74" ht="15">
      <c r="A333" s="37"/>
      <c r="B333" s="37"/>
      <c r="C333" s="37"/>
      <c r="D333" s="37"/>
      <c r="E333" s="37"/>
      <c r="F333" s="37"/>
      <c r="G333" s="37"/>
      <c r="H333" s="37"/>
      <c r="I333" s="37"/>
      <c r="J333" s="37"/>
      <c r="K333" s="37"/>
      <c r="L333" s="37"/>
      <c r="M333" s="37"/>
      <c r="N333" s="37"/>
      <c r="O333" s="37"/>
      <c r="P333" s="37"/>
      <c r="U333" s="114"/>
      <c r="AL333" s="216" t="str">
        <f>IF(ISERROR(IF('T203'!B333="","",'T203'!B333)),"",IF('T203'!B333="","",'T203'!B333))</f>
        <v>A22056</v>
      </c>
      <c r="AM333" s="216" t="str">
        <f>IF(ISERROR(IF('T203'!K333="","",'T203'!K333)),"",IF('T203'!K333="","",'T203'!K333))</f>
        <v>A16502</v>
      </c>
      <c r="AN333" s="216">
        <f t="shared" ref="AN333:AN396" si="18">1+AN332</f>
        <v>333</v>
      </c>
      <c r="AO333" s="216" t="str">
        <f>IF(ISERROR('T203'!L333),"",'T203'!L333)</f>
        <v xml:space="preserve"> </v>
      </c>
      <c r="AP333" s="216">
        <f t="shared" si="17"/>
        <v>1</v>
      </c>
      <c r="BV333" s="37"/>
    </row>
    <row r="334" spans="1:74" ht="15">
      <c r="A334" s="37"/>
      <c r="B334" s="37"/>
      <c r="C334" s="37"/>
      <c r="D334" s="37"/>
      <c r="E334" s="37"/>
      <c r="F334" s="37"/>
      <c r="G334" s="37"/>
      <c r="H334" s="37"/>
      <c r="I334" s="37"/>
      <c r="J334" s="37"/>
      <c r="K334" s="37"/>
      <c r="L334" s="37"/>
      <c r="M334" s="37"/>
      <c r="N334" s="37"/>
      <c r="O334" s="37"/>
      <c r="P334" s="37"/>
      <c r="U334" s="114"/>
      <c r="AL334" s="216" t="str">
        <f>IF(ISERROR(IF('T203'!B334="","",'T203'!B334)),"",IF('T203'!B334="","",'T203'!B334))</f>
        <v>A22058</v>
      </c>
      <c r="AM334" s="216" t="str">
        <f>IF(ISERROR(IF('T203'!K334="","",'T203'!K334)),"",IF('T203'!K334="","",'T203'!K334))</f>
        <v>A16504</v>
      </c>
      <c r="AN334" s="216">
        <f t="shared" si="18"/>
        <v>334</v>
      </c>
      <c r="AO334" s="216" t="str">
        <f>IF(ISERROR('T203'!L334),"",'T203'!L334)</f>
        <v xml:space="preserve"> </v>
      </c>
      <c r="AP334" s="216">
        <f t="shared" si="17"/>
        <v>1</v>
      </c>
      <c r="BV334" s="37"/>
    </row>
    <row r="335" spans="1:74" ht="15">
      <c r="A335" s="37"/>
      <c r="B335" s="37"/>
      <c r="C335" s="37"/>
      <c r="D335" s="37"/>
      <c r="E335" s="37"/>
      <c r="F335" s="37"/>
      <c r="G335" s="37"/>
      <c r="H335" s="37"/>
      <c r="I335" s="37"/>
      <c r="J335" s="37"/>
      <c r="K335" s="37"/>
      <c r="L335" s="37"/>
      <c r="M335" s="37"/>
      <c r="N335" s="37"/>
      <c r="O335" s="37"/>
      <c r="P335" s="37"/>
      <c r="U335" s="114"/>
      <c r="AL335" s="216" t="str">
        <f>IF(ISERROR(IF('T203'!B335="","",'T203'!B335)),"",IF('T203'!B335="","",'T203'!B335))</f>
        <v>A22060</v>
      </c>
      <c r="AM335" s="216" t="str">
        <f>IF(ISERROR(IF('T203'!K335="","",'T203'!K335)),"",IF('T203'!K335="","",'T203'!K335))</f>
        <v>A16506</v>
      </c>
      <c r="AN335" s="216">
        <f t="shared" si="18"/>
        <v>335</v>
      </c>
      <c r="AO335" s="216" t="str">
        <f>IF(ISERROR('T203'!L335),"",'T203'!L335)</f>
        <v xml:space="preserve"> </v>
      </c>
      <c r="AP335" s="216">
        <f t="shared" si="17"/>
        <v>1</v>
      </c>
      <c r="BV335" s="37"/>
    </row>
    <row r="336" spans="1:74" ht="15">
      <c r="A336" s="37"/>
      <c r="B336" s="37"/>
      <c r="C336" s="37"/>
      <c r="D336" s="37"/>
      <c r="E336" s="37"/>
      <c r="F336" s="37"/>
      <c r="G336" s="37"/>
      <c r="H336" s="37"/>
      <c r="I336" s="37"/>
      <c r="J336" s="37"/>
      <c r="K336" s="37"/>
      <c r="L336" s="37"/>
      <c r="M336" s="37"/>
      <c r="N336" s="37"/>
      <c r="O336" s="37"/>
      <c r="P336" s="37"/>
      <c r="U336" s="114"/>
      <c r="AL336" s="216" t="str">
        <f>IF(ISERROR(IF('T203'!B336="","",'T203'!B336)),"",IF('T203'!B336="","",'T203'!B336))</f>
        <v>A22062</v>
      </c>
      <c r="AM336" s="216" t="str">
        <f>IF(ISERROR(IF('T203'!K336="","",'T203'!K336)),"",IF('T203'!K336="","",'T203'!K336))</f>
        <v>A16508</v>
      </c>
      <c r="AN336" s="216">
        <f t="shared" si="18"/>
        <v>336</v>
      </c>
      <c r="AO336" s="216" t="str">
        <f>IF(ISERROR('T203'!L336),"",'T203'!L336)</f>
        <v xml:space="preserve"> </v>
      </c>
      <c r="AP336" s="216">
        <f t="shared" si="17"/>
        <v>1</v>
      </c>
      <c r="BV336" s="37"/>
    </row>
    <row r="337" spans="1:74" ht="15">
      <c r="A337" s="37"/>
      <c r="B337" s="37"/>
      <c r="C337" s="37"/>
      <c r="D337" s="37"/>
      <c r="E337" s="37"/>
      <c r="F337" s="37"/>
      <c r="G337" s="37"/>
      <c r="H337" s="37"/>
      <c r="I337" s="37"/>
      <c r="J337" s="37"/>
      <c r="K337" s="37"/>
      <c r="L337" s="37"/>
      <c r="M337" s="37"/>
      <c r="N337" s="37"/>
      <c r="O337" s="37"/>
      <c r="P337" s="37"/>
      <c r="U337" s="114"/>
      <c r="AL337" s="216" t="str">
        <f>IF(ISERROR(IF('T203'!B337="","",'T203'!B337)),"",IF('T203'!B337="","",'T203'!B337))</f>
        <v>A22064</v>
      </c>
      <c r="AM337" s="216" t="str">
        <f>IF(ISERROR(IF('T203'!K337="","",'T203'!K337)),"",IF('T203'!K337="","",'T203'!K337))</f>
        <v>A16510</v>
      </c>
      <c r="AN337" s="216">
        <f t="shared" si="18"/>
        <v>337</v>
      </c>
      <c r="AO337" s="216" t="str">
        <f>IF(ISERROR('T203'!L337),"",'T203'!L337)</f>
        <v xml:space="preserve"> </v>
      </c>
      <c r="AP337" s="216">
        <f t="shared" si="17"/>
        <v>1</v>
      </c>
      <c r="BV337" s="37"/>
    </row>
    <row r="338" spans="1:74" ht="15">
      <c r="A338" s="37"/>
      <c r="B338" s="37"/>
      <c r="C338" s="37"/>
      <c r="D338" s="37"/>
      <c r="E338" s="37"/>
      <c r="F338" s="37"/>
      <c r="G338" s="37"/>
      <c r="H338" s="37"/>
      <c r="I338" s="37"/>
      <c r="J338" s="37"/>
      <c r="K338" s="37"/>
      <c r="L338" s="37"/>
      <c r="M338" s="37"/>
      <c r="N338" s="37"/>
      <c r="O338" s="37"/>
      <c r="P338" s="37"/>
      <c r="U338" s="114"/>
      <c r="AL338" s="216" t="str">
        <f>IF(ISERROR(IF('T203'!B338="","",'T203'!B338)),"",IF('T203'!B338="","",'T203'!B338))</f>
        <v>A22066</v>
      </c>
      <c r="AM338" s="216" t="str">
        <f>IF(ISERROR(IF('T203'!K338="","",'T203'!K338)),"",IF('T203'!K338="","",'T203'!K338))</f>
        <v>A17002</v>
      </c>
      <c r="AN338" s="216">
        <f t="shared" si="18"/>
        <v>338</v>
      </c>
      <c r="AO338" s="216" t="str">
        <f>IF(ISERROR('T203'!L338),"",'T203'!L338)</f>
        <v>2</v>
      </c>
      <c r="AP338" s="216">
        <f t="shared" si="17"/>
        <v>1</v>
      </c>
      <c r="BV338" s="37"/>
    </row>
    <row r="339" spans="1:74" ht="15">
      <c r="A339" s="37"/>
      <c r="B339" s="37"/>
      <c r="C339" s="37"/>
      <c r="D339" s="37"/>
      <c r="E339" s="37"/>
      <c r="F339" s="37"/>
      <c r="G339" s="37"/>
      <c r="H339" s="37"/>
      <c r="I339" s="37"/>
      <c r="J339" s="37"/>
      <c r="K339" s="37"/>
      <c r="L339" s="37"/>
      <c r="M339" s="37"/>
      <c r="N339" s="37"/>
      <c r="O339" s="37"/>
      <c r="P339" s="37"/>
      <c r="U339" s="114"/>
      <c r="AL339" s="216" t="str">
        <f>IF(ISERROR(IF('T203'!B339="","",'T203'!B339)),"",IF('T203'!B339="","",'T203'!B339))</f>
        <v>A22068</v>
      </c>
      <c r="AM339" s="216" t="str">
        <f>IF(ISERROR(IF('T203'!K339="","",'T203'!K339)),"",IF('T203'!K339="","",'T203'!K339))</f>
        <v>A17002</v>
      </c>
      <c r="AN339" s="216">
        <f t="shared" si="18"/>
        <v>339</v>
      </c>
      <c r="AO339" s="216" t="str">
        <f>IF(ISERROR('T203'!L339),"",'T203'!L339)</f>
        <v>4</v>
      </c>
      <c r="AP339" s="216">
        <f t="shared" si="17"/>
        <v>1</v>
      </c>
      <c r="BV339" s="37"/>
    </row>
    <row r="340" spans="1:74" ht="15">
      <c r="A340" s="37"/>
      <c r="B340" s="37"/>
      <c r="C340" s="37"/>
      <c r="D340" s="37"/>
      <c r="E340" s="37"/>
      <c r="F340" s="37"/>
      <c r="G340" s="37"/>
      <c r="H340" s="37"/>
      <c r="I340" s="37"/>
      <c r="J340" s="37"/>
      <c r="K340" s="37"/>
      <c r="L340" s="37"/>
      <c r="M340" s="37"/>
      <c r="N340" s="37"/>
      <c r="O340" s="37"/>
      <c r="P340" s="37"/>
      <c r="U340" s="114"/>
      <c r="AL340" s="216" t="str">
        <f>IF(ISERROR(IF('T203'!B340="","",'T203'!B340)),"",IF('T203'!B340="","",'T203'!B340))</f>
        <v>A22070</v>
      </c>
      <c r="AM340" s="216" t="str">
        <f>IF(ISERROR(IF('T203'!K340="","",'T203'!K340)),"",IF('T203'!K340="","",'T203'!K340))</f>
        <v>A17004</v>
      </c>
      <c r="AN340" s="216">
        <f t="shared" si="18"/>
        <v>340</v>
      </c>
      <c r="AO340" s="216" t="str">
        <f>IF(ISERROR('T203'!L340),"",'T203'!L340)</f>
        <v>1-3</v>
      </c>
      <c r="AP340" s="216">
        <f t="shared" si="17"/>
        <v>1</v>
      </c>
      <c r="BV340" s="37"/>
    </row>
    <row r="341" spans="1:74" ht="15">
      <c r="A341" s="37"/>
      <c r="B341" s="37"/>
      <c r="C341" s="37"/>
      <c r="D341" s="37"/>
      <c r="E341" s="37"/>
      <c r="F341" s="37"/>
      <c r="G341" s="37"/>
      <c r="H341" s="37"/>
      <c r="I341" s="37"/>
      <c r="J341" s="37"/>
      <c r="K341" s="37"/>
      <c r="L341" s="37"/>
      <c r="M341" s="37"/>
      <c r="N341" s="37"/>
      <c r="O341" s="37"/>
      <c r="P341" s="37"/>
      <c r="U341" s="114"/>
      <c r="AL341" s="216" t="str">
        <f>IF(ISERROR(IF('T203'!B341="","",'T203'!B341)),"",IF('T203'!B341="","",'T203'!B341))</f>
        <v>A22072</v>
      </c>
      <c r="AM341" s="216" t="str">
        <f>IF(ISERROR(IF('T203'!K341="","",'T203'!K341)),"",IF('T203'!K341="","",'T203'!K341))</f>
        <v>A17004</v>
      </c>
      <c r="AN341" s="216">
        <f t="shared" si="18"/>
        <v>341</v>
      </c>
      <c r="AO341" s="216" t="str">
        <f>IF(ISERROR('T203'!L341),"",'T203'!L341)</f>
        <v>10C</v>
      </c>
      <c r="AP341" s="216">
        <f t="shared" si="17"/>
        <v>1</v>
      </c>
      <c r="BV341" s="37"/>
    </row>
    <row r="342" spans="1:74" ht="15">
      <c r="A342" s="37"/>
      <c r="B342" s="37"/>
      <c r="C342" s="37"/>
      <c r="D342" s="37"/>
      <c r="E342" s="37"/>
      <c r="F342" s="37"/>
      <c r="G342" s="37"/>
      <c r="H342" s="37"/>
      <c r="I342" s="37"/>
      <c r="J342" s="37"/>
      <c r="K342" s="37"/>
      <c r="L342" s="37"/>
      <c r="M342" s="37"/>
      <c r="N342" s="37"/>
      <c r="O342" s="37"/>
      <c r="P342" s="37"/>
      <c r="U342" s="114"/>
      <c r="AL342" s="216" t="str">
        <f>IF(ISERROR(IF('T203'!B342="","",'T203'!B342)),"",IF('T203'!B342="","",'T203'!B342))</f>
        <v>A22074</v>
      </c>
      <c r="AM342" s="216" t="str">
        <f>IF(ISERROR(IF('T203'!K342="","",'T203'!K342)),"",IF('T203'!K342="","",'T203'!K342))</f>
        <v>A17004</v>
      </c>
      <c r="AN342" s="216">
        <f t="shared" si="18"/>
        <v>342</v>
      </c>
      <c r="AO342" s="216" t="str">
        <f>IF(ISERROR('T203'!L342),"",'T203'!L342)</f>
        <v>4-10B</v>
      </c>
      <c r="AP342" s="216">
        <f t="shared" si="17"/>
        <v>1</v>
      </c>
      <c r="BV342" s="37"/>
    </row>
    <row r="343" spans="1:74" ht="15">
      <c r="A343" s="37"/>
      <c r="B343" s="37"/>
      <c r="C343" s="37"/>
      <c r="D343" s="37"/>
      <c r="E343" s="37"/>
      <c r="F343" s="37"/>
      <c r="G343" s="37"/>
      <c r="H343" s="37"/>
      <c r="I343" s="37"/>
      <c r="J343" s="37"/>
      <c r="K343" s="37"/>
      <c r="L343" s="37"/>
      <c r="M343" s="37"/>
      <c r="N343" s="37"/>
      <c r="O343" s="37"/>
      <c r="P343" s="37"/>
      <c r="U343" s="114"/>
      <c r="AL343" s="216" t="str">
        <f>IF(ISERROR(IF('T203'!B343="","",'T203'!B343)),"",IF('T203'!B343="","",'T203'!B343))</f>
        <v>A22076</v>
      </c>
      <c r="AM343" s="216" t="str">
        <f>IF(ISERROR(IF('T203'!K343="","",'T203'!K343)),"",IF('T203'!K343="","",'T203'!K343))</f>
        <v>A17004</v>
      </c>
      <c r="AN343" s="216">
        <f t="shared" si="18"/>
        <v>343</v>
      </c>
      <c r="AO343" s="216" t="str">
        <f>IF(ISERROR('T203'!L343),"",'T203'!L343)</f>
        <v>4-7</v>
      </c>
      <c r="AP343" s="216">
        <f t="shared" si="17"/>
        <v>1</v>
      </c>
      <c r="BV343" s="37"/>
    </row>
    <row r="344" spans="1:74" ht="15">
      <c r="A344" s="37"/>
      <c r="B344" s="37"/>
      <c r="C344" s="37"/>
      <c r="D344" s="37"/>
      <c r="E344" s="37"/>
      <c r="F344" s="37"/>
      <c r="G344" s="37"/>
      <c r="H344" s="37"/>
      <c r="I344" s="37"/>
      <c r="J344" s="37"/>
      <c r="K344" s="37"/>
      <c r="L344" s="37"/>
      <c r="M344" s="37"/>
      <c r="N344" s="37"/>
      <c r="O344" s="37"/>
      <c r="P344" s="37"/>
      <c r="U344" s="114"/>
      <c r="AL344" s="216" t="str">
        <f>IF(ISERROR(IF('T203'!B344="","",'T203'!B344)),"",IF('T203'!B344="","",'T203'!B344))</f>
        <v>A22078</v>
      </c>
      <c r="AM344" s="216" t="str">
        <f>IF(ISERROR(IF('T203'!K344="","",'T203'!K344)),"",IF('T203'!K344="","",'T203'!K344))</f>
        <v>A17004</v>
      </c>
      <c r="AN344" s="216">
        <f t="shared" si="18"/>
        <v>344</v>
      </c>
      <c r="AO344" s="216" t="str">
        <f>IF(ISERROR('T203'!L344),"",'T203'!L344)</f>
        <v>8-10B</v>
      </c>
      <c r="AP344" s="216">
        <f t="shared" si="17"/>
        <v>1</v>
      </c>
      <c r="BV344" s="37"/>
    </row>
    <row r="345" spans="1:74" ht="15">
      <c r="A345" s="37"/>
      <c r="B345" s="37"/>
      <c r="C345" s="37"/>
      <c r="D345" s="37"/>
      <c r="E345" s="37"/>
      <c r="F345" s="37"/>
      <c r="G345" s="37"/>
      <c r="H345" s="37"/>
      <c r="I345" s="37"/>
      <c r="J345" s="37"/>
      <c r="K345" s="37"/>
      <c r="L345" s="37"/>
      <c r="M345" s="37"/>
      <c r="N345" s="37"/>
      <c r="O345" s="37"/>
      <c r="P345" s="37"/>
      <c r="U345" s="114"/>
      <c r="AL345" s="216" t="str">
        <f>IF(ISERROR(IF('T203'!B345="","",'T203'!B345)),"",IF('T203'!B345="","",'T203'!B345))</f>
        <v>A22080</v>
      </c>
      <c r="AM345" s="216" t="str">
        <f>IF(ISERROR(IF('T203'!K345="","",'T203'!K345)),"",IF('T203'!K345="","",'T203'!K345))</f>
        <v>A17008</v>
      </c>
      <c r="AN345" s="216">
        <f t="shared" si="18"/>
        <v>345</v>
      </c>
      <c r="AO345" s="216" t="str">
        <f>IF(ISERROR('T203'!L345),"",'T203'!L345)</f>
        <v>1-8</v>
      </c>
      <c r="AP345" s="216">
        <f t="shared" si="17"/>
        <v>1</v>
      </c>
      <c r="BV345" s="37"/>
    </row>
    <row r="346" spans="1:74" ht="15">
      <c r="A346" s="37"/>
      <c r="B346" s="37"/>
      <c r="C346" s="37"/>
      <c r="D346" s="37"/>
      <c r="E346" s="37"/>
      <c r="F346" s="37"/>
      <c r="G346" s="37"/>
      <c r="H346" s="37"/>
      <c r="I346" s="37"/>
      <c r="J346" s="37"/>
      <c r="K346" s="37"/>
      <c r="L346" s="37"/>
      <c r="M346" s="37"/>
      <c r="N346" s="37"/>
      <c r="O346" s="37"/>
      <c r="P346" s="37"/>
      <c r="U346" s="114"/>
      <c r="AL346" s="216" t="str">
        <f>IF(ISERROR(IF('T203'!B346="","",'T203'!B346)),"",IF('T203'!B346="","",'T203'!B346))</f>
        <v>A22082</v>
      </c>
      <c r="AM346" s="216" t="str">
        <f>IF(ISERROR(IF('T203'!K346="","",'T203'!K346)),"",IF('T203'!K346="","",'T203'!K346))</f>
        <v>A17012</v>
      </c>
      <c r="AN346" s="216">
        <f t="shared" si="18"/>
        <v>346</v>
      </c>
      <c r="AO346" s="216" t="str">
        <f>IF(ISERROR('T203'!L346),"",'T203'!L346)</f>
        <v>1-3</v>
      </c>
      <c r="AP346" s="216">
        <f t="shared" si="17"/>
        <v>1</v>
      </c>
      <c r="BV346" s="37"/>
    </row>
    <row r="347" spans="1:74" ht="15">
      <c r="A347" s="37"/>
      <c r="B347" s="37"/>
      <c r="C347" s="37"/>
      <c r="D347" s="37"/>
      <c r="E347" s="37"/>
      <c r="F347" s="37"/>
      <c r="G347" s="37"/>
      <c r="H347" s="37"/>
      <c r="I347" s="37"/>
      <c r="J347" s="37"/>
      <c r="K347" s="37"/>
      <c r="L347" s="37"/>
      <c r="M347" s="37"/>
      <c r="N347" s="37"/>
      <c r="O347" s="37"/>
      <c r="P347" s="37"/>
      <c r="U347" s="114"/>
      <c r="AL347" s="216" t="str">
        <f>IF(ISERROR(IF('T203'!B347="","",'T203'!B347)),"",IF('T203'!B347="","",'T203'!B347))</f>
        <v>A22084</v>
      </c>
      <c r="AM347" s="216" t="str">
        <f>IF(ISERROR(IF('T203'!K347="","",'T203'!K347)),"",IF('T203'!K347="","",'T203'!K347))</f>
        <v>A17012</v>
      </c>
      <c r="AN347" s="216">
        <f t="shared" si="18"/>
        <v>347</v>
      </c>
      <c r="AO347" s="216" t="str">
        <f>IF(ISERROR('T203'!L347),"",'T203'!L347)</f>
        <v>3</v>
      </c>
      <c r="AP347" s="216">
        <f t="shared" si="17"/>
        <v>1</v>
      </c>
      <c r="BV347" s="37"/>
    </row>
    <row r="348" spans="1:74" ht="15">
      <c r="A348" s="37"/>
      <c r="B348" s="37"/>
      <c r="C348" s="37"/>
      <c r="D348" s="37"/>
      <c r="E348" s="37"/>
      <c r="F348" s="37"/>
      <c r="G348" s="37"/>
      <c r="H348" s="37"/>
      <c r="I348" s="37"/>
      <c r="J348" s="37"/>
      <c r="K348" s="37"/>
      <c r="L348" s="37"/>
      <c r="M348" s="37"/>
      <c r="N348" s="37"/>
      <c r="O348" s="37"/>
      <c r="P348" s="37"/>
      <c r="U348" s="114"/>
      <c r="AL348" s="216" t="str">
        <f>IF(ISERROR(IF('T203'!B348="","",'T203'!B348)),"",IF('T203'!B348="","",'T203'!B348))</f>
        <v>A22086</v>
      </c>
      <c r="AM348" s="216" t="str">
        <f>IF(ISERROR(IF('T203'!K348="","",'T203'!K348)),"",IF('T203'!K348="","",'T203'!K348))</f>
        <v>A17016</v>
      </c>
      <c r="AN348" s="216">
        <f t="shared" si="18"/>
        <v>348</v>
      </c>
      <c r="AO348" s="216" t="str">
        <f>IF(ISERROR('T203'!L348),"",'T203'!L348)</f>
        <v xml:space="preserve"> </v>
      </c>
      <c r="AP348" s="216">
        <f t="shared" si="17"/>
        <v>1</v>
      </c>
      <c r="BV348" s="37"/>
    </row>
    <row r="349" spans="1:74" ht="15">
      <c r="A349" s="37"/>
      <c r="B349" s="37"/>
      <c r="C349" s="37"/>
      <c r="D349" s="37"/>
      <c r="E349" s="37"/>
      <c r="F349" s="37"/>
      <c r="G349" s="37"/>
      <c r="H349" s="37"/>
      <c r="I349" s="37"/>
      <c r="J349" s="37"/>
      <c r="K349" s="37"/>
      <c r="L349" s="37"/>
      <c r="M349" s="37"/>
      <c r="N349" s="37"/>
      <c r="O349" s="37"/>
      <c r="P349" s="37"/>
      <c r="U349" s="114"/>
      <c r="AL349" s="216" t="str">
        <f>IF(ISERROR(IF('T203'!B349="","",'T203'!B349)),"",IF('T203'!B349="","",'T203'!B349))</f>
        <v>A22088</v>
      </c>
      <c r="AM349" s="216" t="str">
        <f>IF(ISERROR(IF('T203'!K349="","",'T203'!K349)),"",IF('T203'!K349="","",'T203'!K349))</f>
        <v>A17018</v>
      </c>
      <c r="AN349" s="216">
        <f t="shared" si="18"/>
        <v>349</v>
      </c>
      <c r="AO349" s="216" t="str">
        <f>IF(ISERROR('T203'!L349),"",'T203'!L349)</f>
        <v xml:space="preserve"> </v>
      </c>
      <c r="AP349" s="216">
        <f t="shared" si="17"/>
        <v>1</v>
      </c>
      <c r="BV349" s="37"/>
    </row>
    <row r="350" spans="1:74" ht="15">
      <c r="A350" s="37"/>
      <c r="B350" s="37"/>
      <c r="C350" s="37"/>
      <c r="D350" s="37"/>
      <c r="E350" s="37"/>
      <c r="F350" s="37"/>
      <c r="G350" s="37"/>
      <c r="H350" s="37"/>
      <c r="I350" s="37"/>
      <c r="J350" s="37"/>
      <c r="K350" s="37"/>
      <c r="L350" s="37"/>
      <c r="M350" s="37"/>
      <c r="N350" s="37"/>
      <c r="O350" s="37"/>
      <c r="P350" s="37"/>
      <c r="U350" s="114"/>
      <c r="AL350" s="216" t="str">
        <f>IF(ISERROR(IF('T203'!B350="","",'T203'!B350)),"",IF('T203'!B350="","",'T203'!B350))</f>
        <v>A22090</v>
      </c>
      <c r="AM350" s="216" t="str">
        <f>IF(ISERROR(IF('T203'!K350="","",'T203'!K350)),"",IF('T203'!K350="","",'T203'!K350))</f>
        <v>A17020</v>
      </c>
      <c r="AN350" s="216">
        <f t="shared" si="18"/>
        <v>350</v>
      </c>
      <c r="AO350" s="216" t="str">
        <f>IF(ISERROR('T203'!L350),"",'T203'!L350)</f>
        <v>1-6</v>
      </c>
      <c r="AP350" s="216">
        <f t="shared" si="17"/>
        <v>1</v>
      </c>
      <c r="BV350" s="37"/>
    </row>
    <row r="351" spans="1:74" ht="15">
      <c r="A351" s="37"/>
      <c r="B351" s="37"/>
      <c r="C351" s="37"/>
      <c r="D351" s="37"/>
      <c r="E351" s="37"/>
      <c r="F351" s="37"/>
      <c r="G351" s="37"/>
      <c r="H351" s="37"/>
      <c r="I351" s="37"/>
      <c r="J351" s="37"/>
      <c r="K351" s="37"/>
      <c r="L351" s="37"/>
      <c r="M351" s="37"/>
      <c r="N351" s="37"/>
      <c r="O351" s="37"/>
      <c r="P351" s="37"/>
      <c r="U351" s="114"/>
      <c r="AL351" s="216" t="str">
        <f>IF(ISERROR(IF('T203'!B351="","",'T203'!B351)),"",IF('T203'!B351="","",'T203'!B351))</f>
        <v>A22092</v>
      </c>
      <c r="AM351" s="216" t="str">
        <f>IF(ISERROR(IF('T203'!K351="","",'T203'!K351)),"",IF('T203'!K351="","",'T203'!K351))</f>
        <v>A17020</v>
      </c>
      <c r="AN351" s="216">
        <f t="shared" si="18"/>
        <v>351</v>
      </c>
      <c r="AO351" s="216" t="str">
        <f>IF(ISERROR('T203'!L351),"",'T203'!L351)</f>
        <v>7</v>
      </c>
      <c r="AP351" s="216">
        <f t="shared" si="17"/>
        <v>1</v>
      </c>
      <c r="BV351" s="37"/>
    </row>
    <row r="352" spans="1:74" ht="15">
      <c r="A352" s="37"/>
      <c r="B352" s="37"/>
      <c r="C352" s="37"/>
      <c r="D352" s="37"/>
      <c r="E352" s="37"/>
      <c r="F352" s="37"/>
      <c r="G352" s="37"/>
      <c r="H352" s="37"/>
      <c r="I352" s="37"/>
      <c r="J352" s="37"/>
      <c r="K352" s="37"/>
      <c r="L352" s="37"/>
      <c r="M352" s="37"/>
      <c r="N352" s="37"/>
      <c r="O352" s="37"/>
      <c r="P352" s="37"/>
      <c r="U352" s="114"/>
      <c r="AL352" s="216" t="str">
        <f>IF(ISERROR(IF('T203'!B352="","",'T203'!B352)),"",IF('T203'!B352="","",'T203'!B352))</f>
        <v>A22094</v>
      </c>
      <c r="AM352" s="216" t="str">
        <f>IF(ISERROR(IF('T203'!K352="","",'T203'!K352)),"",IF('T203'!K352="","",'T203'!K352))</f>
        <v>A17020</v>
      </c>
      <c r="AN352" s="216">
        <f t="shared" si="18"/>
        <v>352</v>
      </c>
      <c r="AO352" s="216" t="str">
        <f>IF(ISERROR('T203'!L352),"",'T203'!L352)</f>
        <v>7-9</v>
      </c>
      <c r="AP352" s="216">
        <f t="shared" si="17"/>
        <v>1</v>
      </c>
      <c r="BV352" s="37"/>
    </row>
    <row r="353" spans="1:74" ht="15">
      <c r="A353" s="37"/>
      <c r="B353" s="37"/>
      <c r="C353" s="37"/>
      <c r="D353" s="37"/>
      <c r="E353" s="37"/>
      <c r="F353" s="37"/>
      <c r="G353" s="37"/>
      <c r="H353" s="37"/>
      <c r="I353" s="37"/>
      <c r="J353" s="37"/>
      <c r="K353" s="37"/>
      <c r="L353" s="37"/>
      <c r="M353" s="37"/>
      <c r="N353" s="37"/>
      <c r="O353" s="37"/>
      <c r="P353" s="37"/>
      <c r="U353" s="114"/>
      <c r="AL353" s="216" t="str">
        <f>IF(ISERROR(IF('T203'!B353="","",'T203'!B353)),"",IF('T203'!B353="","",'T203'!B353))</f>
        <v>A22502</v>
      </c>
      <c r="AM353" s="216" t="str">
        <f>IF(ISERROR(IF('T203'!K353="","",'T203'!K353)),"",IF('T203'!K353="","",'T203'!K353))</f>
        <v>A17020</v>
      </c>
      <c r="AN353" s="216">
        <f t="shared" si="18"/>
        <v>353</v>
      </c>
      <c r="AO353" s="216" t="str">
        <f>IF(ISERROR('T203'!L353),"",'T203'!L353)</f>
        <v>8-9</v>
      </c>
      <c r="AP353" s="216">
        <f t="shared" si="17"/>
        <v>1</v>
      </c>
      <c r="BV353" s="37"/>
    </row>
    <row r="354" spans="1:74" ht="15">
      <c r="A354" s="37"/>
      <c r="B354" s="37"/>
      <c r="C354" s="37"/>
      <c r="D354" s="37"/>
      <c r="E354" s="37"/>
      <c r="F354" s="37"/>
      <c r="G354" s="37"/>
      <c r="H354" s="37"/>
      <c r="I354" s="37"/>
      <c r="J354" s="37"/>
      <c r="K354" s="37"/>
      <c r="L354" s="37"/>
      <c r="M354" s="37"/>
      <c r="N354" s="37"/>
      <c r="O354" s="37"/>
      <c r="P354" s="37"/>
      <c r="U354" s="114"/>
      <c r="AL354" s="216" t="str">
        <f>IF(ISERROR(IF('T203'!B354="","",'T203'!B354)),"",IF('T203'!B354="","",'T203'!B354))</f>
        <v>A22504</v>
      </c>
      <c r="AM354" s="216" t="str">
        <f>IF(ISERROR(IF('T203'!K354="","",'T203'!K354)),"",IF('T203'!K354="","",'T203'!K354))</f>
        <v>A17020</v>
      </c>
      <c r="AN354" s="216">
        <f t="shared" si="18"/>
        <v>354</v>
      </c>
      <c r="AO354" s="216" t="str">
        <f>IF(ISERROR('T203'!L354),"",'T203'!L354)</f>
        <v>9-15</v>
      </c>
      <c r="AP354" s="216">
        <f t="shared" si="17"/>
        <v>1</v>
      </c>
      <c r="BV354" s="37"/>
    </row>
    <row r="355" spans="1:74" ht="15">
      <c r="A355" s="37"/>
      <c r="B355" s="37"/>
      <c r="C355" s="37"/>
      <c r="D355" s="37"/>
      <c r="E355" s="37"/>
      <c r="F355" s="37"/>
      <c r="G355" s="37"/>
      <c r="H355" s="37"/>
      <c r="I355" s="37"/>
      <c r="J355" s="37"/>
      <c r="K355" s="37"/>
      <c r="L355" s="37"/>
      <c r="M355" s="37"/>
      <c r="N355" s="37"/>
      <c r="O355" s="37"/>
      <c r="P355" s="37"/>
      <c r="U355" s="114"/>
      <c r="AL355" s="216" t="str">
        <f>IF(ISERROR(IF('T203'!B355="","",'T203'!B355)),"",IF('T203'!B355="","",'T203'!B355))</f>
        <v>A22506</v>
      </c>
      <c r="AM355" s="216" t="str">
        <f>IF(ISERROR(IF('T203'!K355="","",'T203'!K355)),"",IF('T203'!K355="","",'T203'!K355))</f>
        <v>A17022</v>
      </c>
      <c r="AN355" s="216">
        <f t="shared" si="18"/>
        <v>355</v>
      </c>
      <c r="AO355" s="216" t="str">
        <f>IF(ISERROR('T203'!L355),"",'T203'!L355)</f>
        <v xml:space="preserve"> </v>
      </c>
      <c r="AP355" s="216">
        <f t="shared" si="17"/>
        <v>1</v>
      </c>
      <c r="BV355" s="37"/>
    </row>
    <row r="356" spans="1:74" ht="15">
      <c r="A356" s="37"/>
      <c r="B356" s="37"/>
      <c r="C356" s="37"/>
      <c r="D356" s="37"/>
      <c r="E356" s="37"/>
      <c r="F356" s="37"/>
      <c r="G356" s="37"/>
      <c r="H356" s="37"/>
      <c r="I356" s="37"/>
      <c r="J356" s="37"/>
      <c r="K356" s="37"/>
      <c r="L356" s="37"/>
      <c r="M356" s="37"/>
      <c r="N356" s="37"/>
      <c r="O356" s="37"/>
      <c r="P356" s="37"/>
      <c r="U356" s="114"/>
      <c r="AL356" s="216" t="str">
        <f>IF(ISERROR(IF('T203'!B356="","",'T203'!B356)),"",IF('T203'!B356="","",'T203'!B356))</f>
        <v>A22508</v>
      </c>
      <c r="AM356" s="216" t="str">
        <f>IF(ISERROR(IF('T203'!K356="","",'T203'!K356)),"",IF('T203'!K356="","",'T203'!K356))</f>
        <v>A17024</v>
      </c>
      <c r="AN356" s="216">
        <f t="shared" si="18"/>
        <v>356</v>
      </c>
      <c r="AO356" s="216" t="str">
        <f>IF(ISERROR('T203'!L356),"",'T203'!L356)</f>
        <v>1-12</v>
      </c>
      <c r="AP356" s="216">
        <f t="shared" si="17"/>
        <v>1</v>
      </c>
      <c r="BV356" s="37"/>
    </row>
    <row r="357" spans="1:74" ht="15">
      <c r="A357" s="37"/>
      <c r="B357" s="37"/>
      <c r="C357" s="37"/>
      <c r="D357" s="37"/>
      <c r="E357" s="37"/>
      <c r="F357" s="37"/>
      <c r="G357" s="37"/>
      <c r="H357" s="37"/>
      <c r="I357" s="37"/>
      <c r="J357" s="37"/>
      <c r="K357" s="37"/>
      <c r="L357" s="37"/>
      <c r="M357" s="37"/>
      <c r="N357" s="37"/>
      <c r="O357" s="37"/>
      <c r="P357" s="37"/>
      <c r="U357" s="114"/>
      <c r="AL357" s="216" t="str">
        <f>IF(ISERROR(IF('T203'!B357="","",'T203'!B357)),"",IF('T203'!B357="","",'T203'!B357))</f>
        <v>A22510</v>
      </c>
      <c r="AM357" s="216" t="str">
        <f>IF(ISERROR(IF('T203'!K357="","",'T203'!K357)),"",IF('T203'!K357="","",'T203'!K357))</f>
        <v>A17024</v>
      </c>
      <c r="AN357" s="216">
        <f t="shared" si="18"/>
        <v>357</v>
      </c>
      <c r="AO357" s="216" t="str">
        <f>IF(ISERROR('T203'!L357),"",'T203'!L357)</f>
        <v>1-15</v>
      </c>
      <c r="AP357" s="216">
        <f t="shared" si="17"/>
        <v>1</v>
      </c>
      <c r="BV357" s="37"/>
    </row>
    <row r="358" spans="1:74" ht="15">
      <c r="A358" s="37"/>
      <c r="B358" s="37"/>
      <c r="C358" s="37"/>
      <c r="D358" s="37"/>
      <c r="E358" s="37"/>
      <c r="F358" s="37"/>
      <c r="G358" s="37"/>
      <c r="H358" s="37"/>
      <c r="I358" s="37"/>
      <c r="J358" s="37"/>
      <c r="K358" s="37"/>
      <c r="L358" s="37"/>
      <c r="M358" s="37"/>
      <c r="N358" s="37"/>
      <c r="O358" s="37"/>
      <c r="P358" s="37"/>
      <c r="U358" s="114"/>
      <c r="AL358" s="216" t="str">
        <f>IF(ISERROR(IF('T203'!B358="","",'T203'!B358)),"",IF('T203'!B358="","",'T203'!B358))</f>
        <v>A22512</v>
      </c>
      <c r="AM358" s="216" t="str">
        <f>IF(ISERROR(IF('T203'!K358="","",'T203'!K358)),"",IF('T203'!K358="","",'T203'!K358))</f>
        <v>A17024</v>
      </c>
      <c r="AN358" s="216">
        <f t="shared" si="18"/>
        <v>358</v>
      </c>
      <c r="AO358" s="216" t="str">
        <f>IF(ISERROR('T203'!L358),"",'T203'!L358)</f>
        <v>13-15</v>
      </c>
      <c r="AP358" s="216">
        <f t="shared" si="17"/>
        <v>1</v>
      </c>
      <c r="BV358" s="37"/>
    </row>
    <row r="359" spans="1:74" ht="15">
      <c r="A359" s="37"/>
      <c r="B359" s="37"/>
      <c r="C359" s="37"/>
      <c r="D359" s="37"/>
      <c r="E359" s="37"/>
      <c r="F359" s="37"/>
      <c r="G359" s="37"/>
      <c r="H359" s="37"/>
      <c r="I359" s="37"/>
      <c r="J359" s="37"/>
      <c r="K359" s="37"/>
      <c r="L359" s="37"/>
      <c r="M359" s="37"/>
      <c r="N359" s="37"/>
      <c r="O359" s="37"/>
      <c r="P359" s="37"/>
      <c r="U359" s="114"/>
      <c r="AL359" s="216" t="str">
        <f>IF(ISERROR(IF('T203'!B359="","",'T203'!B359)),"",IF('T203'!B359="","",'T203'!B359))</f>
        <v>A22514</v>
      </c>
      <c r="AM359" s="216" t="str">
        <f>IF(ISERROR(IF('T203'!K359="","",'T203'!K359)),"",IF('T203'!K359="","",'T203'!K359))</f>
        <v>A17024</v>
      </c>
      <c r="AN359" s="216">
        <f t="shared" si="18"/>
        <v>359</v>
      </c>
      <c r="AO359" s="216" t="str">
        <f>IF(ISERROR('T203'!L359),"",'T203'!L359)</f>
        <v>13-17</v>
      </c>
      <c r="AP359" s="216">
        <f t="shared" si="17"/>
        <v>1</v>
      </c>
      <c r="BV359" s="37"/>
    </row>
    <row r="360" spans="1:74" ht="15">
      <c r="A360" s="37"/>
      <c r="B360" s="37"/>
      <c r="C360" s="37"/>
      <c r="D360" s="37"/>
      <c r="E360" s="37"/>
      <c r="F360" s="37"/>
      <c r="G360" s="37"/>
      <c r="H360" s="37"/>
      <c r="I360" s="37"/>
      <c r="J360" s="37"/>
      <c r="K360" s="37"/>
      <c r="L360" s="37"/>
      <c r="M360" s="37"/>
      <c r="N360" s="37"/>
      <c r="O360" s="37"/>
      <c r="P360" s="37"/>
      <c r="U360" s="114"/>
      <c r="AL360" s="216" t="str">
        <f>IF(ISERROR(IF('T203'!B360="","",'T203'!B360)),"",IF('T203'!B360="","",'T203'!B360))</f>
        <v>A22516</v>
      </c>
      <c r="AM360" s="216" t="str">
        <f>IF(ISERROR(IF('T203'!K360="","",'T203'!K360)),"",IF('T203'!K360="","",'T203'!K360))</f>
        <v>A17024</v>
      </c>
      <c r="AN360" s="216">
        <f t="shared" si="18"/>
        <v>360</v>
      </c>
      <c r="AO360" s="216" t="str">
        <f>IF(ISERROR('T203'!L360),"",'T203'!L360)</f>
        <v>16-17</v>
      </c>
      <c r="AP360" s="216">
        <f t="shared" si="17"/>
        <v>1</v>
      </c>
      <c r="BV360" s="37"/>
    </row>
    <row r="361" spans="1:74" ht="15">
      <c r="A361" s="37"/>
      <c r="B361" s="37"/>
      <c r="C361" s="37"/>
      <c r="D361" s="37"/>
      <c r="E361" s="37"/>
      <c r="F361" s="37"/>
      <c r="G361" s="37"/>
      <c r="H361" s="37"/>
      <c r="I361" s="37"/>
      <c r="J361" s="37"/>
      <c r="K361" s="37"/>
      <c r="L361" s="37"/>
      <c r="M361" s="37"/>
      <c r="N361" s="37"/>
      <c r="O361" s="37"/>
      <c r="P361" s="37"/>
      <c r="U361" s="114"/>
      <c r="AL361" s="216" t="str">
        <f>IF(ISERROR(IF('T203'!B361="","",'T203'!B361)),"",IF('T203'!B361="","",'T203'!B361))</f>
        <v>A22518</v>
      </c>
      <c r="AM361" s="216" t="str">
        <f>IF(ISERROR(IF('T203'!K361="","",'T203'!K361)),"",IF('T203'!K361="","",'T203'!K361))</f>
        <v>A17502</v>
      </c>
      <c r="AN361" s="216">
        <f t="shared" si="18"/>
        <v>361</v>
      </c>
      <c r="AO361" s="216" t="str">
        <f>IF(ISERROR('T203'!L361),"",'T203'!L361)</f>
        <v xml:space="preserve"> </v>
      </c>
      <c r="AP361" s="216">
        <f t="shared" si="17"/>
        <v>1</v>
      </c>
      <c r="BV361" s="37"/>
    </row>
    <row r="362" spans="1:74" ht="15">
      <c r="A362" s="37"/>
      <c r="B362" s="37"/>
      <c r="C362" s="37"/>
      <c r="D362" s="37"/>
      <c r="E362" s="37"/>
      <c r="F362" s="37"/>
      <c r="G362" s="37"/>
      <c r="H362" s="37"/>
      <c r="I362" s="37"/>
      <c r="J362" s="37"/>
      <c r="K362" s="37"/>
      <c r="L362" s="37"/>
      <c r="M362" s="37"/>
      <c r="N362" s="37"/>
      <c r="O362" s="37"/>
      <c r="P362" s="37"/>
      <c r="U362" s="114"/>
      <c r="AL362" s="216" t="str">
        <f>IF(ISERROR(IF('T203'!B362="","",'T203'!B362)),"",IF('T203'!B362="","",'T203'!B362))</f>
        <v>A22520</v>
      </c>
      <c r="AM362" s="216" t="str">
        <f>IF(ISERROR(IF('T203'!K362="","",'T203'!K362)),"",IF('T203'!K362="","",'T203'!K362))</f>
        <v>A17502</v>
      </c>
      <c r="AN362" s="216">
        <f t="shared" si="18"/>
        <v>362</v>
      </c>
      <c r="AO362" s="216" t="str">
        <f>IF(ISERROR('T203'!L362),"",'T203'!L362)</f>
        <v xml:space="preserve"> </v>
      </c>
      <c r="AP362" s="216">
        <f t="shared" si="17"/>
        <v>1</v>
      </c>
      <c r="BV362" s="37"/>
    </row>
    <row r="363" spans="1:74" ht="15">
      <c r="A363" s="37"/>
      <c r="B363" s="37"/>
      <c r="C363" s="37"/>
      <c r="D363" s="37"/>
      <c r="E363" s="37"/>
      <c r="F363" s="37"/>
      <c r="G363" s="37"/>
      <c r="H363" s="37"/>
      <c r="I363" s="37"/>
      <c r="J363" s="37"/>
      <c r="K363" s="37"/>
      <c r="L363" s="37"/>
      <c r="M363" s="37"/>
      <c r="N363" s="37"/>
      <c r="O363" s="37"/>
      <c r="P363" s="37"/>
      <c r="U363" s="114"/>
      <c r="AL363" s="216" t="str">
        <f>IF(ISERROR(IF('T203'!B363="","",'T203'!B363)),"",IF('T203'!B363="","",'T203'!B363))</f>
        <v>A22522</v>
      </c>
      <c r="AM363" s="216" t="str">
        <f>IF(ISERROR(IF('T203'!K363="","",'T203'!K363)),"",IF('T203'!K363="","",'T203'!K363))</f>
        <v>A17504</v>
      </c>
      <c r="AN363" s="216">
        <f t="shared" si="18"/>
        <v>363</v>
      </c>
      <c r="AO363" s="216" t="str">
        <f>IF(ISERROR('T203'!L363),"",'T203'!L363)</f>
        <v xml:space="preserve"> </v>
      </c>
      <c r="AP363" s="216">
        <f t="shared" si="17"/>
        <v>1</v>
      </c>
      <c r="BV363" s="37"/>
    </row>
    <row r="364" spans="1:74" ht="15">
      <c r="A364" s="37"/>
      <c r="B364" s="37"/>
      <c r="C364" s="37"/>
      <c r="D364" s="37"/>
      <c r="E364" s="37"/>
      <c r="F364" s="37"/>
      <c r="G364" s="37"/>
      <c r="H364" s="37"/>
      <c r="I364" s="37"/>
      <c r="J364" s="37"/>
      <c r="K364" s="37"/>
      <c r="L364" s="37"/>
      <c r="M364" s="37"/>
      <c r="N364" s="37"/>
      <c r="O364" s="37"/>
      <c r="P364" s="37"/>
      <c r="U364" s="114"/>
      <c r="AL364" s="216" t="str">
        <f>IF(ISERROR(IF('T203'!B364="","",'T203'!B364)),"",IF('T203'!B364="","",'T203'!B364))</f>
        <v>A23002</v>
      </c>
      <c r="AM364" s="216" t="str">
        <f>IF(ISERROR(IF('T203'!K364="","",'T203'!K364)),"",IF('T203'!K364="","",'T203'!K364))</f>
        <v>A17504</v>
      </c>
      <c r="AN364" s="216">
        <f t="shared" si="18"/>
        <v>364</v>
      </c>
      <c r="AO364" s="216" t="str">
        <f>IF(ISERROR('T203'!L364),"",'T203'!L364)</f>
        <v xml:space="preserve"> </v>
      </c>
      <c r="AP364" s="216">
        <f t="shared" si="17"/>
        <v>1</v>
      </c>
      <c r="BV364" s="37"/>
    </row>
    <row r="365" spans="1:74" ht="15">
      <c r="A365" s="37"/>
      <c r="B365" s="37"/>
      <c r="C365" s="37"/>
      <c r="D365" s="37"/>
      <c r="E365" s="37"/>
      <c r="F365" s="37"/>
      <c r="G365" s="37"/>
      <c r="H365" s="37"/>
      <c r="I365" s="37"/>
      <c r="J365" s="37"/>
      <c r="K365" s="37"/>
      <c r="L365" s="37"/>
      <c r="M365" s="37"/>
      <c r="N365" s="37"/>
      <c r="O365" s="37"/>
      <c r="P365" s="37"/>
      <c r="U365" s="114"/>
      <c r="AL365" s="216" t="str">
        <f>IF(ISERROR(IF('T203'!B365="","",'T203'!B365)),"",IF('T203'!B365="","",'T203'!B365))</f>
        <v>A23004</v>
      </c>
      <c r="AM365" s="216" t="str">
        <f>IF(ISERROR(IF('T203'!K365="","",'T203'!K365)),"",IF('T203'!K365="","",'T203'!K365))</f>
        <v>A17506</v>
      </c>
      <c r="AN365" s="216">
        <f t="shared" si="18"/>
        <v>365</v>
      </c>
      <c r="AO365" s="216" t="str">
        <f>IF(ISERROR('T203'!L365),"",'T203'!L365)</f>
        <v xml:space="preserve"> </v>
      </c>
      <c r="AP365" s="216">
        <f t="shared" si="17"/>
        <v>1</v>
      </c>
      <c r="BV365" s="37"/>
    </row>
    <row r="366" spans="1:74" ht="15">
      <c r="A366" s="37"/>
      <c r="B366" s="37"/>
      <c r="C366" s="37"/>
      <c r="D366" s="37"/>
      <c r="E366" s="37"/>
      <c r="F366" s="37"/>
      <c r="G366" s="37"/>
      <c r="H366" s="37"/>
      <c r="I366" s="37"/>
      <c r="J366" s="37"/>
      <c r="K366" s="37"/>
      <c r="L366" s="37"/>
      <c r="M366" s="37"/>
      <c r="N366" s="37"/>
      <c r="O366" s="37"/>
      <c r="P366" s="37"/>
      <c r="U366" s="114"/>
      <c r="AL366" s="216" t="str">
        <f>IF(ISERROR(IF('T203'!B366="","",'T203'!B366)),"",IF('T203'!B366="","",'T203'!B366))</f>
        <v>A23006</v>
      </c>
      <c r="AM366" s="216" t="str">
        <f>IF(ISERROR(IF('T203'!K366="","",'T203'!K366)),"",IF('T203'!K366="","",'T203'!K366))</f>
        <v>A17508</v>
      </c>
      <c r="AN366" s="216">
        <f t="shared" si="18"/>
        <v>366</v>
      </c>
      <c r="AO366" s="216" t="str">
        <f>IF(ISERROR('T203'!L366),"",'T203'!L366)</f>
        <v xml:space="preserve"> </v>
      </c>
      <c r="AP366" s="216">
        <f t="shared" si="17"/>
        <v>1</v>
      </c>
      <c r="BV366" s="37"/>
    </row>
    <row r="367" spans="1:74" ht="15">
      <c r="A367" s="37"/>
      <c r="B367" s="37"/>
      <c r="C367" s="37"/>
      <c r="D367" s="37"/>
      <c r="E367" s="37"/>
      <c r="F367" s="37"/>
      <c r="G367" s="37"/>
      <c r="H367" s="37"/>
      <c r="I367" s="37"/>
      <c r="J367" s="37"/>
      <c r="K367" s="37"/>
      <c r="L367" s="37"/>
      <c r="M367" s="37"/>
      <c r="N367" s="37"/>
      <c r="O367" s="37"/>
      <c r="P367" s="37"/>
      <c r="U367" s="114"/>
      <c r="AL367" s="216" t="str">
        <f>IF(ISERROR(IF('T203'!B367="","",'T203'!B367)),"",IF('T203'!B367="","",'T203'!B367))</f>
        <v>A23008</v>
      </c>
      <c r="AM367" s="216" t="str">
        <f>IF(ISERROR(IF('T203'!K367="","",'T203'!K367)),"",IF('T203'!K367="","",'T203'!K367))</f>
        <v>A17510</v>
      </c>
      <c r="AN367" s="216">
        <f t="shared" si="18"/>
        <v>367</v>
      </c>
      <c r="AO367" s="216" t="str">
        <f>IF(ISERROR('T203'!L367),"",'T203'!L367)</f>
        <v xml:space="preserve"> </v>
      </c>
      <c r="AP367" s="216">
        <f t="shared" si="17"/>
        <v>1</v>
      </c>
      <c r="BV367" s="37"/>
    </row>
    <row r="368" spans="1:74" ht="15">
      <c r="A368" s="37"/>
      <c r="B368" s="37"/>
      <c r="C368" s="37"/>
      <c r="D368" s="37"/>
      <c r="E368" s="37"/>
      <c r="F368" s="37"/>
      <c r="G368" s="37"/>
      <c r="H368" s="37"/>
      <c r="I368" s="37"/>
      <c r="J368" s="37"/>
      <c r="K368" s="37"/>
      <c r="L368" s="37"/>
      <c r="M368" s="37"/>
      <c r="N368" s="37"/>
      <c r="O368" s="37"/>
      <c r="P368" s="37"/>
      <c r="U368" s="114"/>
      <c r="AL368" s="216" t="str">
        <f>IF(ISERROR(IF('T203'!B368="","",'T203'!B368)),"",IF('T203'!B368="","",'T203'!B368))</f>
        <v>A23010</v>
      </c>
      <c r="AM368" s="216" t="str">
        <f>IF(ISERROR(IF('T203'!K368="","",'T203'!K368)),"",IF('T203'!K368="","",'T203'!K368))</f>
        <v>A17512</v>
      </c>
      <c r="AN368" s="216">
        <f t="shared" si="18"/>
        <v>368</v>
      </c>
      <c r="AO368" s="216" t="str">
        <f>IF(ISERROR('T203'!L368),"",'T203'!L368)</f>
        <v xml:space="preserve"> </v>
      </c>
      <c r="AP368" s="216">
        <f t="shared" si="17"/>
        <v>1</v>
      </c>
      <c r="BV368" s="37"/>
    </row>
    <row r="369" spans="1:74" ht="15">
      <c r="A369" s="37"/>
      <c r="B369" s="37"/>
      <c r="C369" s="37"/>
      <c r="D369" s="37"/>
      <c r="E369" s="37"/>
      <c r="F369" s="37"/>
      <c r="G369" s="37"/>
      <c r="H369" s="37"/>
      <c r="I369" s="37"/>
      <c r="J369" s="37"/>
      <c r="K369" s="37"/>
      <c r="L369" s="37"/>
      <c r="M369" s="37"/>
      <c r="N369" s="37"/>
      <c r="O369" s="37"/>
      <c r="P369" s="37"/>
      <c r="U369" s="114"/>
      <c r="AL369" s="216" t="str">
        <f>IF(ISERROR(IF('T203'!B369="","",'T203'!B369)),"",IF('T203'!B369="","",'T203'!B369))</f>
        <v>A23012</v>
      </c>
      <c r="AM369" s="216" t="str">
        <f>IF(ISERROR(IF('T203'!K369="","",'T203'!K369)),"",IF('T203'!K369="","",'T203'!K369))</f>
        <v>A17514</v>
      </c>
      <c r="AN369" s="216">
        <f t="shared" si="18"/>
        <v>369</v>
      </c>
      <c r="AO369" s="216" t="str">
        <f>IF(ISERROR('T203'!L369),"",'T203'!L369)</f>
        <v xml:space="preserve"> </v>
      </c>
      <c r="AP369" s="216">
        <f t="shared" si="17"/>
        <v>1</v>
      </c>
      <c r="BV369" s="37"/>
    </row>
    <row r="370" spans="1:74" ht="15">
      <c r="A370" s="37"/>
      <c r="B370" s="37"/>
      <c r="C370" s="37"/>
      <c r="D370" s="37"/>
      <c r="E370" s="37"/>
      <c r="F370" s="37"/>
      <c r="G370" s="37"/>
      <c r="H370" s="37"/>
      <c r="I370" s="37"/>
      <c r="J370" s="37"/>
      <c r="K370" s="37"/>
      <c r="L370" s="37"/>
      <c r="M370" s="37"/>
      <c r="N370" s="37"/>
      <c r="O370" s="37"/>
      <c r="P370" s="37"/>
      <c r="U370" s="114"/>
      <c r="AL370" s="216" t="str">
        <f>IF(ISERROR(IF('T203'!B370="","",'T203'!B370)),"",IF('T203'!B370="","",'T203'!B370))</f>
        <v>A23014</v>
      </c>
      <c r="AM370" s="216" t="str">
        <f>IF(ISERROR(IF('T203'!K370="","",'T203'!K370)),"",IF('T203'!K370="","",'T203'!K370))</f>
        <v>A17514</v>
      </c>
      <c r="AN370" s="216">
        <f t="shared" si="18"/>
        <v>370</v>
      </c>
      <c r="AO370" s="216" t="str">
        <f>IF(ISERROR('T203'!L370),"",'T203'!L370)</f>
        <v xml:space="preserve"> </v>
      </c>
      <c r="AP370" s="216">
        <f t="shared" si="17"/>
        <v>1</v>
      </c>
      <c r="BV370" s="37"/>
    </row>
    <row r="371" spans="1:74" ht="15">
      <c r="A371" s="37"/>
      <c r="B371" s="37"/>
      <c r="C371" s="37"/>
      <c r="D371" s="37"/>
      <c r="E371" s="37"/>
      <c r="F371" s="37"/>
      <c r="G371" s="37"/>
      <c r="H371" s="37"/>
      <c r="I371" s="37"/>
      <c r="J371" s="37"/>
      <c r="K371" s="37"/>
      <c r="L371" s="37"/>
      <c r="M371" s="37"/>
      <c r="N371" s="37"/>
      <c r="O371" s="37"/>
      <c r="P371" s="37"/>
      <c r="U371" s="114"/>
      <c r="AL371" s="216" t="str">
        <f>IF(ISERROR(IF('T203'!B371="","",'T203'!B371)),"",IF('T203'!B371="","",'T203'!B371))</f>
        <v>A23016</v>
      </c>
      <c r="AM371" s="216" t="str">
        <f>IF(ISERROR(IF('T203'!K371="","",'T203'!K371)),"",IF('T203'!K371="","",'T203'!K371))</f>
        <v>A17516</v>
      </c>
      <c r="AN371" s="216">
        <f t="shared" si="18"/>
        <v>371</v>
      </c>
      <c r="AO371" s="216" t="str">
        <f>IF(ISERROR('T203'!L371),"",'T203'!L371)</f>
        <v xml:space="preserve"> </v>
      </c>
      <c r="AP371" s="216">
        <f t="shared" si="17"/>
        <v>1</v>
      </c>
      <c r="BV371" s="37"/>
    </row>
    <row r="372" spans="1:74" ht="15">
      <c r="A372" s="37"/>
      <c r="B372" s="37"/>
      <c r="C372" s="37"/>
      <c r="D372" s="37"/>
      <c r="E372" s="37"/>
      <c r="F372" s="37"/>
      <c r="G372" s="37"/>
      <c r="H372" s="37"/>
      <c r="I372" s="37"/>
      <c r="J372" s="37"/>
      <c r="K372" s="37"/>
      <c r="L372" s="37"/>
      <c r="M372" s="37"/>
      <c r="N372" s="37"/>
      <c r="O372" s="37"/>
      <c r="P372" s="37"/>
      <c r="U372" s="114"/>
      <c r="AL372" s="216" t="str">
        <f>IF(ISERROR(IF('T203'!B372="","",'T203'!B372)),"",IF('T203'!B372="","",'T203'!B372))</f>
        <v>A23018</v>
      </c>
      <c r="AM372" s="216" t="str">
        <f>IF(ISERROR(IF('T203'!K372="","",'T203'!K372)),"",IF('T203'!K372="","",'T203'!K372))</f>
        <v>A17518</v>
      </c>
      <c r="AN372" s="216">
        <f t="shared" si="18"/>
        <v>372</v>
      </c>
      <c r="AO372" s="216" t="str">
        <f>IF(ISERROR('T203'!L372),"",'T203'!L372)</f>
        <v xml:space="preserve"> </v>
      </c>
      <c r="AP372" s="216">
        <f t="shared" si="17"/>
        <v>1</v>
      </c>
      <c r="BV372" s="37"/>
    </row>
    <row r="373" spans="1:74" ht="15">
      <c r="A373" s="37"/>
      <c r="B373" s="37"/>
      <c r="C373" s="37"/>
      <c r="D373" s="37"/>
      <c r="E373" s="37"/>
      <c r="F373" s="37"/>
      <c r="G373" s="37"/>
      <c r="H373" s="37"/>
      <c r="I373" s="37"/>
      <c r="J373" s="37"/>
      <c r="K373" s="37"/>
      <c r="L373" s="37"/>
      <c r="M373" s="37"/>
      <c r="N373" s="37"/>
      <c r="O373" s="37"/>
      <c r="P373" s="37"/>
      <c r="U373" s="114"/>
      <c r="AL373" s="216" t="str">
        <f>IF(ISERROR(IF('T203'!B373="","",'T203'!B373)),"",IF('T203'!B373="","",'T203'!B373))</f>
        <v>A23020</v>
      </c>
      <c r="AM373" s="216" t="str">
        <f>IF(ISERROR(IF('T203'!K373="","",'T203'!K373)),"",IF('T203'!K373="","",'T203'!K373))</f>
        <v>A17520</v>
      </c>
      <c r="AN373" s="216">
        <f t="shared" si="18"/>
        <v>373</v>
      </c>
      <c r="AO373" s="216" t="str">
        <f>IF(ISERROR('T203'!L373),"",'T203'!L373)</f>
        <v xml:space="preserve"> </v>
      </c>
      <c r="AP373" s="216">
        <f t="shared" si="17"/>
        <v>1</v>
      </c>
      <c r="BV373" s="37"/>
    </row>
    <row r="374" spans="1:74" ht="15">
      <c r="A374" s="37"/>
      <c r="B374" s="37"/>
      <c r="C374" s="37"/>
      <c r="D374" s="37"/>
      <c r="E374" s="37"/>
      <c r="F374" s="37"/>
      <c r="G374" s="37"/>
      <c r="H374" s="37"/>
      <c r="I374" s="37"/>
      <c r="J374" s="37"/>
      <c r="K374" s="37"/>
      <c r="L374" s="37"/>
      <c r="M374" s="37"/>
      <c r="N374" s="37"/>
      <c r="O374" s="37"/>
      <c r="P374" s="37"/>
      <c r="U374" s="114"/>
      <c r="AL374" s="216" t="str">
        <f>IF(ISERROR(IF('T203'!B374="","",'T203'!B374)),"",IF('T203'!B374="","",'T203'!B374))</f>
        <v>A23022</v>
      </c>
      <c r="AM374" s="216" t="str">
        <f>IF(ISERROR(IF('T203'!K374="","",'T203'!K374)),"",IF('T203'!K374="","",'T203'!K374))</f>
        <v>A18502</v>
      </c>
      <c r="AN374" s="216">
        <f t="shared" si="18"/>
        <v>374</v>
      </c>
      <c r="AO374" s="216" t="str">
        <f>IF(ISERROR('T203'!L374),"",'T203'!L374)</f>
        <v xml:space="preserve"> </v>
      </c>
      <c r="AP374" s="216">
        <f t="shared" si="17"/>
        <v>1</v>
      </c>
      <c r="BV374" s="37"/>
    </row>
    <row r="375" spans="1:74" ht="15">
      <c r="A375" s="37"/>
      <c r="B375" s="37"/>
      <c r="C375" s="37"/>
      <c r="D375" s="37"/>
      <c r="E375" s="37"/>
      <c r="F375" s="37"/>
      <c r="G375" s="37"/>
      <c r="H375" s="37"/>
      <c r="I375" s="37"/>
      <c r="J375" s="37"/>
      <c r="K375" s="37"/>
      <c r="L375" s="37"/>
      <c r="M375" s="37"/>
      <c r="N375" s="37"/>
      <c r="O375" s="37"/>
      <c r="P375" s="37"/>
      <c r="U375" s="114"/>
      <c r="AL375" s="216" t="str">
        <f>IF(ISERROR(IF('T203'!B375="","",'T203'!B375)),"",IF('T203'!B375="","",'T203'!B375))</f>
        <v>A23024</v>
      </c>
      <c r="AM375" s="216" t="str">
        <f>IF(ISERROR(IF('T203'!K375="","",'T203'!K375)),"",IF('T203'!K375="","",'T203'!K375))</f>
        <v>A18504</v>
      </c>
      <c r="AN375" s="216">
        <f t="shared" si="18"/>
        <v>375</v>
      </c>
      <c r="AO375" s="216" t="str">
        <f>IF(ISERROR('T203'!L375),"",'T203'!L375)</f>
        <v xml:space="preserve"> </v>
      </c>
      <c r="AP375" s="216">
        <f t="shared" si="17"/>
        <v>1</v>
      </c>
      <c r="BV375" s="37"/>
    </row>
    <row r="376" spans="1:74" ht="15">
      <c r="A376" s="37"/>
      <c r="B376" s="37"/>
      <c r="C376" s="37"/>
      <c r="D376" s="37"/>
      <c r="E376" s="37"/>
      <c r="F376" s="37"/>
      <c r="G376" s="37"/>
      <c r="H376" s="37"/>
      <c r="I376" s="37"/>
      <c r="J376" s="37"/>
      <c r="K376" s="37"/>
      <c r="L376" s="37"/>
      <c r="M376" s="37"/>
      <c r="N376" s="37"/>
      <c r="O376" s="37"/>
      <c r="P376" s="37"/>
      <c r="U376" s="114"/>
      <c r="AL376" s="216" t="str">
        <f>IF(ISERROR(IF('T203'!B376="","",'T203'!B376)),"",IF('T203'!B376="","",'T203'!B376))</f>
        <v>A23026</v>
      </c>
      <c r="AM376" s="216" t="str">
        <f>IF(ISERROR(IF('T203'!K376="","",'T203'!K376)),"",IF('T203'!K376="","",'T203'!K376))</f>
        <v>A18504</v>
      </c>
      <c r="AN376" s="216">
        <f t="shared" si="18"/>
        <v>376</v>
      </c>
      <c r="AO376" s="216" t="str">
        <f>IF(ISERROR('T203'!L376),"",'T203'!L376)</f>
        <v xml:space="preserve"> </v>
      </c>
      <c r="AP376" s="216">
        <f t="shared" si="17"/>
        <v>1</v>
      </c>
      <c r="BV376" s="37"/>
    </row>
    <row r="377" spans="1:74" ht="15">
      <c r="A377" s="37"/>
      <c r="B377" s="37"/>
      <c r="C377" s="37"/>
      <c r="D377" s="37"/>
      <c r="E377" s="37"/>
      <c r="F377" s="37"/>
      <c r="G377" s="37"/>
      <c r="H377" s="37"/>
      <c r="I377" s="37"/>
      <c r="J377" s="37"/>
      <c r="K377" s="37"/>
      <c r="L377" s="37"/>
      <c r="M377" s="37"/>
      <c r="N377" s="37"/>
      <c r="O377" s="37"/>
      <c r="P377" s="37"/>
      <c r="U377" s="114"/>
      <c r="AL377" s="216" t="str">
        <f>IF(ISERROR(IF('T203'!B377="","",'T203'!B377)),"",IF('T203'!B377="","",'T203'!B377))</f>
        <v>A23028</v>
      </c>
      <c r="AM377" s="216" t="str">
        <f>IF(ISERROR(IF('T203'!K377="","",'T203'!K377)),"",IF('T203'!K377="","",'T203'!K377))</f>
        <v>A18506</v>
      </c>
      <c r="AN377" s="216">
        <f t="shared" si="18"/>
        <v>377</v>
      </c>
      <c r="AO377" s="216" t="str">
        <f>IF(ISERROR('T203'!L377),"",'T203'!L377)</f>
        <v xml:space="preserve"> </v>
      </c>
      <c r="AP377" s="216">
        <f t="shared" si="17"/>
        <v>1</v>
      </c>
      <c r="BV377" s="37"/>
    </row>
    <row r="378" spans="1:74" ht="15">
      <c r="A378" s="37"/>
      <c r="B378" s="37"/>
      <c r="C378" s="37"/>
      <c r="D378" s="37"/>
      <c r="E378" s="37"/>
      <c r="F378" s="37"/>
      <c r="G378" s="37"/>
      <c r="H378" s="37"/>
      <c r="I378" s="37"/>
      <c r="J378" s="37"/>
      <c r="K378" s="37"/>
      <c r="L378" s="37"/>
      <c r="M378" s="37"/>
      <c r="N378" s="37"/>
      <c r="O378" s="37"/>
      <c r="P378" s="37"/>
      <c r="U378" s="114"/>
      <c r="AL378" s="216" t="str">
        <f>IF(ISERROR(IF('T203'!B378="","",'T203'!B378)),"",IF('T203'!B378="","",'T203'!B378))</f>
        <v>A23030</v>
      </c>
      <c r="AM378" s="216" t="str">
        <f>IF(ISERROR(IF('T203'!K378="","",'T203'!K378)),"",IF('T203'!K378="","",'T203'!K378))</f>
        <v>A18506</v>
      </c>
      <c r="AN378" s="216">
        <f t="shared" si="18"/>
        <v>378</v>
      </c>
      <c r="AO378" s="216" t="str">
        <f>IF(ISERROR('T203'!L378),"",'T203'!L378)</f>
        <v xml:space="preserve"> </v>
      </c>
      <c r="AP378" s="216">
        <f t="shared" si="17"/>
        <v>1</v>
      </c>
      <c r="BV378" s="37"/>
    </row>
    <row r="379" spans="1:74" ht="15">
      <c r="A379" s="37"/>
      <c r="B379" s="37"/>
      <c r="C379" s="37"/>
      <c r="D379" s="37"/>
      <c r="E379" s="37"/>
      <c r="F379" s="37"/>
      <c r="G379" s="37"/>
      <c r="H379" s="37"/>
      <c r="I379" s="37"/>
      <c r="J379" s="37"/>
      <c r="K379" s="37"/>
      <c r="L379" s="37"/>
      <c r="M379" s="37"/>
      <c r="N379" s="37"/>
      <c r="O379" s="37"/>
      <c r="P379" s="37"/>
      <c r="U379" s="114"/>
      <c r="AL379" s="216" t="str">
        <f>IF(ISERROR(IF('T203'!B379="","",'T203'!B379)),"",IF('T203'!B379="","",'T203'!B379))</f>
        <v>A23032</v>
      </c>
      <c r="AM379" s="216" t="str">
        <f>IF(ISERROR(IF('T203'!K379="","",'T203'!K379)),"",IF('T203'!K379="","",'T203'!K379))</f>
        <v>A18508</v>
      </c>
      <c r="AN379" s="216">
        <f t="shared" si="18"/>
        <v>379</v>
      </c>
      <c r="AO379" s="216" t="str">
        <f>IF(ISERROR('T203'!L379),"",'T203'!L379)</f>
        <v xml:space="preserve"> </v>
      </c>
      <c r="AP379" s="216">
        <f t="shared" si="17"/>
        <v>1</v>
      </c>
      <c r="BV379" s="37"/>
    </row>
    <row r="380" spans="1:74" ht="15">
      <c r="A380" s="37"/>
      <c r="B380" s="37"/>
      <c r="C380" s="37"/>
      <c r="D380" s="37"/>
      <c r="E380" s="37"/>
      <c r="F380" s="37"/>
      <c r="G380" s="37"/>
      <c r="H380" s="37"/>
      <c r="I380" s="37"/>
      <c r="J380" s="37"/>
      <c r="K380" s="37"/>
      <c r="L380" s="37"/>
      <c r="M380" s="37"/>
      <c r="N380" s="37"/>
      <c r="O380" s="37"/>
      <c r="P380" s="37"/>
      <c r="U380" s="114"/>
      <c r="AL380" s="216" t="str">
        <f>IF(ISERROR(IF('T203'!B380="","",'T203'!B380)),"",IF('T203'!B380="","",'T203'!B380))</f>
        <v>A23034</v>
      </c>
      <c r="AM380" s="216" t="str">
        <f>IF(ISERROR(IF('T203'!K380="","",'T203'!K380)),"",IF('T203'!K380="","",'T203'!K380))</f>
        <v>A18510</v>
      </c>
      <c r="AN380" s="216">
        <f t="shared" si="18"/>
        <v>380</v>
      </c>
      <c r="AO380" s="216" t="str">
        <f>IF(ISERROR('T203'!L380),"",'T203'!L380)</f>
        <v xml:space="preserve"> </v>
      </c>
      <c r="AP380" s="216">
        <f t="shared" si="17"/>
        <v>1</v>
      </c>
      <c r="BV380" s="37"/>
    </row>
    <row r="381" spans="1:74" ht="15">
      <c r="A381" s="37"/>
      <c r="B381" s="37"/>
      <c r="C381" s="37"/>
      <c r="D381" s="37"/>
      <c r="E381" s="37"/>
      <c r="F381" s="37"/>
      <c r="G381" s="37"/>
      <c r="H381" s="37"/>
      <c r="I381" s="37"/>
      <c r="J381" s="37"/>
      <c r="K381" s="37"/>
      <c r="L381" s="37"/>
      <c r="M381" s="37"/>
      <c r="N381" s="37"/>
      <c r="O381" s="37"/>
      <c r="P381" s="37"/>
      <c r="U381" s="114"/>
      <c r="AL381" s="216" t="str">
        <f>IF(ISERROR(IF('T203'!B381="","",'T203'!B381)),"",IF('T203'!B381="","",'T203'!B381))</f>
        <v>A23502</v>
      </c>
      <c r="AM381" s="216" t="str">
        <f>IF(ISERROR(IF('T203'!K381="","",'T203'!K381)),"",IF('T203'!K381="","",'T203'!K381))</f>
        <v>A18512</v>
      </c>
      <c r="AN381" s="216">
        <f t="shared" si="18"/>
        <v>381</v>
      </c>
      <c r="AO381" s="216" t="str">
        <f>IF(ISERROR('T203'!L381),"",'T203'!L381)</f>
        <v xml:space="preserve"> </v>
      </c>
      <c r="AP381" s="216">
        <f t="shared" si="17"/>
        <v>1</v>
      </c>
      <c r="BV381" s="37"/>
    </row>
    <row r="382" spans="1:74" ht="15">
      <c r="A382" s="37"/>
      <c r="B382" s="37"/>
      <c r="C382" s="37"/>
      <c r="D382" s="37"/>
      <c r="E382" s="37"/>
      <c r="F382" s="37"/>
      <c r="G382" s="37"/>
      <c r="H382" s="37"/>
      <c r="I382" s="37"/>
      <c r="J382" s="37"/>
      <c r="K382" s="37"/>
      <c r="L382" s="37"/>
      <c r="M382" s="37"/>
      <c r="N382" s="37"/>
      <c r="O382" s="37"/>
      <c r="P382" s="37"/>
      <c r="U382" s="114"/>
      <c r="AL382" s="216" t="str">
        <f>IF(ISERROR(IF('T203'!B382="","",'T203'!B382)),"",IF('T203'!B382="","",'T203'!B382))</f>
        <v>A23504</v>
      </c>
      <c r="AM382" s="216" t="str">
        <f>IF(ISERROR(IF('T203'!K382="","",'T203'!K382)),"",IF('T203'!K382="","",'T203'!K382))</f>
        <v>A18514</v>
      </c>
      <c r="AN382" s="216">
        <f t="shared" si="18"/>
        <v>382</v>
      </c>
      <c r="AO382" s="216" t="str">
        <f>IF(ISERROR('T203'!L382),"",'T203'!L382)</f>
        <v xml:space="preserve"> </v>
      </c>
      <c r="AP382" s="216">
        <f t="shared" si="17"/>
        <v>1</v>
      </c>
      <c r="BV382" s="37"/>
    </row>
    <row r="383" spans="1:74" ht="15">
      <c r="A383" s="37"/>
      <c r="B383" s="37"/>
      <c r="C383" s="37"/>
      <c r="D383" s="37"/>
      <c r="E383" s="37"/>
      <c r="F383" s="37"/>
      <c r="G383" s="37"/>
      <c r="H383" s="37"/>
      <c r="I383" s="37"/>
      <c r="J383" s="37"/>
      <c r="K383" s="37"/>
      <c r="L383" s="37"/>
      <c r="M383" s="37"/>
      <c r="N383" s="37"/>
      <c r="O383" s="37"/>
      <c r="P383" s="37"/>
      <c r="U383" s="114"/>
      <c r="AL383" s="216" t="str">
        <f>IF(ISERROR(IF('T203'!B383="","",'T203'!B383)),"",IF('T203'!B383="","",'T203'!B383))</f>
        <v>A23506</v>
      </c>
      <c r="AM383" s="216" t="str">
        <f>IF(ISERROR(IF('T203'!K383="","",'T203'!K383)),"",IF('T203'!K383="","",'T203'!K383))</f>
        <v>A18514</v>
      </c>
      <c r="AN383" s="216">
        <f t="shared" si="18"/>
        <v>383</v>
      </c>
      <c r="AO383" s="216" t="str">
        <f>IF(ISERROR('T203'!L383),"",'T203'!L383)</f>
        <v xml:space="preserve"> </v>
      </c>
      <c r="AP383" s="216">
        <f t="shared" si="17"/>
        <v>1</v>
      </c>
      <c r="BV383" s="37"/>
    </row>
    <row r="384" spans="1:74" ht="15">
      <c r="A384" s="37"/>
      <c r="B384" s="37"/>
      <c r="C384" s="37"/>
      <c r="D384" s="37"/>
      <c r="E384" s="37"/>
      <c r="F384" s="37"/>
      <c r="G384" s="37"/>
      <c r="H384" s="37"/>
      <c r="I384" s="37"/>
      <c r="J384" s="37"/>
      <c r="K384" s="37"/>
      <c r="L384" s="37"/>
      <c r="M384" s="37"/>
      <c r="N384" s="37"/>
      <c r="O384" s="37"/>
      <c r="P384" s="37"/>
      <c r="U384" s="114"/>
      <c r="AL384" s="216" t="str">
        <f>IF(ISERROR(IF('T203'!B384="","",'T203'!B384)),"",IF('T203'!B384="","",'T203'!B384))</f>
        <v>A23508</v>
      </c>
      <c r="AM384" s="216" t="str">
        <f>IF(ISERROR(IF('T203'!K384="","",'T203'!K384)),"",IF('T203'!K384="","",'T203'!K384))</f>
        <v>A18516</v>
      </c>
      <c r="AN384" s="216">
        <f t="shared" si="18"/>
        <v>384</v>
      </c>
      <c r="AO384" s="216" t="str">
        <f>IF(ISERROR('T203'!L384),"",'T203'!L384)</f>
        <v xml:space="preserve"> </v>
      </c>
      <c r="AP384" s="216">
        <f t="shared" si="17"/>
        <v>1</v>
      </c>
      <c r="BV384" s="37"/>
    </row>
    <row r="385" spans="1:74" ht="15">
      <c r="A385" s="37"/>
      <c r="B385" s="37"/>
      <c r="C385" s="37"/>
      <c r="D385" s="37"/>
      <c r="E385" s="37"/>
      <c r="F385" s="37"/>
      <c r="G385" s="37"/>
      <c r="H385" s="37"/>
      <c r="I385" s="37"/>
      <c r="J385" s="37"/>
      <c r="K385" s="37"/>
      <c r="L385" s="37"/>
      <c r="M385" s="37"/>
      <c r="N385" s="37"/>
      <c r="O385" s="37"/>
      <c r="P385" s="37"/>
      <c r="U385" s="114"/>
      <c r="AL385" s="216" t="str">
        <f>IF(ISERROR(IF('T203'!B385="","",'T203'!B385)),"",IF('T203'!B385="","",'T203'!B385))</f>
        <v>A23510</v>
      </c>
      <c r="AM385" s="216" t="str">
        <f>IF(ISERROR(IF('T203'!K385="","",'T203'!K385)),"",IF('T203'!K385="","",'T203'!K385))</f>
        <v>A18518</v>
      </c>
      <c r="AN385" s="216">
        <f t="shared" si="18"/>
        <v>385</v>
      </c>
      <c r="AO385" s="216" t="str">
        <f>IF(ISERROR('T203'!L385),"",'T203'!L385)</f>
        <v xml:space="preserve"> </v>
      </c>
      <c r="AP385" s="216">
        <f t="shared" si="17"/>
        <v>1</v>
      </c>
      <c r="BV385" s="37"/>
    </row>
    <row r="386" spans="1:74" ht="15">
      <c r="A386" s="37"/>
      <c r="B386" s="37"/>
      <c r="C386" s="37"/>
      <c r="D386" s="37"/>
      <c r="E386" s="37"/>
      <c r="F386" s="37"/>
      <c r="G386" s="37"/>
      <c r="H386" s="37"/>
      <c r="I386" s="37"/>
      <c r="J386" s="37"/>
      <c r="K386" s="37"/>
      <c r="L386" s="37"/>
      <c r="M386" s="37"/>
      <c r="N386" s="37"/>
      <c r="O386" s="37"/>
      <c r="P386" s="37"/>
      <c r="U386" s="114"/>
      <c r="AL386" s="216" t="str">
        <f>IF(ISERROR(IF('T203'!B386="","",'T203'!B386)),"",IF('T203'!B386="","",'T203'!B386))</f>
        <v>A23512</v>
      </c>
      <c r="AM386" s="216" t="str">
        <f>IF(ISERROR(IF('T203'!K386="","",'T203'!K386)),"",IF('T203'!K386="","",'T203'!K386))</f>
        <v>A18520</v>
      </c>
      <c r="AN386" s="216">
        <f t="shared" si="18"/>
        <v>386</v>
      </c>
      <c r="AO386" s="216" t="str">
        <f>IF(ISERROR('T203'!L386),"",'T203'!L386)</f>
        <v xml:space="preserve"> </v>
      </c>
      <c r="AP386" s="216">
        <f t="shared" si="17"/>
        <v>1</v>
      </c>
      <c r="BV386" s="37"/>
    </row>
    <row r="387" spans="1:74" ht="15">
      <c r="A387" s="37"/>
      <c r="B387" s="37"/>
      <c r="C387" s="37"/>
      <c r="D387" s="37"/>
      <c r="E387" s="37"/>
      <c r="F387" s="37"/>
      <c r="G387" s="37"/>
      <c r="H387" s="37"/>
      <c r="I387" s="37"/>
      <c r="J387" s="37"/>
      <c r="K387" s="37"/>
      <c r="L387" s="37"/>
      <c r="M387" s="37"/>
      <c r="N387" s="37"/>
      <c r="O387" s="37"/>
      <c r="P387" s="37"/>
      <c r="U387" s="114"/>
      <c r="AL387" s="216" t="str">
        <f>IF(ISERROR(IF('T203'!B387="","",'T203'!B387)),"",IF('T203'!B387="","",'T203'!B387))</f>
        <v>A23514</v>
      </c>
      <c r="AM387" s="216" t="str">
        <f>IF(ISERROR(IF('T203'!K387="","",'T203'!K387)),"",IF('T203'!K387="","",'T203'!K387))</f>
        <v>A18522</v>
      </c>
      <c r="AN387" s="216">
        <f t="shared" si="18"/>
        <v>387</v>
      </c>
      <c r="AO387" s="216" t="str">
        <f>IF(ISERROR('T203'!L387),"",'T203'!L387)</f>
        <v xml:space="preserve"> </v>
      </c>
      <c r="AP387" s="216">
        <f t="shared" si="17"/>
        <v>1</v>
      </c>
      <c r="BV387" s="37"/>
    </row>
    <row r="388" spans="1:74" ht="15">
      <c r="A388" s="37"/>
      <c r="B388" s="37"/>
      <c r="C388" s="37"/>
      <c r="D388" s="37"/>
      <c r="E388" s="37"/>
      <c r="F388" s="37"/>
      <c r="G388" s="37"/>
      <c r="H388" s="37"/>
      <c r="I388" s="37"/>
      <c r="J388" s="37"/>
      <c r="K388" s="37"/>
      <c r="L388" s="37"/>
      <c r="M388" s="37"/>
      <c r="N388" s="37"/>
      <c r="O388" s="37"/>
      <c r="P388" s="37"/>
      <c r="U388" s="114"/>
      <c r="AL388" s="216" t="str">
        <f>IF(ISERROR(IF('T203'!B388="","",'T203'!B388)),"",IF('T203'!B388="","",'T203'!B388))</f>
        <v>A23516</v>
      </c>
      <c r="AM388" s="216" t="str">
        <f>IF(ISERROR(IF('T203'!K388="","",'T203'!K388)),"",IF('T203'!K388="","",'T203'!K388))</f>
        <v>A18522</v>
      </c>
      <c r="AN388" s="216">
        <f t="shared" si="18"/>
        <v>388</v>
      </c>
      <c r="AO388" s="216" t="str">
        <f>IF(ISERROR('T203'!L388),"",'T203'!L388)</f>
        <v xml:space="preserve"> </v>
      </c>
      <c r="AP388" s="216">
        <f t="shared" si="17"/>
        <v>1</v>
      </c>
      <c r="BV388" s="37"/>
    </row>
    <row r="389" spans="1:74" ht="15">
      <c r="A389" s="37"/>
      <c r="B389" s="37"/>
      <c r="C389" s="37"/>
      <c r="D389" s="37"/>
      <c r="E389" s="37"/>
      <c r="F389" s="37"/>
      <c r="G389" s="37"/>
      <c r="H389" s="37"/>
      <c r="I389" s="37"/>
      <c r="J389" s="37"/>
      <c r="K389" s="37"/>
      <c r="L389" s="37"/>
      <c r="M389" s="37"/>
      <c r="N389" s="37"/>
      <c r="O389" s="37"/>
      <c r="P389" s="37"/>
      <c r="U389" s="114"/>
      <c r="AL389" s="216" t="str">
        <f>IF(ISERROR(IF('T203'!B389="","",'T203'!B389)),"",IF('T203'!B389="","",'T203'!B389))</f>
        <v>A24502</v>
      </c>
      <c r="AM389" s="216" t="str">
        <f>IF(ISERROR(IF('T203'!K389="","",'T203'!K389)),"",IF('T203'!K389="","",'T203'!K389))</f>
        <v>A18524</v>
      </c>
      <c r="AN389" s="216">
        <f t="shared" si="18"/>
        <v>389</v>
      </c>
      <c r="AO389" s="216" t="str">
        <f>IF(ISERROR('T203'!L389),"",'T203'!L389)</f>
        <v xml:space="preserve"> </v>
      </c>
      <c r="AP389" s="216">
        <f t="shared" ref="AP389:AP452" si="19">IF(AO389="",0,1)</f>
        <v>1</v>
      </c>
      <c r="BV389" s="37"/>
    </row>
    <row r="390" spans="1:74" ht="15">
      <c r="A390" s="37"/>
      <c r="B390" s="37"/>
      <c r="C390" s="37"/>
      <c r="D390" s="37"/>
      <c r="E390" s="37"/>
      <c r="F390" s="37"/>
      <c r="G390" s="37"/>
      <c r="H390" s="37"/>
      <c r="I390" s="37"/>
      <c r="J390" s="37"/>
      <c r="K390" s="37"/>
      <c r="L390" s="37"/>
      <c r="M390" s="37"/>
      <c r="N390" s="37"/>
      <c r="O390" s="37"/>
      <c r="P390" s="37"/>
      <c r="U390" s="114"/>
      <c r="AL390" s="216" t="str">
        <f>IF(ISERROR(IF('T203'!B390="","",'T203'!B390)),"",IF('T203'!B390="","",'T203'!B390))</f>
        <v>A24504</v>
      </c>
      <c r="AM390" s="216" t="str">
        <f>IF(ISERROR(IF('T203'!K390="","",'T203'!K390)),"",IF('T203'!K390="","",'T203'!K390))</f>
        <v>A18524</v>
      </c>
      <c r="AN390" s="216">
        <f t="shared" si="18"/>
        <v>390</v>
      </c>
      <c r="AO390" s="216" t="str">
        <f>IF(ISERROR('T203'!L390),"",'T203'!L390)</f>
        <v xml:space="preserve"> </v>
      </c>
      <c r="AP390" s="216">
        <f t="shared" si="19"/>
        <v>1</v>
      </c>
      <c r="BV390" s="37"/>
    </row>
    <row r="391" spans="1:74" ht="15">
      <c r="A391" s="37"/>
      <c r="B391" s="37"/>
      <c r="C391" s="37"/>
      <c r="D391" s="37"/>
      <c r="E391" s="37"/>
      <c r="F391" s="37"/>
      <c r="G391" s="37"/>
      <c r="H391" s="37"/>
      <c r="I391" s="37"/>
      <c r="J391" s="37"/>
      <c r="K391" s="37"/>
      <c r="L391" s="37"/>
      <c r="M391" s="37"/>
      <c r="N391" s="37"/>
      <c r="O391" s="37"/>
      <c r="P391" s="37"/>
      <c r="U391" s="114"/>
      <c r="AL391" s="216" t="str">
        <f>IF(ISERROR(IF('T203'!B391="","",'T203'!B391)),"",IF('T203'!B391="","",'T203'!B391))</f>
        <v>A24506</v>
      </c>
      <c r="AM391" s="216" t="str">
        <f>IF(ISERROR(IF('T203'!K391="","",'T203'!K391)),"",IF('T203'!K391="","",'T203'!K391))</f>
        <v>A18526</v>
      </c>
      <c r="AN391" s="216">
        <f t="shared" si="18"/>
        <v>391</v>
      </c>
      <c r="AO391" s="216" t="str">
        <f>IF(ISERROR('T203'!L391),"",'T203'!L391)</f>
        <v xml:space="preserve"> </v>
      </c>
      <c r="AP391" s="216">
        <f t="shared" si="19"/>
        <v>1</v>
      </c>
      <c r="BV391" s="37"/>
    </row>
    <row r="392" spans="1:74" ht="15">
      <c r="A392" s="37"/>
      <c r="B392" s="37"/>
      <c r="C392" s="37"/>
      <c r="D392" s="37"/>
      <c r="E392" s="37"/>
      <c r="F392" s="37"/>
      <c r="G392" s="37"/>
      <c r="H392" s="37"/>
      <c r="I392" s="37"/>
      <c r="J392" s="37"/>
      <c r="K392" s="37"/>
      <c r="L392" s="37"/>
      <c r="M392" s="37"/>
      <c r="N392" s="37"/>
      <c r="O392" s="37"/>
      <c r="P392" s="37"/>
      <c r="U392" s="114"/>
      <c r="AL392" s="216" t="str">
        <f>IF(ISERROR(IF('T203'!B392="","",'T203'!B392)),"",IF('T203'!B392="","",'T203'!B392))</f>
        <v>A24508</v>
      </c>
      <c r="AM392" s="216" t="str">
        <f>IF(ISERROR(IF('T203'!K392="","",'T203'!K392)),"",IF('T203'!K392="","",'T203'!K392))</f>
        <v>A18526</v>
      </c>
      <c r="AN392" s="216">
        <f t="shared" si="18"/>
        <v>392</v>
      </c>
      <c r="AO392" s="216" t="str">
        <f>IF(ISERROR('T203'!L392),"",'T203'!L392)</f>
        <v xml:space="preserve"> </v>
      </c>
      <c r="AP392" s="216">
        <f t="shared" si="19"/>
        <v>1</v>
      </c>
      <c r="BV392" s="37"/>
    </row>
    <row r="393" spans="1:74" ht="15">
      <c r="A393" s="37"/>
      <c r="B393" s="37"/>
      <c r="C393" s="37"/>
      <c r="D393" s="37"/>
      <c r="E393" s="37"/>
      <c r="F393" s="37"/>
      <c r="G393" s="37"/>
      <c r="H393" s="37"/>
      <c r="I393" s="37"/>
      <c r="J393" s="37"/>
      <c r="K393" s="37"/>
      <c r="L393" s="37"/>
      <c r="M393" s="37"/>
      <c r="N393" s="37"/>
      <c r="O393" s="37"/>
      <c r="P393" s="37"/>
      <c r="U393" s="114"/>
      <c r="AL393" s="216" t="str">
        <f>IF(ISERROR(IF('T203'!B393="","",'T203'!B393)),"",IF('T203'!B393="","",'T203'!B393))</f>
        <v>A24510</v>
      </c>
      <c r="AM393" s="216" t="str">
        <f>IF(ISERROR(IF('T203'!K393="","",'T203'!K393)),"",IF('T203'!K393="","",'T203'!K393))</f>
        <v>A18528</v>
      </c>
      <c r="AN393" s="216">
        <f t="shared" si="18"/>
        <v>393</v>
      </c>
      <c r="AO393" s="216" t="str">
        <f>IF(ISERROR('T203'!L393),"",'T203'!L393)</f>
        <v xml:space="preserve"> </v>
      </c>
      <c r="AP393" s="216">
        <f t="shared" si="19"/>
        <v>1</v>
      </c>
      <c r="BV393" s="37"/>
    </row>
    <row r="394" spans="1:74" ht="15">
      <c r="A394" s="37"/>
      <c r="B394" s="37"/>
      <c r="C394" s="37"/>
      <c r="D394" s="37"/>
      <c r="E394" s="37"/>
      <c r="F394" s="37"/>
      <c r="G394" s="37"/>
      <c r="H394" s="37"/>
      <c r="I394" s="37"/>
      <c r="J394" s="37"/>
      <c r="K394" s="37"/>
      <c r="L394" s="37"/>
      <c r="M394" s="37"/>
      <c r="N394" s="37"/>
      <c r="O394" s="37"/>
      <c r="P394" s="37"/>
      <c r="U394" s="114"/>
      <c r="AL394" s="216" t="str">
        <f>IF(ISERROR(IF('T203'!B394="","",'T203'!B394)),"",IF('T203'!B394="","",'T203'!B394))</f>
        <v>A24512</v>
      </c>
      <c r="AM394" s="216" t="str">
        <f>IF(ISERROR(IF('T203'!K394="","",'T203'!K394)),"",IF('T203'!K394="","",'T203'!K394))</f>
        <v>A18528</v>
      </c>
      <c r="AN394" s="216">
        <f t="shared" si="18"/>
        <v>394</v>
      </c>
      <c r="AO394" s="216" t="str">
        <f>IF(ISERROR('T203'!L394),"",'T203'!L394)</f>
        <v xml:space="preserve"> </v>
      </c>
      <c r="AP394" s="216">
        <f t="shared" si="19"/>
        <v>1</v>
      </c>
      <c r="BV394" s="37"/>
    </row>
    <row r="395" spans="1:74" ht="15">
      <c r="A395" s="37"/>
      <c r="B395" s="37"/>
      <c r="C395" s="37"/>
      <c r="D395" s="37"/>
      <c r="E395" s="37"/>
      <c r="F395" s="37"/>
      <c r="G395" s="37"/>
      <c r="H395" s="37"/>
      <c r="I395" s="37"/>
      <c r="J395" s="37"/>
      <c r="K395" s="37"/>
      <c r="L395" s="37"/>
      <c r="M395" s="37"/>
      <c r="N395" s="37"/>
      <c r="O395" s="37"/>
      <c r="P395" s="37"/>
      <c r="U395" s="114"/>
      <c r="AL395" s="216" t="str">
        <f>IF(ISERROR(IF('T203'!B395="","",'T203'!B395)),"",IF('T203'!B395="","",'T203'!B395))</f>
        <v>A24514</v>
      </c>
      <c r="AM395" s="216" t="str">
        <f>IF(ISERROR(IF('T203'!K395="","",'T203'!K395)),"",IF('T203'!K395="","",'T203'!K395))</f>
        <v>A18530</v>
      </c>
      <c r="AN395" s="216">
        <f t="shared" si="18"/>
        <v>395</v>
      </c>
      <c r="AO395" s="216" t="str">
        <f>IF(ISERROR('T203'!L395),"",'T203'!L395)</f>
        <v xml:space="preserve"> </v>
      </c>
      <c r="AP395" s="216">
        <f t="shared" si="19"/>
        <v>1</v>
      </c>
      <c r="BV395" s="37"/>
    </row>
    <row r="396" spans="1:74" ht="15">
      <c r="A396" s="37"/>
      <c r="B396" s="37"/>
      <c r="C396" s="37"/>
      <c r="D396" s="37"/>
      <c r="E396" s="37"/>
      <c r="F396" s="37"/>
      <c r="G396" s="37"/>
      <c r="H396" s="37"/>
      <c r="I396" s="37"/>
      <c r="J396" s="37"/>
      <c r="K396" s="37"/>
      <c r="L396" s="37"/>
      <c r="M396" s="37"/>
      <c r="N396" s="37"/>
      <c r="O396" s="37"/>
      <c r="P396" s="37"/>
      <c r="U396" s="114"/>
      <c r="AL396" s="216" t="str">
        <f>IF(ISERROR(IF('T203'!B396="","",'T203'!B396)),"",IF('T203'!B396="","",'T203'!B396))</f>
        <v>A25002</v>
      </c>
      <c r="AM396" s="216" t="str">
        <f>IF(ISERROR(IF('T203'!K396="","",'T203'!K396)),"",IF('T203'!K396="","",'T203'!K396))</f>
        <v>A18530</v>
      </c>
      <c r="AN396" s="216">
        <f t="shared" si="18"/>
        <v>396</v>
      </c>
      <c r="AO396" s="216" t="str">
        <f>IF(ISERROR('T203'!L396),"",'T203'!L396)</f>
        <v xml:space="preserve"> </v>
      </c>
      <c r="AP396" s="216">
        <f t="shared" si="19"/>
        <v>1</v>
      </c>
      <c r="BV396" s="37"/>
    </row>
    <row r="397" spans="1:74" ht="15">
      <c r="A397" s="37"/>
      <c r="B397" s="37"/>
      <c r="C397" s="37"/>
      <c r="D397" s="37"/>
      <c r="E397" s="37"/>
      <c r="F397" s="37"/>
      <c r="G397" s="37"/>
      <c r="H397" s="37"/>
      <c r="I397" s="37"/>
      <c r="J397" s="37"/>
      <c r="K397" s="37"/>
      <c r="L397" s="37"/>
      <c r="M397" s="37"/>
      <c r="N397" s="37"/>
      <c r="O397" s="37"/>
      <c r="P397" s="37"/>
      <c r="U397" s="114"/>
      <c r="AL397" s="216" t="str">
        <f>IF(ISERROR(IF('T203'!B397="","",'T203'!B397)),"",IF('T203'!B397="","",'T203'!B397))</f>
        <v>A25004</v>
      </c>
      <c r="AM397" s="216" t="str">
        <f>IF(ISERROR(IF('T203'!K397="","",'T203'!K397)),"",IF('T203'!K397="","",'T203'!K397))</f>
        <v>A18532</v>
      </c>
      <c r="AN397" s="216">
        <f t="shared" ref="AN397:AN460" si="20">1+AN396</f>
        <v>397</v>
      </c>
      <c r="AO397" s="216" t="str">
        <f>IF(ISERROR('T203'!L397),"",'T203'!L397)</f>
        <v xml:space="preserve"> </v>
      </c>
      <c r="AP397" s="216">
        <f t="shared" si="19"/>
        <v>1</v>
      </c>
      <c r="BV397" s="37"/>
    </row>
    <row r="398" spans="1:74" ht="15">
      <c r="A398" s="37"/>
      <c r="B398" s="37"/>
      <c r="C398" s="37"/>
      <c r="D398" s="37"/>
      <c r="E398" s="37"/>
      <c r="F398" s="37"/>
      <c r="G398" s="37"/>
      <c r="H398" s="37"/>
      <c r="I398" s="37"/>
      <c r="J398" s="37"/>
      <c r="K398" s="37"/>
      <c r="L398" s="37"/>
      <c r="M398" s="37"/>
      <c r="N398" s="37"/>
      <c r="O398" s="37"/>
      <c r="P398" s="37"/>
      <c r="U398" s="114"/>
      <c r="AL398" s="216" t="str">
        <f>IF(ISERROR(IF('T203'!B398="","",'T203'!B398)),"",IF('T203'!B398="","",'T203'!B398))</f>
        <v>A25502</v>
      </c>
      <c r="AM398" s="216" t="str">
        <f>IF(ISERROR(IF('T203'!K398="","",'T203'!K398)),"",IF('T203'!K398="","",'T203'!K398))</f>
        <v>A18534</v>
      </c>
      <c r="AN398" s="216">
        <f t="shared" si="20"/>
        <v>398</v>
      </c>
      <c r="AO398" s="216" t="str">
        <f>IF(ISERROR('T203'!L398),"",'T203'!L398)</f>
        <v xml:space="preserve"> </v>
      </c>
      <c r="AP398" s="216">
        <f t="shared" si="19"/>
        <v>1</v>
      </c>
      <c r="BV398" s="37"/>
    </row>
    <row r="399" spans="1:74" ht="15">
      <c r="A399" s="37"/>
      <c r="B399" s="37"/>
      <c r="C399" s="37"/>
      <c r="D399" s="37"/>
      <c r="E399" s="37"/>
      <c r="F399" s="37"/>
      <c r="G399" s="37"/>
      <c r="H399" s="37"/>
      <c r="I399" s="37"/>
      <c r="J399" s="37"/>
      <c r="K399" s="37"/>
      <c r="L399" s="37"/>
      <c r="M399" s="37"/>
      <c r="N399" s="37"/>
      <c r="O399" s="37"/>
      <c r="P399" s="37"/>
      <c r="U399" s="114"/>
      <c r="AL399" s="216" t="str">
        <f>IF(ISERROR(IF('T203'!B399="","",'T203'!B399)),"",IF('T203'!B399="","",'T203'!B399))</f>
        <v>A25504</v>
      </c>
      <c r="AM399" s="216" t="str">
        <f>IF(ISERROR(IF('T203'!K399="","",'T203'!K399)),"",IF('T203'!K399="","",'T203'!K399))</f>
        <v>A18534</v>
      </c>
      <c r="AN399" s="216">
        <f t="shared" si="20"/>
        <v>399</v>
      </c>
      <c r="AO399" s="216" t="str">
        <f>IF(ISERROR('T203'!L399),"",'T203'!L399)</f>
        <v xml:space="preserve"> </v>
      </c>
      <c r="AP399" s="216">
        <f t="shared" si="19"/>
        <v>1</v>
      </c>
      <c r="BV399" s="37"/>
    </row>
    <row r="400" spans="1:74" ht="15">
      <c r="A400" s="37"/>
      <c r="B400" s="37"/>
      <c r="C400" s="37"/>
      <c r="D400" s="37"/>
      <c r="E400" s="37"/>
      <c r="F400" s="37"/>
      <c r="G400" s="37"/>
      <c r="H400" s="37"/>
      <c r="I400" s="37"/>
      <c r="J400" s="37"/>
      <c r="K400" s="37"/>
      <c r="L400" s="37"/>
      <c r="M400" s="37"/>
      <c r="N400" s="37"/>
      <c r="O400" s="37"/>
      <c r="P400" s="37"/>
      <c r="U400" s="114"/>
      <c r="AL400" s="216" t="str">
        <f>IF(ISERROR(IF('T203'!B400="","",'T203'!B400)),"",IF('T203'!B400="","",'T203'!B400))</f>
        <v>A25506</v>
      </c>
      <c r="AM400" s="216" t="str">
        <f>IF(ISERROR(IF('T203'!K400="","",'T203'!K400)),"",IF('T203'!K400="","",'T203'!K400))</f>
        <v>A18536</v>
      </c>
      <c r="AN400" s="216">
        <f t="shared" si="20"/>
        <v>400</v>
      </c>
      <c r="AO400" s="216" t="str">
        <f>IF(ISERROR('T203'!L400),"",'T203'!L400)</f>
        <v xml:space="preserve"> </v>
      </c>
      <c r="AP400" s="216">
        <f t="shared" si="19"/>
        <v>1</v>
      </c>
      <c r="BV400" s="37"/>
    </row>
    <row r="401" spans="1:74" ht="15">
      <c r="A401" s="37"/>
      <c r="B401" s="37"/>
      <c r="C401" s="37"/>
      <c r="D401" s="37"/>
      <c r="E401" s="37"/>
      <c r="F401" s="37"/>
      <c r="G401" s="37"/>
      <c r="H401" s="37"/>
      <c r="I401" s="37"/>
      <c r="J401" s="37"/>
      <c r="K401" s="37"/>
      <c r="L401" s="37"/>
      <c r="M401" s="37"/>
      <c r="N401" s="37"/>
      <c r="O401" s="37"/>
      <c r="P401" s="37"/>
      <c r="U401" s="114"/>
      <c r="AL401" s="216" t="str">
        <f>IF(ISERROR(IF('T203'!B401="","",'T203'!B401)),"",IF('T203'!B401="","",'T203'!B401))</f>
        <v>A25508</v>
      </c>
      <c r="AM401" s="216" t="str">
        <f>IF(ISERROR(IF('T203'!K401="","",'T203'!K401)),"",IF('T203'!K401="","",'T203'!K401))</f>
        <v>A18536</v>
      </c>
      <c r="AN401" s="216">
        <f t="shared" si="20"/>
        <v>401</v>
      </c>
      <c r="AO401" s="216" t="str">
        <f>IF(ISERROR('T203'!L401),"",'T203'!L401)</f>
        <v xml:space="preserve"> </v>
      </c>
      <c r="AP401" s="216">
        <f t="shared" si="19"/>
        <v>1</v>
      </c>
      <c r="BV401" s="37"/>
    </row>
    <row r="402" spans="1:74" ht="15">
      <c r="A402" s="37"/>
      <c r="B402" s="37"/>
      <c r="C402" s="37"/>
      <c r="D402" s="37"/>
      <c r="E402" s="37"/>
      <c r="F402" s="37"/>
      <c r="G402" s="37"/>
      <c r="H402" s="37"/>
      <c r="I402" s="37"/>
      <c r="J402" s="37"/>
      <c r="K402" s="37"/>
      <c r="L402" s="37"/>
      <c r="M402" s="37"/>
      <c r="N402" s="37"/>
      <c r="O402" s="37"/>
      <c r="P402" s="37"/>
      <c r="U402" s="114"/>
      <c r="AL402" s="216" t="str">
        <f>IF(ISERROR(IF('T203'!B402="","",'T203'!B402)),"",IF('T203'!B402="","",'T203'!B402))</f>
        <v>A25509</v>
      </c>
      <c r="AM402" s="216" t="str">
        <f>IF(ISERROR(IF('T203'!K402="","",'T203'!K402)),"",IF('T203'!K402="","",'T203'!K402))</f>
        <v>A19002</v>
      </c>
      <c r="AN402" s="216">
        <f t="shared" si="20"/>
        <v>402</v>
      </c>
      <c r="AO402" s="216" t="str">
        <f>IF(ISERROR('T203'!L402),"",'T203'!L402)</f>
        <v>9-10</v>
      </c>
      <c r="AP402" s="216">
        <f t="shared" si="19"/>
        <v>1</v>
      </c>
      <c r="BV402" s="37"/>
    </row>
    <row r="403" spans="1:74" ht="15">
      <c r="A403" s="37"/>
      <c r="B403" s="37"/>
      <c r="C403" s="37"/>
      <c r="D403" s="37"/>
      <c r="E403" s="37"/>
      <c r="F403" s="37"/>
      <c r="G403" s="37"/>
      <c r="H403" s="37"/>
      <c r="I403" s="37"/>
      <c r="J403" s="37"/>
      <c r="K403" s="37"/>
      <c r="L403" s="37"/>
      <c r="M403" s="37"/>
      <c r="N403" s="37"/>
      <c r="O403" s="37"/>
      <c r="P403" s="37"/>
      <c r="U403" s="114"/>
      <c r="AL403" s="216" t="str">
        <f>IF(ISERROR(IF('T203'!B403="","",'T203'!B403)),"",IF('T203'!B403="","",'T203'!B403))</f>
        <v>A25510</v>
      </c>
      <c r="AM403" s="216" t="str">
        <f>IF(ISERROR(IF('T203'!K403="","",'T203'!K403)),"",IF('T203'!K403="","",'T203'!K403))</f>
        <v>A19004</v>
      </c>
      <c r="AN403" s="216">
        <f t="shared" si="20"/>
        <v>403</v>
      </c>
      <c r="AO403" s="216" t="str">
        <f>IF(ISERROR('T203'!L403),"",'T203'!L403)</f>
        <v xml:space="preserve"> </v>
      </c>
      <c r="AP403" s="216">
        <f t="shared" si="19"/>
        <v>1</v>
      </c>
      <c r="BV403" s="37"/>
    </row>
    <row r="404" spans="1:74" ht="15">
      <c r="A404" s="37"/>
      <c r="B404" s="37"/>
      <c r="C404" s="37"/>
      <c r="D404" s="37"/>
      <c r="E404" s="37"/>
      <c r="F404" s="37"/>
      <c r="G404" s="37"/>
      <c r="H404" s="37"/>
      <c r="I404" s="37"/>
      <c r="J404" s="37"/>
      <c r="K404" s="37"/>
      <c r="L404" s="37"/>
      <c r="M404" s="37"/>
      <c r="N404" s="37"/>
      <c r="O404" s="37"/>
      <c r="P404" s="37"/>
      <c r="U404" s="114"/>
      <c r="AL404" s="216" t="str">
        <f>IF(ISERROR(IF('T203'!B404="","",'T203'!B404)),"",IF('T203'!B404="","",'T203'!B404))</f>
        <v>A25512</v>
      </c>
      <c r="AM404" s="216" t="str">
        <f>IF(ISERROR(IF('T203'!K404="","",'T203'!K404)),"",IF('T203'!K404="","",'T203'!K404))</f>
        <v>A19006</v>
      </c>
      <c r="AN404" s="216">
        <f t="shared" si="20"/>
        <v>404</v>
      </c>
      <c r="AO404" s="216" t="str">
        <f>IF(ISERROR('T203'!L404),"",'T203'!L404)</f>
        <v>9-10</v>
      </c>
      <c r="AP404" s="216">
        <f t="shared" si="19"/>
        <v>1</v>
      </c>
      <c r="BV404" s="37"/>
    </row>
    <row r="405" spans="1:74" ht="15">
      <c r="A405" s="37"/>
      <c r="B405" s="37"/>
      <c r="C405" s="37"/>
      <c r="D405" s="37"/>
      <c r="E405" s="37"/>
      <c r="F405" s="37"/>
      <c r="G405" s="37"/>
      <c r="H405" s="37"/>
      <c r="I405" s="37"/>
      <c r="J405" s="37"/>
      <c r="K405" s="37"/>
      <c r="L405" s="37"/>
      <c r="M405" s="37"/>
      <c r="N405" s="37"/>
      <c r="O405" s="37"/>
      <c r="P405" s="37"/>
      <c r="U405" s="114"/>
      <c r="AL405" s="216" t="str">
        <f>IF(ISERROR(IF('T203'!B405="","",'T203'!B405)),"",IF('T203'!B405="","",'T203'!B405))</f>
        <v>A25514</v>
      </c>
      <c r="AM405" s="216" t="str">
        <f>IF(ISERROR(IF('T203'!K405="","",'T203'!K405)),"",IF('T203'!K405="","",'T203'!K405))</f>
        <v>A19008</v>
      </c>
      <c r="AN405" s="216">
        <f t="shared" si="20"/>
        <v>405</v>
      </c>
      <c r="AO405" s="216" t="str">
        <f>IF(ISERROR('T203'!L405),"",'T203'!L405)</f>
        <v>2-5</v>
      </c>
      <c r="AP405" s="216">
        <f t="shared" si="19"/>
        <v>1</v>
      </c>
      <c r="BV405" s="37"/>
    </row>
    <row r="406" spans="1:74" ht="15">
      <c r="A406" s="37"/>
      <c r="B406" s="37"/>
      <c r="C406" s="37"/>
      <c r="D406" s="37"/>
      <c r="E406" s="37"/>
      <c r="F406" s="37"/>
      <c r="G406" s="37"/>
      <c r="H406" s="37"/>
      <c r="I406" s="37"/>
      <c r="J406" s="37"/>
      <c r="K406" s="37"/>
      <c r="L406" s="37"/>
      <c r="M406" s="37"/>
      <c r="N406" s="37"/>
      <c r="O406" s="37"/>
      <c r="P406" s="37"/>
      <c r="U406" s="114"/>
      <c r="AL406" s="216" t="str">
        <f>IF(ISERROR(IF('T203'!B406="","",'T203'!B406)),"",IF('T203'!B406="","",'T203'!B406))</f>
        <v>A25516</v>
      </c>
      <c r="AM406" s="216" t="str">
        <f>IF(ISERROR(IF('T203'!K406="","",'T203'!K406)),"",IF('T203'!K406="","",'T203'!K406))</f>
        <v>A19502</v>
      </c>
      <c r="AN406" s="216">
        <f t="shared" si="20"/>
        <v>406</v>
      </c>
      <c r="AO406" s="216" t="str">
        <f>IF(ISERROR('T203'!L406),"",'T203'!L406)</f>
        <v xml:space="preserve"> </v>
      </c>
      <c r="AP406" s="216">
        <f t="shared" si="19"/>
        <v>1</v>
      </c>
      <c r="BV406" s="37"/>
    </row>
    <row r="407" spans="1:74" ht="15">
      <c r="A407" s="37"/>
      <c r="B407" s="37"/>
      <c r="C407" s="37"/>
      <c r="D407" s="37"/>
      <c r="E407" s="37"/>
      <c r="F407" s="37"/>
      <c r="G407" s="37"/>
      <c r="H407" s="37"/>
      <c r="I407" s="37"/>
      <c r="J407" s="37"/>
      <c r="K407" s="37"/>
      <c r="L407" s="37"/>
      <c r="M407" s="37"/>
      <c r="N407" s="37"/>
      <c r="O407" s="37"/>
      <c r="P407" s="37"/>
      <c r="U407" s="114"/>
      <c r="AL407" s="216" t="str">
        <f>IF(ISERROR(IF('T203'!B407="","",'T203'!B407)),"",IF('T203'!B407="","",'T203'!B407))</f>
        <v>A25518</v>
      </c>
      <c r="AM407" s="216" t="str">
        <f>IF(ISERROR(IF('T203'!K407="","",'T203'!K407)),"",IF('T203'!K407="","",'T203'!K407))</f>
        <v>A19504</v>
      </c>
      <c r="AN407" s="216">
        <f t="shared" si="20"/>
        <v>407</v>
      </c>
      <c r="AO407" s="216" t="str">
        <f>IF(ISERROR('T203'!L407),"",'T203'!L407)</f>
        <v xml:space="preserve"> </v>
      </c>
      <c r="AP407" s="216">
        <f t="shared" si="19"/>
        <v>1</v>
      </c>
      <c r="BV407" s="37"/>
    </row>
    <row r="408" spans="1:74" ht="15">
      <c r="A408" s="37"/>
      <c r="B408" s="37"/>
      <c r="C408" s="37"/>
      <c r="D408" s="37"/>
      <c r="E408" s="37"/>
      <c r="F408" s="37"/>
      <c r="G408" s="37"/>
      <c r="H408" s="37"/>
      <c r="I408" s="37"/>
      <c r="J408" s="37"/>
      <c r="K408" s="37"/>
      <c r="L408" s="37"/>
      <c r="M408" s="37"/>
      <c r="N408" s="37"/>
      <c r="O408" s="37"/>
      <c r="P408" s="37"/>
      <c r="U408" s="114"/>
      <c r="AL408" s="216" t="str">
        <f>IF(ISERROR(IF('T203'!B408="","",'T203'!B408)),"",IF('T203'!B408="","",'T203'!B408))</f>
        <v>A25520</v>
      </c>
      <c r="AM408" s="216" t="str">
        <f>IF(ISERROR(IF('T203'!K408="","",'T203'!K408)),"",IF('T203'!K408="","",'T203'!K408))</f>
        <v>A19506</v>
      </c>
      <c r="AN408" s="216">
        <f t="shared" si="20"/>
        <v>408</v>
      </c>
      <c r="AO408" s="216" t="str">
        <f>IF(ISERROR('T203'!L408),"",'T203'!L408)</f>
        <v xml:space="preserve"> </v>
      </c>
      <c r="AP408" s="216">
        <f t="shared" si="19"/>
        <v>1</v>
      </c>
      <c r="BV408" s="37"/>
    </row>
    <row r="409" spans="1:74" ht="15">
      <c r="A409" s="37"/>
      <c r="B409" s="37"/>
      <c r="C409" s="37"/>
      <c r="D409" s="37"/>
      <c r="E409" s="37"/>
      <c r="F409" s="37"/>
      <c r="G409" s="37"/>
      <c r="H409" s="37"/>
      <c r="I409" s="37"/>
      <c r="J409" s="37"/>
      <c r="K409" s="37"/>
      <c r="L409" s="37"/>
      <c r="M409" s="37"/>
      <c r="N409" s="37"/>
      <c r="O409" s="37"/>
      <c r="P409" s="37"/>
      <c r="U409" s="114"/>
      <c r="AL409" s="216" t="str">
        <f>IF(ISERROR(IF('T203'!B409="","",'T203'!B409)),"",IF('T203'!B409="","",'T203'!B409))</f>
        <v>A25522</v>
      </c>
      <c r="AM409" s="216" t="str">
        <f>IF(ISERROR(IF('T203'!K409="","",'T203'!K409)),"",IF('T203'!K409="","",'T203'!K409))</f>
        <v>A19506</v>
      </c>
      <c r="AN409" s="216">
        <f t="shared" si="20"/>
        <v>409</v>
      </c>
      <c r="AO409" s="216" t="str">
        <f>IF(ISERROR('T203'!L409),"",'T203'!L409)</f>
        <v xml:space="preserve"> </v>
      </c>
      <c r="AP409" s="216">
        <f t="shared" si="19"/>
        <v>1</v>
      </c>
      <c r="BV409" s="37"/>
    </row>
    <row r="410" spans="1:74" ht="15">
      <c r="A410" s="37"/>
      <c r="B410" s="37"/>
      <c r="C410" s="37"/>
      <c r="D410" s="37"/>
      <c r="E410" s="37"/>
      <c r="F410" s="37"/>
      <c r="G410" s="37"/>
      <c r="H410" s="37"/>
      <c r="I410" s="37"/>
      <c r="J410" s="37"/>
      <c r="K410" s="37"/>
      <c r="L410" s="37"/>
      <c r="M410" s="37"/>
      <c r="N410" s="37"/>
      <c r="O410" s="37"/>
      <c r="P410" s="37"/>
      <c r="U410" s="114"/>
      <c r="AL410" s="216" t="str">
        <f>IF(ISERROR(IF('T203'!B410="","",'T203'!B410)),"",IF('T203'!B410="","",'T203'!B410))</f>
        <v>A26002</v>
      </c>
      <c r="AM410" s="216" t="str">
        <f>IF(ISERROR(IF('T203'!K410="","",'T203'!K410)),"",IF('T203'!K410="","",'T203'!K410))</f>
        <v>A19508</v>
      </c>
      <c r="AN410" s="216">
        <f t="shared" si="20"/>
        <v>410</v>
      </c>
      <c r="AO410" s="216" t="str">
        <f>IF(ISERROR('T203'!L410),"",'T203'!L410)</f>
        <v xml:space="preserve"> </v>
      </c>
      <c r="AP410" s="216">
        <f t="shared" si="19"/>
        <v>1</v>
      </c>
      <c r="BV410" s="37"/>
    </row>
    <row r="411" spans="1:74" ht="15">
      <c r="A411" s="37"/>
      <c r="B411" s="37"/>
      <c r="C411" s="37"/>
      <c r="D411" s="37"/>
      <c r="E411" s="37"/>
      <c r="F411" s="37"/>
      <c r="G411" s="37"/>
      <c r="H411" s="37"/>
      <c r="I411" s="37"/>
      <c r="J411" s="37"/>
      <c r="K411" s="37"/>
      <c r="L411" s="37"/>
      <c r="M411" s="37"/>
      <c r="N411" s="37"/>
      <c r="O411" s="37"/>
      <c r="P411" s="37"/>
      <c r="U411" s="114"/>
      <c r="AL411" s="216" t="str">
        <f>IF(ISERROR(IF('T203'!B411="","",'T203'!B411)),"",IF('T203'!B411="","",'T203'!B411))</f>
        <v>A26004</v>
      </c>
      <c r="AM411" s="216" t="str">
        <f>IF(ISERROR(IF('T203'!K411="","",'T203'!K411)),"",IF('T203'!K411="","",'T203'!K411))</f>
        <v>A19510</v>
      </c>
      <c r="AN411" s="216">
        <f t="shared" si="20"/>
        <v>411</v>
      </c>
      <c r="AO411" s="216" t="str">
        <f>IF(ISERROR('T203'!L411),"",'T203'!L411)</f>
        <v xml:space="preserve"> </v>
      </c>
      <c r="AP411" s="216">
        <f t="shared" si="19"/>
        <v>1</v>
      </c>
      <c r="BV411" s="37"/>
    </row>
    <row r="412" spans="1:74" ht="15">
      <c r="A412" s="37"/>
      <c r="B412" s="37"/>
      <c r="C412" s="37"/>
      <c r="D412" s="37"/>
      <c r="E412" s="37"/>
      <c r="F412" s="37"/>
      <c r="G412" s="37"/>
      <c r="H412" s="37"/>
      <c r="I412" s="37"/>
      <c r="J412" s="37"/>
      <c r="K412" s="37"/>
      <c r="L412" s="37"/>
      <c r="M412" s="37"/>
      <c r="N412" s="37"/>
      <c r="O412" s="37"/>
      <c r="P412" s="37"/>
      <c r="U412" s="114"/>
      <c r="AL412" s="216" t="str">
        <f>IF(ISERROR(IF('T203'!B412="","",'T203'!B412)),"",IF('T203'!B412="","",'T203'!B412))</f>
        <v>A26006</v>
      </c>
      <c r="AM412" s="216" t="str">
        <f>IF(ISERROR(IF('T203'!K412="","",'T203'!K412)),"",IF('T203'!K412="","",'T203'!K412))</f>
        <v>A19510</v>
      </c>
      <c r="AN412" s="216">
        <f t="shared" si="20"/>
        <v>412</v>
      </c>
      <c r="AO412" s="216" t="str">
        <f>IF(ISERROR('T203'!L412),"",'T203'!L412)</f>
        <v xml:space="preserve"> </v>
      </c>
      <c r="AP412" s="216">
        <f t="shared" si="19"/>
        <v>1</v>
      </c>
      <c r="BV412" s="37"/>
    </row>
    <row r="413" spans="1:74" ht="15">
      <c r="A413" s="37"/>
      <c r="B413" s="37"/>
      <c r="C413" s="37"/>
      <c r="D413" s="37"/>
      <c r="E413" s="37"/>
      <c r="F413" s="37"/>
      <c r="G413" s="37"/>
      <c r="H413" s="37"/>
      <c r="I413" s="37"/>
      <c r="J413" s="37"/>
      <c r="K413" s="37"/>
      <c r="L413" s="37"/>
      <c r="M413" s="37"/>
      <c r="N413" s="37"/>
      <c r="O413" s="37"/>
      <c r="P413" s="37"/>
      <c r="U413" s="114"/>
      <c r="AL413" s="216" t="str">
        <f>IF(ISERROR(IF('T203'!B413="","",'T203'!B413)),"",IF('T203'!B413="","",'T203'!B413))</f>
        <v>A26502</v>
      </c>
      <c r="AM413" s="216" t="str">
        <f>IF(ISERROR(IF('T203'!K413="","",'T203'!K413)),"",IF('T203'!K413="","",'T203'!K413))</f>
        <v>A19512</v>
      </c>
      <c r="AN413" s="216">
        <f t="shared" si="20"/>
        <v>413</v>
      </c>
      <c r="AO413" s="216" t="str">
        <f>IF(ISERROR('T203'!L413),"",'T203'!L413)</f>
        <v xml:space="preserve"> </v>
      </c>
      <c r="AP413" s="216">
        <f t="shared" si="19"/>
        <v>1</v>
      </c>
      <c r="BV413" s="37"/>
    </row>
    <row r="414" spans="1:74" ht="15">
      <c r="A414" s="37"/>
      <c r="B414" s="37"/>
      <c r="C414" s="37"/>
      <c r="D414" s="37"/>
      <c r="E414" s="37"/>
      <c r="F414" s="37"/>
      <c r="G414" s="37"/>
      <c r="H414" s="37"/>
      <c r="I414" s="37"/>
      <c r="J414" s="37"/>
      <c r="K414" s="37"/>
      <c r="L414" s="37"/>
      <c r="M414" s="37"/>
      <c r="N414" s="37"/>
      <c r="O414" s="37"/>
      <c r="P414" s="37"/>
      <c r="U414" s="114"/>
      <c r="AL414" s="216" t="str">
        <f>IF(ISERROR(IF('T203'!B414="","",'T203'!B414)),"",IF('T203'!B414="","",'T203'!B414))</f>
        <v>A27002</v>
      </c>
      <c r="AM414" s="216" t="str">
        <f>IF(ISERROR(IF('T203'!K414="","",'T203'!K414)),"",IF('T203'!K414="","",'T203'!K414))</f>
        <v>A19512</v>
      </c>
      <c r="AN414" s="216">
        <f t="shared" si="20"/>
        <v>414</v>
      </c>
      <c r="AO414" s="216" t="str">
        <f>IF(ISERROR('T203'!L414),"",'T203'!L414)</f>
        <v xml:space="preserve"> </v>
      </c>
      <c r="AP414" s="216">
        <f t="shared" si="19"/>
        <v>1</v>
      </c>
      <c r="BV414" s="37"/>
    </row>
    <row r="415" spans="1:74" ht="15">
      <c r="A415" s="37"/>
      <c r="B415" s="37"/>
      <c r="C415" s="37"/>
      <c r="D415" s="37"/>
      <c r="E415" s="37"/>
      <c r="F415" s="37"/>
      <c r="G415" s="37"/>
      <c r="H415" s="37"/>
      <c r="I415" s="37"/>
      <c r="J415" s="37"/>
      <c r="K415" s="37"/>
      <c r="L415" s="37"/>
      <c r="M415" s="37"/>
      <c r="N415" s="37"/>
      <c r="O415" s="37"/>
      <c r="P415" s="37"/>
      <c r="U415" s="114"/>
      <c r="AL415" s="216" t="str">
        <f>IF(ISERROR(IF('T203'!B415="","",'T203'!B415)),"",IF('T203'!B415="","",'T203'!B415))</f>
        <v>A27004</v>
      </c>
      <c r="AM415" s="216" t="str">
        <f>IF(ISERROR(IF('T203'!K415="","",'T203'!K415)),"",IF('T203'!K415="","",'T203'!K415))</f>
        <v>A19514</v>
      </c>
      <c r="AN415" s="216">
        <f t="shared" si="20"/>
        <v>415</v>
      </c>
      <c r="AO415" s="216" t="str">
        <f>IF(ISERROR('T203'!L415),"",'T203'!L415)</f>
        <v xml:space="preserve"> </v>
      </c>
      <c r="AP415" s="216">
        <f t="shared" si="19"/>
        <v>1</v>
      </c>
      <c r="BV415" s="37"/>
    </row>
    <row r="416" spans="1:74" ht="15">
      <c r="A416" s="37"/>
      <c r="B416" s="37"/>
      <c r="C416" s="37"/>
      <c r="D416" s="37"/>
      <c r="E416" s="37"/>
      <c r="F416" s="37"/>
      <c r="G416" s="37"/>
      <c r="H416" s="37"/>
      <c r="I416" s="37"/>
      <c r="J416" s="37"/>
      <c r="K416" s="37"/>
      <c r="L416" s="37"/>
      <c r="M416" s="37"/>
      <c r="N416" s="37"/>
      <c r="O416" s="37"/>
      <c r="P416" s="37"/>
      <c r="U416" s="114"/>
      <c r="AL416" s="216" t="str">
        <f>IF(ISERROR(IF('T203'!B416="","",'T203'!B416)),"",IF('T203'!B416="","",'T203'!B416))</f>
        <v>A27006</v>
      </c>
      <c r="AM416" s="216" t="str">
        <f>IF(ISERROR(IF('T203'!K416="","",'T203'!K416)),"",IF('T203'!K416="","",'T203'!K416))</f>
        <v>A19514</v>
      </c>
      <c r="AN416" s="216">
        <f t="shared" si="20"/>
        <v>416</v>
      </c>
      <c r="AO416" s="216" t="str">
        <f>IF(ISERROR('T203'!L416),"",'T203'!L416)</f>
        <v xml:space="preserve"> </v>
      </c>
      <c r="AP416" s="216">
        <f t="shared" si="19"/>
        <v>1</v>
      </c>
      <c r="BV416" s="37"/>
    </row>
    <row r="417" spans="1:74" ht="15">
      <c r="A417" s="37"/>
      <c r="B417" s="37"/>
      <c r="C417" s="37"/>
      <c r="D417" s="37"/>
      <c r="E417" s="37"/>
      <c r="F417" s="37"/>
      <c r="G417" s="37"/>
      <c r="H417" s="37"/>
      <c r="I417" s="37"/>
      <c r="J417" s="37"/>
      <c r="K417" s="37"/>
      <c r="L417" s="37"/>
      <c r="M417" s="37"/>
      <c r="N417" s="37"/>
      <c r="O417" s="37"/>
      <c r="P417" s="37"/>
      <c r="U417" s="114"/>
      <c r="AL417" s="216" t="str">
        <f>IF(ISERROR(IF('T203'!B417="","",'T203'!B417)),"",IF('T203'!B417="","",'T203'!B417))</f>
        <v>A27008</v>
      </c>
      <c r="AM417" s="216" t="str">
        <f>IF(ISERROR(IF('T203'!K417="","",'T203'!K417)),"",IF('T203'!K417="","",'T203'!K417))</f>
        <v>A19516</v>
      </c>
      <c r="AN417" s="216">
        <f t="shared" si="20"/>
        <v>417</v>
      </c>
      <c r="AO417" s="216" t="str">
        <f>IF(ISERROR('T203'!L417),"",'T203'!L417)</f>
        <v xml:space="preserve"> </v>
      </c>
      <c r="AP417" s="216">
        <f t="shared" si="19"/>
        <v>1</v>
      </c>
      <c r="BV417" s="37"/>
    </row>
    <row r="418" spans="1:74" ht="15">
      <c r="A418" s="37"/>
      <c r="B418" s="37"/>
      <c r="C418" s="37"/>
      <c r="D418" s="37"/>
      <c r="E418" s="37"/>
      <c r="F418" s="37"/>
      <c r="G418" s="37"/>
      <c r="H418" s="37"/>
      <c r="I418" s="37"/>
      <c r="J418" s="37"/>
      <c r="K418" s="37"/>
      <c r="L418" s="37"/>
      <c r="M418" s="37"/>
      <c r="N418" s="37"/>
      <c r="O418" s="37"/>
      <c r="P418" s="37"/>
      <c r="U418" s="114"/>
      <c r="AL418" s="216" t="str">
        <f>IF(ISERROR(IF('T203'!B418="","",'T203'!B418)),"",IF('T203'!B418="","",'T203'!B418))</f>
        <v>A27010</v>
      </c>
      <c r="AM418" s="216" t="str">
        <f>IF(ISERROR(IF('T203'!K418="","",'T203'!K418)),"",IF('T203'!K418="","",'T203'!K418))</f>
        <v>A19518</v>
      </c>
      <c r="AN418" s="216">
        <f t="shared" si="20"/>
        <v>418</v>
      </c>
      <c r="AO418" s="216" t="str">
        <f>IF(ISERROR('T203'!L418),"",'T203'!L418)</f>
        <v xml:space="preserve"> </v>
      </c>
      <c r="AP418" s="216">
        <f t="shared" si="19"/>
        <v>1</v>
      </c>
      <c r="BV418" s="37"/>
    </row>
    <row r="419" spans="1:74" ht="15">
      <c r="A419" s="37"/>
      <c r="B419" s="37"/>
      <c r="C419" s="37"/>
      <c r="D419" s="37"/>
      <c r="E419" s="37"/>
      <c r="F419" s="37"/>
      <c r="G419" s="37"/>
      <c r="H419" s="37"/>
      <c r="I419" s="37"/>
      <c r="J419" s="37"/>
      <c r="K419" s="37"/>
      <c r="L419" s="37"/>
      <c r="M419" s="37"/>
      <c r="N419" s="37"/>
      <c r="O419" s="37"/>
      <c r="P419" s="37"/>
      <c r="U419" s="114"/>
      <c r="AL419" s="216" t="str">
        <f>IF(ISERROR(IF('T203'!B419="","",'T203'!B419)),"",IF('T203'!B419="","",'T203'!B419))</f>
        <v>A27012</v>
      </c>
      <c r="AM419" s="216" t="str">
        <f>IF(ISERROR(IF('T203'!K419="","",'T203'!K419)),"",IF('T203'!K419="","",'T203'!K419))</f>
        <v>A19520</v>
      </c>
      <c r="AN419" s="216">
        <f t="shared" si="20"/>
        <v>419</v>
      </c>
      <c r="AO419" s="216" t="str">
        <f>IF(ISERROR('T203'!L419),"",'T203'!L419)</f>
        <v xml:space="preserve"> </v>
      </c>
      <c r="AP419" s="216">
        <f t="shared" si="19"/>
        <v>1</v>
      </c>
      <c r="BV419" s="37"/>
    </row>
    <row r="420" spans="1:74" ht="15">
      <c r="A420" s="37"/>
      <c r="B420" s="37"/>
      <c r="C420" s="37"/>
      <c r="D420" s="37"/>
      <c r="E420" s="37"/>
      <c r="F420" s="37"/>
      <c r="G420" s="37"/>
      <c r="H420" s="37"/>
      <c r="I420" s="37"/>
      <c r="J420" s="37"/>
      <c r="K420" s="37"/>
      <c r="L420" s="37"/>
      <c r="M420" s="37"/>
      <c r="N420" s="37"/>
      <c r="O420" s="37"/>
      <c r="P420" s="37"/>
      <c r="U420" s="114"/>
      <c r="AL420" s="216" t="str">
        <f>IF(ISERROR(IF('T203'!B420="","",'T203'!B420)),"",IF('T203'!B420="","",'T203'!B420))</f>
        <v>A27014</v>
      </c>
      <c r="AM420" s="216" t="str">
        <f>IF(ISERROR(IF('T203'!K420="","",'T203'!K420)),"",IF('T203'!K420="","",'T203'!K420))</f>
        <v>A19522</v>
      </c>
      <c r="AN420" s="216">
        <f t="shared" si="20"/>
        <v>420</v>
      </c>
      <c r="AO420" s="216" t="str">
        <f>IF(ISERROR('T203'!L420),"",'T203'!L420)</f>
        <v xml:space="preserve"> </v>
      </c>
      <c r="AP420" s="216">
        <f t="shared" si="19"/>
        <v>1</v>
      </c>
      <c r="BV420" s="37"/>
    </row>
    <row r="421" spans="1:74" ht="15">
      <c r="A421" s="37"/>
      <c r="B421" s="37"/>
      <c r="C421" s="37"/>
      <c r="D421" s="37"/>
      <c r="E421" s="37"/>
      <c r="F421" s="37"/>
      <c r="G421" s="37"/>
      <c r="H421" s="37"/>
      <c r="I421" s="37"/>
      <c r="J421" s="37"/>
      <c r="K421" s="37"/>
      <c r="L421" s="37"/>
      <c r="M421" s="37"/>
      <c r="N421" s="37"/>
      <c r="O421" s="37"/>
      <c r="P421" s="37"/>
      <c r="U421" s="114"/>
      <c r="AL421" s="216" t="str">
        <f>IF(ISERROR(IF('T203'!B421="","",'T203'!B421)),"",IF('T203'!B421="","",'T203'!B421))</f>
        <v>A27504</v>
      </c>
      <c r="AM421" s="216" t="str">
        <f>IF(ISERROR(IF('T203'!K421="","",'T203'!K421)),"",IF('T203'!K421="","",'T203'!K421))</f>
        <v>A19522</v>
      </c>
      <c r="AN421" s="216">
        <f t="shared" si="20"/>
        <v>421</v>
      </c>
      <c r="AO421" s="216" t="str">
        <f>IF(ISERROR('T203'!L421),"",'T203'!L421)</f>
        <v xml:space="preserve"> </v>
      </c>
      <c r="AP421" s="216">
        <f t="shared" si="19"/>
        <v>1</v>
      </c>
      <c r="BV421" s="37"/>
    </row>
    <row r="422" spans="1:74" ht="15">
      <c r="A422" s="37"/>
      <c r="B422" s="37"/>
      <c r="C422" s="37"/>
      <c r="D422" s="37"/>
      <c r="E422" s="37"/>
      <c r="F422" s="37"/>
      <c r="G422" s="37"/>
      <c r="H422" s="37"/>
      <c r="I422" s="37"/>
      <c r="J422" s="37"/>
      <c r="K422" s="37"/>
      <c r="L422" s="37"/>
      <c r="M422" s="37"/>
      <c r="N422" s="37"/>
      <c r="O422" s="37"/>
      <c r="P422" s="37"/>
      <c r="U422" s="114"/>
      <c r="AL422" s="216" t="str">
        <f>IF(ISERROR(IF('T203'!B422="","",'T203'!B422)),"",IF('T203'!B422="","",'T203'!B422))</f>
        <v>A27506</v>
      </c>
      <c r="AM422" s="216" t="str">
        <f>IF(ISERROR(IF('T203'!K422="","",'T203'!K422)),"",IF('T203'!K422="","",'T203'!K422))</f>
        <v>A19524</v>
      </c>
      <c r="AN422" s="216">
        <f t="shared" si="20"/>
        <v>422</v>
      </c>
      <c r="AO422" s="216" t="str">
        <f>IF(ISERROR('T203'!L422),"",'T203'!L422)</f>
        <v xml:space="preserve"> </v>
      </c>
      <c r="AP422" s="216">
        <f t="shared" si="19"/>
        <v>1</v>
      </c>
      <c r="BV422" s="37"/>
    </row>
    <row r="423" spans="1:74" ht="15">
      <c r="A423" s="37"/>
      <c r="B423" s="37"/>
      <c r="C423" s="37"/>
      <c r="D423" s="37"/>
      <c r="E423" s="37"/>
      <c r="F423" s="37"/>
      <c r="G423" s="37"/>
      <c r="H423" s="37"/>
      <c r="I423" s="37"/>
      <c r="J423" s="37"/>
      <c r="K423" s="37"/>
      <c r="L423" s="37"/>
      <c r="M423" s="37"/>
      <c r="N423" s="37"/>
      <c r="O423" s="37"/>
      <c r="P423" s="37"/>
      <c r="U423" s="114"/>
      <c r="AL423" s="216" t="str">
        <f>IF(ISERROR(IF('T203'!B423="","",'T203'!B423)),"",IF('T203'!B423="","",'T203'!B423))</f>
        <v>A27508</v>
      </c>
      <c r="AM423" s="216" t="str">
        <f>IF(ISERROR(IF('T203'!K423="","",'T203'!K423)),"",IF('T203'!K423="","",'T203'!K423))</f>
        <v>A20002</v>
      </c>
      <c r="AN423" s="216">
        <f t="shared" si="20"/>
        <v>423</v>
      </c>
      <c r="AO423" s="216" t="str">
        <f>IF(ISERROR('T203'!L423),"",'T203'!L423)</f>
        <v>20A</v>
      </c>
      <c r="AP423" s="216">
        <f t="shared" si="19"/>
        <v>1</v>
      </c>
      <c r="BV423" s="37"/>
    </row>
    <row r="424" spans="1:74" ht="15">
      <c r="A424" s="37"/>
      <c r="B424" s="37"/>
      <c r="C424" s="37"/>
      <c r="D424" s="37"/>
      <c r="E424" s="37"/>
      <c r="F424" s="37"/>
      <c r="G424" s="37"/>
      <c r="H424" s="37"/>
      <c r="I424" s="37"/>
      <c r="J424" s="37"/>
      <c r="K424" s="37"/>
      <c r="L424" s="37"/>
      <c r="M424" s="37"/>
      <c r="N424" s="37"/>
      <c r="O424" s="37"/>
      <c r="P424" s="37"/>
      <c r="U424" s="114"/>
      <c r="AL424" s="216" t="str">
        <f>IF(ISERROR(IF('T203'!B424="","",'T203'!B424)),"",IF('T203'!B424="","",'T203'!B424))</f>
        <v>A28002</v>
      </c>
      <c r="AM424" s="216" t="str">
        <f>IF(ISERROR(IF('T203'!K424="","",'T203'!K424)),"",IF('T203'!K424="","",'T203'!K424))</f>
        <v>A20002</v>
      </c>
      <c r="AN424" s="216">
        <f t="shared" si="20"/>
        <v>424</v>
      </c>
      <c r="AO424" s="216" t="str">
        <f>IF(ISERROR('T203'!L424),"",'T203'!L424)</f>
        <v>20A-20C</v>
      </c>
      <c r="AP424" s="216">
        <f t="shared" si="19"/>
        <v>1</v>
      </c>
      <c r="BV424" s="37"/>
    </row>
    <row r="425" spans="1:74" ht="15">
      <c r="A425" s="37"/>
      <c r="B425" s="37"/>
      <c r="C425" s="37"/>
      <c r="D425" s="37"/>
      <c r="E425" s="37"/>
      <c r="F425" s="37"/>
      <c r="G425" s="37"/>
      <c r="H425" s="37"/>
      <c r="I425" s="37"/>
      <c r="J425" s="37"/>
      <c r="K425" s="37"/>
      <c r="L425" s="37"/>
      <c r="M425" s="37"/>
      <c r="N425" s="37"/>
      <c r="O425" s="37"/>
      <c r="P425" s="37"/>
      <c r="U425" s="114"/>
      <c r="AL425" s="216" t="str">
        <f>IF(ISERROR(IF('T203'!B425="","",'T203'!B425)),"",IF('T203'!B425="","",'T203'!B425))</f>
        <v>A28006</v>
      </c>
      <c r="AM425" s="216" t="str">
        <f>IF(ISERROR(IF('T203'!K425="","",'T203'!K425)),"",IF('T203'!K425="","",'T203'!K425))</f>
        <v>A20002</v>
      </c>
      <c r="AN425" s="216">
        <f t="shared" si="20"/>
        <v>425</v>
      </c>
      <c r="AO425" s="216" t="str">
        <f>IF(ISERROR('T203'!L425),"",'T203'!L425)</f>
        <v>25A-25E</v>
      </c>
      <c r="AP425" s="216">
        <f t="shared" si="19"/>
        <v>1</v>
      </c>
      <c r="BV425" s="37"/>
    </row>
    <row r="426" spans="1:74" ht="15">
      <c r="A426" s="37"/>
      <c r="B426" s="37"/>
      <c r="C426" s="37"/>
      <c r="D426" s="37"/>
      <c r="E426" s="37"/>
      <c r="F426" s="37"/>
      <c r="G426" s="37"/>
      <c r="H426" s="37"/>
      <c r="I426" s="37"/>
      <c r="J426" s="37"/>
      <c r="K426" s="37"/>
      <c r="L426" s="37"/>
      <c r="M426" s="37"/>
      <c r="N426" s="37"/>
      <c r="O426" s="37"/>
      <c r="P426" s="37"/>
      <c r="U426" s="114"/>
      <c r="AL426" s="216" t="str">
        <f>IF(ISERROR(IF('T203'!B426="","",'T203'!B426)),"",IF('T203'!B426="","",'T203'!B426))</f>
        <v>A28008</v>
      </c>
      <c r="AM426" s="216" t="str">
        <f>IF(ISERROR(IF('T203'!K426="","",'T203'!K426)),"",IF('T203'!K426="","",'T203'!K426))</f>
        <v>A20002</v>
      </c>
      <c r="AN426" s="216">
        <f t="shared" si="20"/>
        <v>426</v>
      </c>
      <c r="AO426" s="216" t="str">
        <f>IF(ISERROR('T203'!L426),"",'T203'!L426)</f>
        <v>25B-25C</v>
      </c>
      <c r="AP426" s="216">
        <f t="shared" si="19"/>
        <v>1</v>
      </c>
      <c r="BV426" s="37"/>
    </row>
    <row r="427" spans="1:74" ht="15">
      <c r="A427" s="37"/>
      <c r="B427" s="37"/>
      <c r="C427" s="37"/>
      <c r="D427" s="37"/>
      <c r="E427" s="37"/>
      <c r="F427" s="37"/>
      <c r="G427" s="37"/>
      <c r="H427" s="37"/>
      <c r="I427" s="37"/>
      <c r="J427" s="37"/>
      <c r="K427" s="37"/>
      <c r="L427" s="37"/>
      <c r="M427" s="37"/>
      <c r="N427" s="37"/>
      <c r="O427" s="37"/>
      <c r="P427" s="37"/>
      <c r="U427" s="114"/>
      <c r="AL427" s="216" t="str">
        <f>IF(ISERROR(IF('T203'!B427="","",'T203'!B427)),"",IF('T203'!B427="","",'T203'!B427))</f>
        <v>A28010</v>
      </c>
      <c r="AM427" s="216" t="str">
        <f>IF(ISERROR(IF('T203'!K427="","",'T203'!K427)),"",IF('T203'!K427="","",'T203'!K427))</f>
        <v>A21502</v>
      </c>
      <c r="AN427" s="216">
        <f t="shared" si="20"/>
        <v>427</v>
      </c>
      <c r="AO427" s="216" t="str">
        <f>IF(ISERROR('T203'!L427),"",'T203'!L427)</f>
        <v xml:space="preserve"> </v>
      </c>
      <c r="AP427" s="216">
        <f t="shared" si="19"/>
        <v>1</v>
      </c>
      <c r="BV427" s="37"/>
    </row>
    <row r="428" spans="1:74" ht="15">
      <c r="A428" s="37"/>
      <c r="B428" s="37"/>
      <c r="C428" s="37"/>
      <c r="D428" s="37"/>
      <c r="E428" s="37"/>
      <c r="F428" s="37"/>
      <c r="G428" s="37"/>
      <c r="H428" s="37"/>
      <c r="I428" s="37"/>
      <c r="J428" s="37"/>
      <c r="K428" s="37"/>
      <c r="L428" s="37"/>
      <c r="M428" s="37"/>
      <c r="N428" s="37"/>
      <c r="O428" s="37"/>
      <c r="P428" s="37"/>
      <c r="U428" s="114"/>
      <c r="AL428" s="216" t="str">
        <f>IF(ISERROR(IF('T203'!B428="","",'T203'!B428)),"",IF('T203'!B428="","",'T203'!B428))</f>
        <v>A28012</v>
      </c>
      <c r="AM428" s="216" t="str">
        <f>IF(ISERROR(IF('T203'!K428="","",'T203'!K428)),"",IF('T203'!K428="","",'T203'!K428))</f>
        <v>A21502</v>
      </c>
      <c r="AN428" s="216">
        <f t="shared" si="20"/>
        <v>428</v>
      </c>
      <c r="AO428" s="216" t="str">
        <f>IF(ISERROR('T203'!L428),"",'T203'!L428)</f>
        <v xml:space="preserve"> </v>
      </c>
      <c r="AP428" s="216">
        <f t="shared" si="19"/>
        <v>1</v>
      </c>
      <c r="BV428" s="37"/>
    </row>
    <row r="429" spans="1:74" ht="15">
      <c r="A429" s="37"/>
      <c r="B429" s="37"/>
      <c r="C429" s="37"/>
      <c r="D429" s="37"/>
      <c r="E429" s="37"/>
      <c r="F429" s="37"/>
      <c r="G429" s="37"/>
      <c r="H429" s="37"/>
      <c r="I429" s="37"/>
      <c r="J429" s="37"/>
      <c r="K429" s="37"/>
      <c r="L429" s="37"/>
      <c r="M429" s="37"/>
      <c r="N429" s="37"/>
      <c r="O429" s="37"/>
      <c r="P429" s="37"/>
      <c r="U429" s="114"/>
      <c r="AL429" s="216" t="str">
        <f>IF(ISERROR(IF('T203'!B429="","",'T203'!B429)),"",IF('T203'!B429="","",'T203'!B429))</f>
        <v>A28014</v>
      </c>
      <c r="AM429" s="216" t="str">
        <f>IF(ISERROR(IF('T203'!K429="","",'T203'!K429)),"",IF('T203'!K429="","",'T203'!K429))</f>
        <v>A21504</v>
      </c>
      <c r="AN429" s="216">
        <f t="shared" si="20"/>
        <v>429</v>
      </c>
      <c r="AO429" s="216" t="str">
        <f>IF(ISERROR('T203'!L429),"",'T203'!L429)</f>
        <v xml:space="preserve"> </v>
      </c>
      <c r="AP429" s="216">
        <f t="shared" si="19"/>
        <v>1</v>
      </c>
      <c r="BV429" s="37"/>
    </row>
    <row r="430" spans="1:74" ht="15">
      <c r="A430" s="37"/>
      <c r="B430" s="37"/>
      <c r="C430" s="37"/>
      <c r="D430" s="37"/>
      <c r="E430" s="37"/>
      <c r="F430" s="37"/>
      <c r="G430" s="37"/>
      <c r="H430" s="37"/>
      <c r="I430" s="37"/>
      <c r="J430" s="37"/>
      <c r="K430" s="37"/>
      <c r="L430" s="37"/>
      <c r="M430" s="37"/>
      <c r="N430" s="37"/>
      <c r="O430" s="37"/>
      <c r="P430" s="37"/>
      <c r="U430" s="114"/>
      <c r="AL430" s="216" t="str">
        <f>IF(ISERROR(IF('T203'!B430="","",'T203'!B430)),"",IF('T203'!B430="","",'T203'!B430))</f>
        <v>A28016</v>
      </c>
      <c r="AM430" s="216" t="str">
        <f>IF(ISERROR(IF('T203'!K430="","",'T203'!K430)),"",IF('T203'!K430="","",'T203'!K430))</f>
        <v>A21504</v>
      </c>
      <c r="AN430" s="216">
        <f t="shared" si="20"/>
        <v>430</v>
      </c>
      <c r="AO430" s="216" t="str">
        <f>IF(ISERROR('T203'!L430),"",'T203'!L430)</f>
        <v xml:space="preserve"> </v>
      </c>
      <c r="AP430" s="216">
        <f t="shared" si="19"/>
        <v>1</v>
      </c>
      <c r="BV430" s="37"/>
    </row>
    <row r="431" spans="1:74" ht="15">
      <c r="A431" s="37"/>
      <c r="B431" s="37"/>
      <c r="C431" s="37"/>
      <c r="D431" s="37"/>
      <c r="E431" s="37"/>
      <c r="F431" s="37"/>
      <c r="G431" s="37"/>
      <c r="H431" s="37"/>
      <c r="I431" s="37"/>
      <c r="J431" s="37"/>
      <c r="K431" s="37"/>
      <c r="L431" s="37"/>
      <c r="M431" s="37"/>
      <c r="N431" s="37"/>
      <c r="O431" s="37"/>
      <c r="P431" s="37"/>
      <c r="U431" s="114"/>
      <c r="AL431" s="216" t="str">
        <f>IF(ISERROR(IF('T203'!B431="","",'T203'!B431)),"",IF('T203'!B431="","",'T203'!B431))</f>
        <v>A28018</v>
      </c>
      <c r="AM431" s="216" t="str">
        <f>IF(ISERROR(IF('T203'!K431="","",'T203'!K431)),"",IF('T203'!K431="","",'T203'!K431))</f>
        <v>A21506</v>
      </c>
      <c r="AN431" s="216">
        <f t="shared" si="20"/>
        <v>431</v>
      </c>
      <c r="AO431" s="216" t="str">
        <f>IF(ISERROR('T203'!L431),"",'T203'!L431)</f>
        <v xml:space="preserve"> </v>
      </c>
      <c r="AP431" s="216">
        <f t="shared" si="19"/>
        <v>1</v>
      </c>
      <c r="BV431" s="37"/>
    </row>
    <row r="432" spans="1:74" ht="15">
      <c r="A432" s="37"/>
      <c r="B432" s="37"/>
      <c r="C432" s="37"/>
      <c r="D432" s="37"/>
      <c r="E432" s="37"/>
      <c r="F432" s="37"/>
      <c r="G432" s="37"/>
      <c r="H432" s="37"/>
      <c r="I432" s="37"/>
      <c r="J432" s="37"/>
      <c r="K432" s="37"/>
      <c r="L432" s="37"/>
      <c r="M432" s="37"/>
      <c r="N432" s="37"/>
      <c r="O432" s="37"/>
      <c r="P432" s="37"/>
      <c r="U432" s="114"/>
      <c r="AL432" s="216" t="str">
        <f>IF(ISERROR(IF('T203'!B432="","",'T203'!B432)),"",IF('T203'!B432="","",'T203'!B432))</f>
        <v>A28020</v>
      </c>
      <c r="AM432" s="216" t="str">
        <f>IF(ISERROR(IF('T203'!K432="","",'T203'!K432)),"",IF('T203'!K432="","",'T203'!K432))</f>
        <v>A21506</v>
      </c>
      <c r="AN432" s="216">
        <f t="shared" si="20"/>
        <v>432</v>
      </c>
      <c r="AO432" s="216" t="str">
        <f>IF(ISERROR('T203'!L432),"",'T203'!L432)</f>
        <v xml:space="preserve"> </v>
      </c>
      <c r="AP432" s="216">
        <f t="shared" si="19"/>
        <v>1</v>
      </c>
      <c r="BV432" s="37"/>
    </row>
    <row r="433" spans="1:74" ht="15">
      <c r="A433" s="37"/>
      <c r="B433" s="37"/>
      <c r="C433" s="37"/>
      <c r="D433" s="37"/>
      <c r="E433" s="37"/>
      <c r="F433" s="37"/>
      <c r="G433" s="37"/>
      <c r="H433" s="37"/>
      <c r="I433" s="37"/>
      <c r="J433" s="37"/>
      <c r="K433" s="37"/>
      <c r="L433" s="37"/>
      <c r="M433" s="37"/>
      <c r="N433" s="37"/>
      <c r="O433" s="37"/>
      <c r="P433" s="37"/>
      <c r="U433" s="114"/>
      <c r="AL433" s="216" t="str">
        <f>IF(ISERROR(IF('T203'!B433="","",'T203'!B433)),"",IF('T203'!B433="","",'T203'!B433))</f>
        <v>A28022</v>
      </c>
      <c r="AM433" s="216" t="str">
        <f>IF(ISERROR(IF('T203'!K433="","",'T203'!K433)),"",IF('T203'!K433="","",'T203'!K433))</f>
        <v>A21508</v>
      </c>
      <c r="AN433" s="216">
        <f t="shared" si="20"/>
        <v>433</v>
      </c>
      <c r="AO433" s="216" t="str">
        <f>IF(ISERROR('T203'!L433),"",'T203'!L433)</f>
        <v xml:space="preserve"> </v>
      </c>
      <c r="AP433" s="216">
        <f t="shared" si="19"/>
        <v>1</v>
      </c>
      <c r="BV433" s="37"/>
    </row>
    <row r="434" spans="1:74" ht="15">
      <c r="A434" s="37"/>
      <c r="B434" s="37"/>
      <c r="C434" s="37"/>
      <c r="D434" s="37"/>
      <c r="E434" s="37"/>
      <c r="F434" s="37"/>
      <c r="G434" s="37"/>
      <c r="H434" s="37"/>
      <c r="I434" s="37"/>
      <c r="J434" s="37"/>
      <c r="K434" s="37"/>
      <c r="L434" s="37"/>
      <c r="M434" s="37"/>
      <c r="N434" s="37"/>
      <c r="O434" s="37"/>
      <c r="P434" s="37"/>
      <c r="U434" s="114"/>
      <c r="AL434" s="216" t="str">
        <f>IF(ISERROR(IF('T203'!B434="","",'T203'!B434)),"",IF('T203'!B434="","",'T203'!B434))</f>
        <v>A28024</v>
      </c>
      <c r="AM434" s="216" t="str">
        <f>IF(ISERROR(IF('T203'!K434="","",'T203'!K434)),"",IF('T203'!K434="","",'T203'!K434))</f>
        <v>A21510</v>
      </c>
      <c r="AN434" s="216">
        <f t="shared" si="20"/>
        <v>434</v>
      </c>
      <c r="AO434" s="216" t="str">
        <f>IF(ISERROR('T203'!L434),"",'T203'!L434)</f>
        <v xml:space="preserve"> </v>
      </c>
      <c r="AP434" s="216">
        <f t="shared" si="19"/>
        <v>1</v>
      </c>
      <c r="BV434" s="37"/>
    </row>
    <row r="435" spans="1:74" ht="15">
      <c r="A435" s="37"/>
      <c r="B435" s="37"/>
      <c r="C435" s="37"/>
      <c r="D435" s="37"/>
      <c r="E435" s="37"/>
      <c r="F435" s="37"/>
      <c r="G435" s="37"/>
      <c r="H435" s="37"/>
      <c r="I435" s="37"/>
      <c r="J435" s="37"/>
      <c r="K435" s="37"/>
      <c r="L435" s="37"/>
      <c r="M435" s="37"/>
      <c r="N435" s="37"/>
      <c r="O435" s="37"/>
      <c r="P435" s="37"/>
      <c r="U435" s="114"/>
      <c r="AL435" s="216" t="str">
        <f>IF(ISERROR(IF('T203'!B435="","",'T203'!B435)),"",IF('T203'!B435="","",'T203'!B435))</f>
        <v>A28026</v>
      </c>
      <c r="AM435" s="216" t="str">
        <f>IF(ISERROR(IF('T203'!K435="","",'T203'!K435)),"",IF('T203'!K435="","",'T203'!K435))</f>
        <v>A21510</v>
      </c>
      <c r="AN435" s="216">
        <f t="shared" si="20"/>
        <v>435</v>
      </c>
      <c r="AO435" s="216" t="str">
        <f>IF(ISERROR('T203'!L435),"",'T203'!L435)</f>
        <v xml:space="preserve"> </v>
      </c>
      <c r="AP435" s="216">
        <f t="shared" si="19"/>
        <v>1</v>
      </c>
      <c r="BV435" s="37"/>
    </row>
    <row r="436" spans="1:74" ht="15">
      <c r="A436" s="37"/>
      <c r="B436" s="37"/>
      <c r="C436" s="37"/>
      <c r="D436" s="37"/>
      <c r="E436" s="37"/>
      <c r="F436" s="37"/>
      <c r="G436" s="37"/>
      <c r="H436" s="37"/>
      <c r="I436" s="37"/>
      <c r="J436" s="37"/>
      <c r="K436" s="37"/>
      <c r="L436" s="37"/>
      <c r="M436" s="37"/>
      <c r="N436" s="37"/>
      <c r="O436" s="37"/>
      <c r="P436" s="37"/>
      <c r="U436" s="114"/>
      <c r="AL436" s="216" t="str">
        <f>IF(ISERROR(IF('T203'!B436="","",'T203'!B436)),"",IF('T203'!B436="","",'T203'!B436))</f>
        <v>A28028</v>
      </c>
      <c r="AM436" s="216" t="str">
        <f>IF(ISERROR(IF('T203'!K436="","",'T203'!K436)),"",IF('T203'!K436="","",'T203'!K436))</f>
        <v>A21512</v>
      </c>
      <c r="AN436" s="216">
        <f t="shared" si="20"/>
        <v>436</v>
      </c>
      <c r="AO436" s="216" t="str">
        <f>IF(ISERROR('T203'!L436),"",'T203'!L436)</f>
        <v xml:space="preserve"> </v>
      </c>
      <c r="AP436" s="216">
        <f t="shared" si="19"/>
        <v>1</v>
      </c>
      <c r="BV436" s="37"/>
    </row>
    <row r="437" spans="1:74" ht="15">
      <c r="A437" s="37"/>
      <c r="B437" s="37"/>
      <c r="C437" s="37"/>
      <c r="D437" s="37"/>
      <c r="E437" s="37"/>
      <c r="F437" s="37"/>
      <c r="G437" s="37"/>
      <c r="H437" s="37"/>
      <c r="I437" s="37"/>
      <c r="J437" s="37"/>
      <c r="K437" s="37"/>
      <c r="L437" s="37"/>
      <c r="M437" s="37"/>
      <c r="N437" s="37"/>
      <c r="O437" s="37"/>
      <c r="P437" s="37"/>
      <c r="U437" s="114"/>
      <c r="AL437" s="216" t="str">
        <f>IF(ISERROR(IF('T203'!B437="","",'T203'!B437)),"",IF('T203'!B437="","",'T203'!B437))</f>
        <v>A28030</v>
      </c>
      <c r="AM437" s="216" t="str">
        <f>IF(ISERROR(IF('T203'!K437="","",'T203'!K437)),"",IF('T203'!K437="","",'T203'!K437))</f>
        <v>A21512</v>
      </c>
      <c r="AN437" s="216">
        <f t="shared" si="20"/>
        <v>437</v>
      </c>
      <c r="AO437" s="216" t="str">
        <f>IF(ISERROR('T203'!L437),"",'T203'!L437)</f>
        <v xml:space="preserve"> </v>
      </c>
      <c r="AP437" s="216">
        <f t="shared" si="19"/>
        <v>1</v>
      </c>
      <c r="BV437" s="37"/>
    </row>
    <row r="438" spans="1:74" ht="15">
      <c r="A438" s="37"/>
      <c r="B438" s="37"/>
      <c r="C438" s="37"/>
      <c r="D438" s="37"/>
      <c r="E438" s="37"/>
      <c r="F438" s="37"/>
      <c r="G438" s="37"/>
      <c r="H438" s="37"/>
      <c r="I438" s="37"/>
      <c r="J438" s="37"/>
      <c r="K438" s="37"/>
      <c r="L438" s="37"/>
      <c r="M438" s="37"/>
      <c r="N438" s="37"/>
      <c r="O438" s="37"/>
      <c r="P438" s="37"/>
      <c r="U438" s="114"/>
      <c r="AL438" s="216" t="str">
        <f>IF(ISERROR(IF('T203'!B438="","",'T203'!B438)),"",IF('T203'!B438="","",'T203'!B438))</f>
        <v>A28032</v>
      </c>
      <c r="AM438" s="216" t="str">
        <f>IF(ISERROR(IF('T203'!K438="","",'T203'!K438)),"",IF('T203'!K438="","",'T203'!K438))</f>
        <v>A21514</v>
      </c>
      <c r="AN438" s="216">
        <f t="shared" si="20"/>
        <v>438</v>
      </c>
      <c r="AO438" s="216" t="str">
        <f>IF(ISERROR('T203'!L438),"",'T203'!L438)</f>
        <v xml:space="preserve"> </v>
      </c>
      <c r="AP438" s="216">
        <f t="shared" si="19"/>
        <v>1</v>
      </c>
      <c r="BV438" s="37"/>
    </row>
    <row r="439" spans="1:74" ht="15">
      <c r="A439" s="37"/>
      <c r="B439" s="37"/>
      <c r="C439" s="37"/>
      <c r="D439" s="37"/>
      <c r="E439" s="37"/>
      <c r="F439" s="37"/>
      <c r="G439" s="37"/>
      <c r="H439" s="37"/>
      <c r="I439" s="37"/>
      <c r="J439" s="37"/>
      <c r="K439" s="37"/>
      <c r="L439" s="37"/>
      <c r="M439" s="37"/>
      <c r="N439" s="37"/>
      <c r="O439" s="37"/>
      <c r="P439" s="37"/>
      <c r="U439" s="114"/>
      <c r="AL439" s="216" t="str">
        <f>IF(ISERROR(IF('T203'!B439="","",'T203'!B439)),"",IF('T203'!B439="","",'T203'!B439))</f>
        <v>A28034</v>
      </c>
      <c r="AM439" s="216" t="str">
        <f>IF(ISERROR(IF('T203'!K439="","",'T203'!K439)),"",IF('T203'!K439="","",'T203'!K439))</f>
        <v>A21516</v>
      </c>
      <c r="AN439" s="216">
        <f t="shared" si="20"/>
        <v>439</v>
      </c>
      <c r="AO439" s="216" t="str">
        <f>IF(ISERROR('T203'!L439),"",'T203'!L439)</f>
        <v xml:space="preserve"> </v>
      </c>
      <c r="AP439" s="216">
        <f t="shared" si="19"/>
        <v>1</v>
      </c>
      <c r="BV439" s="37"/>
    </row>
    <row r="440" spans="1:74" ht="15">
      <c r="A440" s="37"/>
      <c r="B440" s="37"/>
      <c r="C440" s="37"/>
      <c r="D440" s="37"/>
      <c r="E440" s="37"/>
      <c r="F440" s="37"/>
      <c r="G440" s="37"/>
      <c r="H440" s="37"/>
      <c r="I440" s="37"/>
      <c r="J440" s="37"/>
      <c r="K440" s="37"/>
      <c r="L440" s="37"/>
      <c r="M440" s="37"/>
      <c r="N440" s="37"/>
      <c r="O440" s="37"/>
      <c r="P440" s="37"/>
      <c r="U440" s="114"/>
      <c r="AL440" s="216" t="str">
        <f>IF(ISERROR(IF('T203'!B440="","",'T203'!B440)),"",IF('T203'!B440="","",'T203'!B440))</f>
        <v>A28036</v>
      </c>
      <c r="AM440" s="216" t="str">
        <f>IF(ISERROR(IF('T203'!K440="","",'T203'!K440)),"",IF('T203'!K440="","",'T203'!K440))</f>
        <v>A21516</v>
      </c>
      <c r="AN440" s="216">
        <f t="shared" si="20"/>
        <v>440</v>
      </c>
      <c r="AO440" s="216" t="str">
        <f>IF(ISERROR('T203'!L440),"",'T203'!L440)</f>
        <v xml:space="preserve"> </v>
      </c>
      <c r="AP440" s="216">
        <f t="shared" si="19"/>
        <v>1</v>
      </c>
      <c r="BV440" s="37"/>
    </row>
    <row r="441" spans="1:74" ht="15">
      <c r="A441" s="37"/>
      <c r="B441" s="37"/>
      <c r="C441" s="37"/>
      <c r="D441" s="37"/>
      <c r="E441" s="37"/>
      <c r="F441" s="37"/>
      <c r="G441" s="37"/>
      <c r="H441" s="37"/>
      <c r="I441" s="37"/>
      <c r="J441" s="37"/>
      <c r="K441" s="37"/>
      <c r="L441" s="37"/>
      <c r="M441" s="37"/>
      <c r="N441" s="37"/>
      <c r="O441" s="37"/>
      <c r="P441" s="37"/>
      <c r="U441" s="114"/>
      <c r="AL441" s="216" t="str">
        <f>IF(ISERROR(IF('T203'!B441="","",'T203'!B441)),"",IF('T203'!B441="","",'T203'!B441))</f>
        <v>A28038</v>
      </c>
      <c r="AM441" s="216" t="str">
        <f>IF(ISERROR(IF('T203'!K441="","",'T203'!K441)),"",IF('T203'!K441="","",'T203'!K441))</f>
        <v>A21518</v>
      </c>
      <c r="AN441" s="216">
        <f t="shared" si="20"/>
        <v>441</v>
      </c>
      <c r="AO441" s="216" t="str">
        <f>IF(ISERROR('T203'!L441),"",'T203'!L441)</f>
        <v xml:space="preserve"> </v>
      </c>
      <c r="AP441" s="216">
        <f t="shared" si="19"/>
        <v>1</v>
      </c>
      <c r="BV441" s="37"/>
    </row>
    <row r="442" spans="1:74" ht="15">
      <c r="A442" s="37"/>
      <c r="B442" s="37"/>
      <c r="C442" s="37"/>
      <c r="D442" s="37"/>
      <c r="E442" s="37"/>
      <c r="F442" s="37"/>
      <c r="G442" s="37"/>
      <c r="H442" s="37"/>
      <c r="I442" s="37"/>
      <c r="J442" s="37"/>
      <c r="K442" s="37"/>
      <c r="L442" s="37"/>
      <c r="M442" s="37"/>
      <c r="N442" s="37"/>
      <c r="O442" s="37"/>
      <c r="P442" s="37"/>
      <c r="U442" s="114"/>
      <c r="AL442" s="216" t="str">
        <f>IF(ISERROR(IF('T203'!B442="","",'T203'!B442)),"",IF('T203'!B442="","",'T203'!B442))</f>
        <v>A28040</v>
      </c>
      <c r="AM442" s="216" t="str">
        <f>IF(ISERROR(IF('T203'!K442="","",'T203'!K442)),"",IF('T203'!K442="","",'T203'!K442))</f>
        <v>A21520</v>
      </c>
      <c r="AN442" s="216">
        <f t="shared" si="20"/>
        <v>442</v>
      </c>
      <c r="AO442" s="216" t="str">
        <f>IF(ISERROR('T203'!L442),"",'T203'!L442)</f>
        <v xml:space="preserve"> </v>
      </c>
      <c r="AP442" s="216">
        <f t="shared" si="19"/>
        <v>1</v>
      </c>
      <c r="BV442" s="37"/>
    </row>
    <row r="443" spans="1:74" ht="15">
      <c r="A443" s="37"/>
      <c r="B443" s="37"/>
      <c r="C443" s="37"/>
      <c r="D443" s="37"/>
      <c r="E443" s="37"/>
      <c r="F443" s="37"/>
      <c r="G443" s="37"/>
      <c r="H443" s="37"/>
      <c r="I443" s="37"/>
      <c r="J443" s="37"/>
      <c r="K443" s="37"/>
      <c r="L443" s="37"/>
      <c r="M443" s="37"/>
      <c r="N443" s="37"/>
      <c r="O443" s="37"/>
      <c r="P443" s="37"/>
      <c r="U443" s="114"/>
      <c r="AL443" s="216" t="str">
        <f>IF(ISERROR(IF('T203'!B443="","",'T203'!B443)),"",IF('T203'!B443="","",'T203'!B443))</f>
        <v>A28042</v>
      </c>
      <c r="AM443" s="216" t="str">
        <f>IF(ISERROR(IF('T203'!K443="","",'T203'!K443)),"",IF('T203'!K443="","",'T203'!K443))</f>
        <v>A21522</v>
      </c>
      <c r="AN443" s="216">
        <f t="shared" si="20"/>
        <v>443</v>
      </c>
      <c r="AO443" s="216" t="str">
        <f>IF(ISERROR('T203'!L443),"",'T203'!L443)</f>
        <v xml:space="preserve"> </v>
      </c>
      <c r="AP443" s="216">
        <f t="shared" si="19"/>
        <v>1</v>
      </c>
      <c r="BV443" s="37"/>
    </row>
    <row r="444" spans="1:74" ht="15">
      <c r="A444" s="37"/>
      <c r="B444" s="37"/>
      <c r="C444" s="37"/>
      <c r="D444" s="37"/>
      <c r="E444" s="37"/>
      <c r="F444" s="37"/>
      <c r="G444" s="37"/>
      <c r="H444" s="37"/>
      <c r="I444" s="37"/>
      <c r="J444" s="37"/>
      <c r="K444" s="37"/>
      <c r="L444" s="37"/>
      <c r="M444" s="37"/>
      <c r="N444" s="37"/>
      <c r="O444" s="37"/>
      <c r="P444" s="37"/>
      <c r="U444" s="114"/>
      <c r="AL444" s="216" t="str">
        <f>IF(ISERROR(IF('T203'!B444="","",'T203'!B444)),"",IF('T203'!B444="","",'T203'!B444))</f>
        <v>A28044</v>
      </c>
      <c r="AM444" s="216" t="str">
        <f>IF(ISERROR(IF('T203'!K444="","",'T203'!K444)),"",IF('T203'!K444="","",'T203'!K444))</f>
        <v>A21524</v>
      </c>
      <c r="AN444" s="216">
        <f t="shared" si="20"/>
        <v>444</v>
      </c>
      <c r="AO444" s="216" t="str">
        <f>IF(ISERROR('T203'!L444),"",'T203'!L444)</f>
        <v xml:space="preserve"> </v>
      </c>
      <c r="AP444" s="216">
        <f t="shared" si="19"/>
        <v>1</v>
      </c>
      <c r="BV444" s="37"/>
    </row>
    <row r="445" spans="1:74" ht="15">
      <c r="A445" s="37"/>
      <c r="B445" s="37"/>
      <c r="C445" s="37"/>
      <c r="D445" s="37"/>
      <c r="E445" s="37"/>
      <c r="F445" s="37"/>
      <c r="G445" s="37"/>
      <c r="H445" s="37"/>
      <c r="I445" s="37"/>
      <c r="J445" s="37"/>
      <c r="K445" s="37"/>
      <c r="L445" s="37"/>
      <c r="M445" s="37"/>
      <c r="N445" s="37"/>
      <c r="O445" s="37"/>
      <c r="P445" s="37"/>
      <c r="U445" s="114"/>
      <c r="AL445" s="216" t="str">
        <f>IF(ISERROR(IF('T203'!B445="","",'T203'!B445)),"",IF('T203'!B445="","",'T203'!B445))</f>
        <v>A28046</v>
      </c>
      <c r="AM445" s="216" t="str">
        <f>IF(ISERROR(IF('T203'!K445="","",'T203'!K445)),"",IF('T203'!K445="","",'T203'!K445))</f>
        <v>A21526</v>
      </c>
      <c r="AN445" s="216">
        <f t="shared" si="20"/>
        <v>445</v>
      </c>
      <c r="AO445" s="216" t="str">
        <f>IF(ISERROR('T203'!L445),"",'T203'!L445)</f>
        <v xml:space="preserve"> </v>
      </c>
      <c r="AP445" s="216">
        <f t="shared" si="19"/>
        <v>1</v>
      </c>
      <c r="BV445" s="37"/>
    </row>
    <row r="446" spans="1:74" ht="15">
      <c r="A446" s="37"/>
      <c r="B446" s="37"/>
      <c r="C446" s="37"/>
      <c r="D446" s="37"/>
      <c r="E446" s="37"/>
      <c r="F446" s="37"/>
      <c r="G446" s="37"/>
      <c r="H446" s="37"/>
      <c r="I446" s="37"/>
      <c r="J446" s="37"/>
      <c r="K446" s="37"/>
      <c r="L446" s="37"/>
      <c r="M446" s="37"/>
      <c r="N446" s="37"/>
      <c r="O446" s="37"/>
      <c r="P446" s="37"/>
      <c r="U446" s="114"/>
      <c r="AL446" s="216" t="str">
        <f>IF(ISERROR(IF('T203'!B446="","",'T203'!B446)),"",IF('T203'!B446="","",'T203'!B446))</f>
        <v>A28048</v>
      </c>
      <c r="AM446" s="216" t="str">
        <f>IF(ISERROR(IF('T203'!K446="","",'T203'!K446)),"",IF('T203'!K446="","",'T203'!K446))</f>
        <v>A21528</v>
      </c>
      <c r="AN446" s="216">
        <f t="shared" si="20"/>
        <v>446</v>
      </c>
      <c r="AO446" s="216" t="str">
        <f>IF(ISERROR('T203'!L446),"",'T203'!L446)</f>
        <v xml:space="preserve"> </v>
      </c>
      <c r="AP446" s="216">
        <f t="shared" si="19"/>
        <v>1</v>
      </c>
      <c r="BV446" s="37"/>
    </row>
    <row r="447" spans="1:74" ht="15">
      <c r="A447" s="37"/>
      <c r="B447" s="37"/>
      <c r="C447" s="37"/>
      <c r="D447" s="37"/>
      <c r="E447" s="37"/>
      <c r="F447" s="37"/>
      <c r="G447" s="37"/>
      <c r="H447" s="37"/>
      <c r="I447" s="37"/>
      <c r="J447" s="37"/>
      <c r="K447" s="37"/>
      <c r="L447" s="37"/>
      <c r="M447" s="37"/>
      <c r="N447" s="37"/>
      <c r="O447" s="37"/>
      <c r="P447" s="37"/>
      <c r="U447" s="114"/>
      <c r="AL447" s="216" t="str">
        <f>IF(ISERROR(IF('T203'!B447="","",'T203'!B447)),"",IF('T203'!B447="","",'T203'!B447))</f>
        <v>A28050</v>
      </c>
      <c r="AM447" s="216" t="str">
        <f>IF(ISERROR(IF('T203'!K447="","",'T203'!K447)),"",IF('T203'!K447="","",'T203'!K447))</f>
        <v>A21530</v>
      </c>
      <c r="AN447" s="216">
        <f t="shared" si="20"/>
        <v>447</v>
      </c>
      <c r="AO447" s="216" t="str">
        <f>IF(ISERROR('T203'!L447),"",'T203'!L447)</f>
        <v xml:space="preserve"> </v>
      </c>
      <c r="AP447" s="216">
        <f t="shared" si="19"/>
        <v>1</v>
      </c>
      <c r="BV447" s="37"/>
    </row>
    <row r="448" spans="1:74" ht="15">
      <c r="A448" s="37"/>
      <c r="B448" s="37"/>
      <c r="C448" s="37"/>
      <c r="D448" s="37"/>
      <c r="E448" s="37"/>
      <c r="F448" s="37"/>
      <c r="G448" s="37"/>
      <c r="H448" s="37"/>
      <c r="I448" s="37"/>
      <c r="J448" s="37"/>
      <c r="K448" s="37"/>
      <c r="L448" s="37"/>
      <c r="M448" s="37"/>
      <c r="N448" s="37"/>
      <c r="O448" s="37"/>
      <c r="P448" s="37"/>
      <c r="U448" s="114"/>
      <c r="AL448" s="216" t="str">
        <f>IF(ISERROR(IF('T203'!B448="","",'T203'!B448)),"",IF('T203'!B448="","",'T203'!B448))</f>
        <v>A28052</v>
      </c>
      <c r="AM448" s="216" t="str">
        <f>IF(ISERROR(IF('T203'!K448="","",'T203'!K448)),"",IF('T203'!K448="","",'T203'!K448))</f>
        <v>A21532</v>
      </c>
      <c r="AN448" s="216">
        <f t="shared" si="20"/>
        <v>448</v>
      </c>
      <c r="AO448" s="216" t="str">
        <f>IF(ISERROR('T203'!L448),"",'T203'!L448)</f>
        <v xml:space="preserve"> </v>
      </c>
      <c r="AP448" s="216">
        <f t="shared" si="19"/>
        <v>1</v>
      </c>
      <c r="BV448" s="37"/>
    </row>
    <row r="449" spans="1:74" ht="15">
      <c r="A449" s="37"/>
      <c r="B449" s="37"/>
      <c r="C449" s="37"/>
      <c r="D449" s="37"/>
      <c r="E449" s="37"/>
      <c r="F449" s="37"/>
      <c r="G449" s="37"/>
      <c r="H449" s="37"/>
      <c r="I449" s="37"/>
      <c r="J449" s="37"/>
      <c r="K449" s="37"/>
      <c r="L449" s="37"/>
      <c r="M449" s="37"/>
      <c r="N449" s="37"/>
      <c r="O449" s="37"/>
      <c r="P449" s="37"/>
      <c r="U449" s="114"/>
      <c r="AL449" s="216" t="str">
        <f>IF(ISERROR(IF('T203'!B449="","",'T203'!B449)),"",IF('T203'!B449="","",'T203'!B449))</f>
        <v>A28054</v>
      </c>
      <c r="AM449" s="216" t="str">
        <f>IF(ISERROR(IF('T203'!K449="","",'T203'!K449)),"",IF('T203'!K449="","",'T203'!K449))</f>
        <v>A21534</v>
      </c>
      <c r="AN449" s="216">
        <f t="shared" si="20"/>
        <v>449</v>
      </c>
      <c r="AO449" s="216" t="str">
        <f>IF(ISERROR('T203'!L449),"",'T203'!L449)</f>
        <v xml:space="preserve"> </v>
      </c>
      <c r="AP449" s="216">
        <f t="shared" si="19"/>
        <v>1</v>
      </c>
      <c r="BV449" s="37"/>
    </row>
    <row r="450" spans="1:74" ht="15">
      <c r="A450" s="37"/>
      <c r="B450" s="37"/>
      <c r="C450" s="37"/>
      <c r="D450" s="37"/>
      <c r="E450" s="37"/>
      <c r="F450" s="37"/>
      <c r="G450" s="37"/>
      <c r="H450" s="37"/>
      <c r="I450" s="37"/>
      <c r="J450" s="37"/>
      <c r="K450" s="37"/>
      <c r="L450" s="37"/>
      <c r="M450" s="37"/>
      <c r="N450" s="37"/>
      <c r="O450" s="37"/>
      <c r="P450" s="37"/>
      <c r="U450" s="114"/>
      <c r="AL450" s="216" t="str">
        <f>IF(ISERROR(IF('T203'!B450="","",'T203'!B450)),"",IF('T203'!B450="","",'T203'!B450))</f>
        <v>A28056</v>
      </c>
      <c r="AM450" s="216" t="str">
        <f>IF(ISERROR(IF('T203'!K450="","",'T203'!K450)),"",IF('T203'!K450="","",'T203'!K450))</f>
        <v>A21536</v>
      </c>
      <c r="AN450" s="216">
        <f t="shared" si="20"/>
        <v>450</v>
      </c>
      <c r="AO450" s="216" t="str">
        <f>IF(ISERROR('T203'!L450),"",'T203'!L450)</f>
        <v xml:space="preserve"> </v>
      </c>
      <c r="AP450" s="216">
        <f t="shared" si="19"/>
        <v>1</v>
      </c>
      <c r="BV450" s="37"/>
    </row>
    <row r="451" spans="1:74" ht="15">
      <c r="A451" s="37"/>
      <c r="B451" s="37"/>
      <c r="C451" s="37"/>
      <c r="D451" s="37"/>
      <c r="E451" s="37"/>
      <c r="F451" s="37"/>
      <c r="G451" s="37"/>
      <c r="H451" s="37"/>
      <c r="I451" s="37"/>
      <c r="J451" s="37"/>
      <c r="K451" s="37"/>
      <c r="L451" s="37"/>
      <c r="M451" s="37"/>
      <c r="N451" s="37"/>
      <c r="O451" s="37"/>
      <c r="P451" s="37"/>
      <c r="U451" s="114"/>
      <c r="AL451" s="216" t="str">
        <f>IF(ISERROR(IF('T203'!B451="","",'T203'!B451)),"",IF('T203'!B451="","",'T203'!B451))</f>
        <v>A28058</v>
      </c>
      <c r="AM451" s="216" t="str">
        <f>IF(ISERROR(IF('T203'!K451="","",'T203'!K451)),"",IF('T203'!K451="","",'T203'!K451))</f>
        <v>A21538</v>
      </c>
      <c r="AN451" s="216">
        <f t="shared" si="20"/>
        <v>451</v>
      </c>
      <c r="AO451" s="216" t="str">
        <f>IF(ISERROR('T203'!L451),"",'T203'!L451)</f>
        <v xml:space="preserve"> </v>
      </c>
      <c r="AP451" s="216">
        <f t="shared" si="19"/>
        <v>1</v>
      </c>
      <c r="BV451" s="37"/>
    </row>
    <row r="452" spans="1:74" ht="15">
      <c r="A452" s="37"/>
      <c r="B452" s="37"/>
      <c r="C452" s="37"/>
      <c r="D452" s="37"/>
      <c r="E452" s="37"/>
      <c r="F452" s="37"/>
      <c r="G452" s="37"/>
      <c r="H452" s="37"/>
      <c r="I452" s="37"/>
      <c r="J452" s="37"/>
      <c r="K452" s="37"/>
      <c r="L452" s="37"/>
      <c r="M452" s="37"/>
      <c r="N452" s="37"/>
      <c r="O452" s="37"/>
      <c r="P452" s="37"/>
      <c r="U452" s="114"/>
      <c r="AL452" s="216" t="str">
        <f>IF(ISERROR(IF('T203'!B452="","",'T203'!B452)),"",IF('T203'!B452="","",'T203'!B452))</f>
        <v>A28502</v>
      </c>
      <c r="AM452" s="216" t="str">
        <f>IF(ISERROR(IF('T203'!K452="","",'T203'!K452)),"",IF('T203'!K452="","",'T203'!K452))</f>
        <v>A21540</v>
      </c>
      <c r="AN452" s="216">
        <f t="shared" si="20"/>
        <v>452</v>
      </c>
      <c r="AO452" s="216" t="str">
        <f>IF(ISERROR('T203'!L452),"",'T203'!L452)</f>
        <v xml:space="preserve"> </v>
      </c>
      <c r="AP452" s="216">
        <f t="shared" si="19"/>
        <v>1</v>
      </c>
      <c r="BV452" s="37"/>
    </row>
    <row r="453" spans="1:74" ht="15">
      <c r="A453" s="37"/>
      <c r="B453" s="37"/>
      <c r="C453" s="37"/>
      <c r="D453" s="37"/>
      <c r="E453" s="37"/>
      <c r="F453" s="37"/>
      <c r="G453" s="37"/>
      <c r="H453" s="37"/>
      <c r="I453" s="37"/>
      <c r="J453" s="37"/>
      <c r="K453" s="37"/>
      <c r="L453" s="37"/>
      <c r="M453" s="37"/>
      <c r="N453" s="37"/>
      <c r="O453" s="37"/>
      <c r="P453" s="37"/>
      <c r="U453" s="114"/>
      <c r="AL453" s="216" t="str">
        <f>IF(ISERROR(IF('T203'!B453="","",'T203'!B453)),"",IF('T203'!B453="","",'T203'!B453))</f>
        <v>A28504</v>
      </c>
      <c r="AM453" s="216" t="str">
        <f>IF(ISERROR(IF('T203'!K453="","",'T203'!K453)),"",IF('T203'!K453="","",'T203'!K453))</f>
        <v>A22002</v>
      </c>
      <c r="AN453" s="216">
        <f t="shared" si="20"/>
        <v>453</v>
      </c>
      <c r="AO453" s="216" t="str">
        <f>IF(ISERROR('T203'!L453),"",'T203'!L453)</f>
        <v>1-11</v>
      </c>
      <c r="AP453" s="216">
        <f t="shared" ref="AP453:AP516" si="21">IF(AO453="",0,1)</f>
        <v>1</v>
      </c>
      <c r="BV453" s="37"/>
    </row>
    <row r="454" spans="1:74" ht="15">
      <c r="A454" s="37"/>
      <c r="B454" s="37"/>
      <c r="C454" s="37"/>
      <c r="D454" s="37"/>
      <c r="E454" s="37"/>
      <c r="F454" s="37"/>
      <c r="G454" s="37"/>
      <c r="H454" s="37"/>
      <c r="I454" s="37"/>
      <c r="J454" s="37"/>
      <c r="K454" s="37"/>
      <c r="L454" s="37"/>
      <c r="M454" s="37"/>
      <c r="N454" s="37"/>
      <c r="O454" s="37"/>
      <c r="P454" s="37"/>
      <c r="U454" s="114"/>
      <c r="AL454" s="216" t="str">
        <f>IF(ISERROR(IF('T203'!B454="","",'T203'!B454)),"",IF('T203'!B454="","",'T203'!B454))</f>
        <v>A28506</v>
      </c>
      <c r="AM454" s="216" t="str">
        <f>IF(ISERROR(IF('T203'!K454="","",'T203'!K454)),"",IF('T203'!K454="","",'T203'!K454))</f>
        <v>A22002</v>
      </c>
      <c r="AN454" s="216">
        <f t="shared" si="20"/>
        <v>454</v>
      </c>
      <c r="AO454" s="216" t="str">
        <f>IF(ISERROR('T203'!L454),"",'T203'!L454)</f>
        <v>3-11</v>
      </c>
      <c r="AP454" s="216">
        <f t="shared" si="21"/>
        <v>1</v>
      </c>
      <c r="BV454" s="37"/>
    </row>
    <row r="455" spans="1:74" ht="15">
      <c r="A455" s="37"/>
      <c r="B455" s="37"/>
      <c r="C455" s="37"/>
      <c r="D455" s="37"/>
      <c r="E455" s="37"/>
      <c r="F455" s="37"/>
      <c r="G455" s="37"/>
      <c r="H455" s="37"/>
      <c r="I455" s="37"/>
      <c r="J455" s="37"/>
      <c r="K455" s="37"/>
      <c r="L455" s="37"/>
      <c r="M455" s="37"/>
      <c r="N455" s="37"/>
      <c r="O455" s="37"/>
      <c r="P455" s="37"/>
      <c r="U455" s="114"/>
      <c r="AL455" s="216" t="str">
        <f>IF(ISERROR(IF('T203'!B455="","",'T203'!B455)),"",IF('T203'!B455="","",'T203'!B455))</f>
        <v>A28508</v>
      </c>
      <c r="AM455" s="216" t="str">
        <f>IF(ISERROR(IF('T203'!K455="","",'T203'!K455)),"",IF('T203'!K455="","",'T203'!K455))</f>
        <v>A22004</v>
      </c>
      <c r="AN455" s="216">
        <f t="shared" si="20"/>
        <v>455</v>
      </c>
      <c r="AO455" s="216" t="str">
        <f>IF(ISERROR('T203'!L455),"",'T203'!L455)</f>
        <v>1-9</v>
      </c>
      <c r="AP455" s="216">
        <f t="shared" si="21"/>
        <v>1</v>
      </c>
      <c r="BV455" s="37"/>
    </row>
    <row r="456" spans="1:74" ht="15">
      <c r="A456" s="37"/>
      <c r="B456" s="37"/>
      <c r="C456" s="37"/>
      <c r="D456" s="37"/>
      <c r="E456" s="37"/>
      <c r="F456" s="37"/>
      <c r="G456" s="37"/>
      <c r="H456" s="37"/>
      <c r="I456" s="37"/>
      <c r="J456" s="37"/>
      <c r="K456" s="37"/>
      <c r="L456" s="37"/>
      <c r="M456" s="37"/>
      <c r="N456" s="37"/>
      <c r="O456" s="37"/>
      <c r="P456" s="37"/>
      <c r="U456" s="114"/>
      <c r="AL456" s="216" t="str">
        <f>IF(ISERROR(IF('T203'!B456="","",'T203'!B456)),"",IF('T203'!B456="","",'T203'!B456))</f>
        <v>A28510</v>
      </c>
      <c r="AM456" s="216" t="str">
        <f>IF(ISERROR(IF('T203'!K456="","",'T203'!K456)),"",IF('T203'!K456="","",'T203'!K456))</f>
        <v>A22004</v>
      </c>
      <c r="AN456" s="216">
        <f t="shared" si="20"/>
        <v>456</v>
      </c>
      <c r="AO456" s="216" t="str">
        <f>IF(ISERROR('T203'!L456),"",'T203'!L456)</f>
        <v>5-9</v>
      </c>
      <c r="AP456" s="216">
        <f t="shared" si="21"/>
        <v>1</v>
      </c>
      <c r="BV456" s="37"/>
    </row>
    <row r="457" spans="1:74" ht="15">
      <c r="A457" s="37"/>
      <c r="B457" s="37"/>
      <c r="C457" s="37"/>
      <c r="D457" s="37"/>
      <c r="E457" s="37"/>
      <c r="F457" s="37"/>
      <c r="G457" s="37"/>
      <c r="H457" s="37"/>
      <c r="I457" s="37"/>
      <c r="J457" s="37"/>
      <c r="K457" s="37"/>
      <c r="L457" s="37"/>
      <c r="M457" s="37"/>
      <c r="N457" s="37"/>
      <c r="O457" s="37"/>
      <c r="P457" s="37"/>
      <c r="U457" s="114"/>
      <c r="AL457" s="216" t="str">
        <f>IF(ISERROR(IF('T203'!B457="","",'T203'!B457)),"",IF('T203'!B457="","",'T203'!B457))</f>
        <v>A28512</v>
      </c>
      <c r="AM457" s="216" t="str">
        <f>IF(ISERROR(IF('T203'!K457="","",'T203'!K457)),"",IF('T203'!K457="","",'T203'!K457))</f>
        <v>A22004</v>
      </c>
      <c r="AN457" s="216">
        <f t="shared" si="20"/>
        <v>457</v>
      </c>
      <c r="AO457" s="216" t="str">
        <f>IF(ISERROR('T203'!L457),"",'T203'!L457)</f>
        <v>6-9</v>
      </c>
      <c r="AP457" s="216">
        <f t="shared" si="21"/>
        <v>1</v>
      </c>
      <c r="BV457" s="37"/>
    </row>
    <row r="458" spans="1:74" ht="15">
      <c r="A458" s="37"/>
      <c r="B458" s="37"/>
      <c r="C458" s="37"/>
      <c r="D458" s="37"/>
      <c r="E458" s="37"/>
      <c r="F458" s="37"/>
      <c r="G458" s="37"/>
      <c r="H458" s="37"/>
      <c r="I458" s="37"/>
      <c r="J458" s="37"/>
      <c r="K458" s="37"/>
      <c r="L458" s="37"/>
      <c r="M458" s="37"/>
      <c r="N458" s="37"/>
      <c r="O458" s="37"/>
      <c r="P458" s="37"/>
      <c r="U458" s="114"/>
      <c r="AL458" s="216" t="str">
        <f>IF(ISERROR(IF('T203'!B458="","",'T203'!B458)),"",IF('T203'!B458="","",'T203'!B458))</f>
        <v>A28514</v>
      </c>
      <c r="AM458" s="216" t="str">
        <f>IF(ISERROR(IF('T203'!K458="","",'T203'!K458)),"",IF('T203'!K458="","",'T203'!K458))</f>
        <v>A22006</v>
      </c>
      <c r="AN458" s="216">
        <f t="shared" si="20"/>
        <v>458</v>
      </c>
      <c r="AO458" s="216" t="str">
        <f>IF(ISERROR('T203'!L458),"",'T203'!L458)</f>
        <v>1-3</v>
      </c>
      <c r="AP458" s="216">
        <f t="shared" si="21"/>
        <v>1</v>
      </c>
      <c r="BV458" s="37"/>
    </row>
    <row r="459" spans="1:74" ht="15">
      <c r="A459" s="37"/>
      <c r="B459" s="37"/>
      <c r="C459" s="37"/>
      <c r="D459" s="37"/>
      <c r="E459" s="37"/>
      <c r="F459" s="37"/>
      <c r="G459" s="37"/>
      <c r="H459" s="37"/>
      <c r="I459" s="37"/>
      <c r="J459" s="37"/>
      <c r="K459" s="37"/>
      <c r="L459" s="37"/>
      <c r="M459" s="37"/>
      <c r="N459" s="37"/>
      <c r="O459" s="37"/>
      <c r="P459" s="37"/>
      <c r="U459" s="114"/>
      <c r="AL459" s="216" t="str">
        <f>IF(ISERROR(IF('T203'!B459="","",'T203'!B459)),"",IF('T203'!B459="","",'T203'!B459))</f>
        <v>A28516</v>
      </c>
      <c r="AM459" s="216" t="str">
        <f>IF(ISERROR(IF('T203'!K459="","",'T203'!K459)),"",IF('T203'!K459="","",'T203'!K459))</f>
        <v>A22008</v>
      </c>
      <c r="AN459" s="216">
        <f t="shared" si="20"/>
        <v>459</v>
      </c>
      <c r="AO459" s="216" t="str">
        <f>IF(ISERROR('T203'!L459),"",'T203'!L459)</f>
        <v>2-8</v>
      </c>
      <c r="AP459" s="216">
        <f t="shared" si="21"/>
        <v>1</v>
      </c>
      <c r="BV459" s="37"/>
    </row>
    <row r="460" spans="1:74" ht="15">
      <c r="A460" s="37"/>
      <c r="B460" s="37"/>
      <c r="C460" s="37"/>
      <c r="D460" s="37"/>
      <c r="E460" s="37"/>
      <c r="F460" s="37"/>
      <c r="G460" s="37"/>
      <c r="H460" s="37"/>
      <c r="I460" s="37"/>
      <c r="J460" s="37"/>
      <c r="K460" s="37"/>
      <c r="L460" s="37"/>
      <c r="M460" s="37"/>
      <c r="N460" s="37"/>
      <c r="O460" s="37"/>
      <c r="P460" s="37"/>
      <c r="U460" s="114"/>
      <c r="AL460" s="216" t="str">
        <f>IF(ISERROR(IF('T203'!B460="","",'T203'!B460)),"",IF('T203'!B460="","",'T203'!B460))</f>
        <v>A28518</v>
      </c>
      <c r="AM460" s="216" t="str">
        <f>IF(ISERROR(IF('T203'!K460="","",'T203'!K460)),"",IF('T203'!K460="","",'T203'!K460))</f>
        <v>A22010</v>
      </c>
      <c r="AN460" s="216">
        <f t="shared" si="20"/>
        <v>460</v>
      </c>
      <c r="AO460" s="216" t="str">
        <f>IF(ISERROR('T203'!L460),"",'T203'!L460)</f>
        <v>1-8</v>
      </c>
      <c r="AP460" s="216">
        <f t="shared" si="21"/>
        <v>1</v>
      </c>
      <c r="BV460" s="37"/>
    </row>
    <row r="461" spans="1:74" ht="15">
      <c r="A461" s="37"/>
      <c r="B461" s="37"/>
      <c r="C461" s="37"/>
      <c r="D461" s="37"/>
      <c r="E461" s="37"/>
      <c r="F461" s="37"/>
      <c r="G461" s="37"/>
      <c r="H461" s="37"/>
      <c r="I461" s="37"/>
      <c r="J461" s="37"/>
      <c r="K461" s="37"/>
      <c r="L461" s="37"/>
      <c r="M461" s="37"/>
      <c r="N461" s="37"/>
      <c r="O461" s="37"/>
      <c r="P461" s="37"/>
      <c r="U461" s="114"/>
      <c r="AL461" s="216" t="str">
        <f>IF(ISERROR(IF('T203'!B461="","",'T203'!B461)),"",IF('T203'!B461="","",'T203'!B461))</f>
        <v>A28520</v>
      </c>
      <c r="AM461" s="216" t="str">
        <f>IF(ISERROR(IF('T203'!K461="","",'T203'!K461)),"",IF('T203'!K461="","",'T203'!K461))</f>
        <v>A22010</v>
      </c>
      <c r="AN461" s="216">
        <f t="shared" ref="AN461:AN524" si="22">1+AN460</f>
        <v>461</v>
      </c>
      <c r="AO461" s="216" t="str">
        <f>IF(ISERROR('T203'!L461),"",'T203'!L461)</f>
        <v>2-5</v>
      </c>
      <c r="AP461" s="216">
        <f t="shared" si="21"/>
        <v>1</v>
      </c>
      <c r="BV461" s="37"/>
    </row>
    <row r="462" spans="1:74" ht="15">
      <c r="A462" s="37"/>
      <c r="B462" s="37"/>
      <c r="C462" s="37"/>
      <c r="D462" s="37"/>
      <c r="E462" s="37"/>
      <c r="F462" s="37"/>
      <c r="G462" s="37"/>
      <c r="H462" s="37"/>
      <c r="I462" s="37"/>
      <c r="J462" s="37"/>
      <c r="K462" s="37"/>
      <c r="L462" s="37"/>
      <c r="M462" s="37"/>
      <c r="N462" s="37"/>
      <c r="O462" s="37"/>
      <c r="P462" s="37"/>
      <c r="U462" s="114"/>
      <c r="AL462" s="216" t="str">
        <f>IF(ISERROR(IF('T203'!B462="","",'T203'!B462)),"",IF('T203'!B462="","",'T203'!B462))</f>
        <v>A28522</v>
      </c>
      <c r="AM462" s="216" t="str">
        <f>IF(ISERROR(IF('T203'!K462="","",'T203'!K462)),"",IF('T203'!K462="","",'T203'!K462))</f>
        <v>A22010</v>
      </c>
      <c r="AN462" s="216">
        <f t="shared" si="22"/>
        <v>462</v>
      </c>
      <c r="AO462" s="216" t="str">
        <f>IF(ISERROR('T203'!L462),"",'T203'!L462)</f>
        <v>3-8</v>
      </c>
      <c r="AP462" s="216">
        <f t="shared" si="21"/>
        <v>1</v>
      </c>
      <c r="BV462" s="37"/>
    </row>
    <row r="463" spans="1:74" ht="15">
      <c r="A463" s="37"/>
      <c r="B463" s="37"/>
      <c r="C463" s="37"/>
      <c r="D463" s="37"/>
      <c r="E463" s="37"/>
      <c r="F463" s="37"/>
      <c r="G463" s="37"/>
      <c r="H463" s="37"/>
      <c r="I463" s="37"/>
      <c r="J463" s="37"/>
      <c r="K463" s="37"/>
      <c r="L463" s="37"/>
      <c r="M463" s="37"/>
      <c r="N463" s="37"/>
      <c r="O463" s="37"/>
      <c r="P463" s="37"/>
      <c r="U463" s="114"/>
      <c r="AL463" s="216" t="str">
        <f>IF(ISERROR(IF('T203'!B463="","",'T203'!B463)),"",IF('T203'!B463="","",'T203'!B463))</f>
        <v>A28524</v>
      </c>
      <c r="AM463" s="216" t="str">
        <f>IF(ISERROR(IF('T203'!K463="","",'T203'!K463)),"",IF('T203'!K463="","",'T203'!K463))</f>
        <v>A22012</v>
      </c>
      <c r="AN463" s="216">
        <f t="shared" si="22"/>
        <v>463</v>
      </c>
      <c r="AO463" s="216" t="str">
        <f>IF(ISERROR('T203'!L463),"",'T203'!L463)</f>
        <v>2-6</v>
      </c>
      <c r="AP463" s="216">
        <f t="shared" si="21"/>
        <v>1</v>
      </c>
      <c r="BV463" s="37"/>
    </row>
    <row r="464" spans="1:74" ht="15">
      <c r="A464" s="37"/>
      <c r="B464" s="37"/>
      <c r="C464" s="37"/>
      <c r="D464" s="37"/>
      <c r="E464" s="37"/>
      <c r="F464" s="37"/>
      <c r="G464" s="37"/>
      <c r="H464" s="37"/>
      <c r="I464" s="37"/>
      <c r="J464" s="37"/>
      <c r="K464" s="37"/>
      <c r="L464" s="37"/>
      <c r="M464" s="37"/>
      <c r="N464" s="37"/>
      <c r="O464" s="37"/>
      <c r="P464" s="37"/>
      <c r="U464" s="114"/>
      <c r="AL464" s="216" t="str">
        <f>IF(ISERROR(IF('T203'!B464="","",'T203'!B464)),"",IF('T203'!B464="","",'T203'!B464))</f>
        <v>A28526</v>
      </c>
      <c r="AM464" s="216" t="str">
        <f>IF(ISERROR(IF('T203'!K464="","",'T203'!K464)),"",IF('T203'!K464="","",'T203'!K464))</f>
        <v>A22012</v>
      </c>
      <c r="AN464" s="216">
        <f t="shared" si="22"/>
        <v>464</v>
      </c>
      <c r="AO464" s="216" t="str">
        <f>IF(ISERROR('T203'!L464),"",'T203'!L464)</f>
        <v>4B -6</v>
      </c>
      <c r="AP464" s="216">
        <f t="shared" si="21"/>
        <v>1</v>
      </c>
      <c r="BV464" s="37"/>
    </row>
    <row r="465" spans="1:74" ht="15">
      <c r="A465" s="37"/>
      <c r="B465" s="37"/>
      <c r="C465" s="37"/>
      <c r="D465" s="37"/>
      <c r="E465" s="37"/>
      <c r="F465" s="37"/>
      <c r="G465" s="37"/>
      <c r="H465" s="37"/>
      <c r="I465" s="37"/>
      <c r="J465" s="37"/>
      <c r="K465" s="37"/>
      <c r="L465" s="37"/>
      <c r="M465" s="37"/>
      <c r="N465" s="37"/>
      <c r="O465" s="37"/>
      <c r="P465" s="37"/>
      <c r="U465" s="114"/>
      <c r="AL465" s="216" t="str">
        <f>IF(ISERROR(IF('T203'!B465="","",'T203'!B465)),"",IF('T203'!B465="","",'T203'!B465))</f>
        <v>A28528</v>
      </c>
      <c r="AM465" s="216" t="str">
        <f>IF(ISERROR(IF('T203'!K465="","",'T203'!K465)),"",IF('T203'!K465="","",'T203'!K465))</f>
        <v>A22014</v>
      </c>
      <c r="AN465" s="216">
        <f t="shared" si="22"/>
        <v>465</v>
      </c>
      <c r="AO465" s="216" t="str">
        <f>IF(ISERROR('T203'!L465),"",'T203'!L465)</f>
        <v>1-12</v>
      </c>
      <c r="AP465" s="216">
        <f t="shared" si="21"/>
        <v>1</v>
      </c>
      <c r="BV465" s="37"/>
    </row>
    <row r="466" spans="1:74" ht="15">
      <c r="A466" s="37"/>
      <c r="B466" s="37"/>
      <c r="C466" s="37"/>
      <c r="D466" s="37"/>
      <c r="E466" s="37"/>
      <c r="F466" s="37"/>
      <c r="G466" s="37"/>
      <c r="H466" s="37"/>
      <c r="I466" s="37"/>
      <c r="J466" s="37"/>
      <c r="K466" s="37"/>
      <c r="L466" s="37"/>
      <c r="M466" s="37"/>
      <c r="N466" s="37"/>
      <c r="O466" s="37"/>
      <c r="P466" s="37"/>
      <c r="U466" s="114"/>
      <c r="AL466" s="216" t="str">
        <f>IF(ISERROR(IF('T203'!B466="","",'T203'!B466)),"",IF('T203'!B466="","",'T203'!B466))</f>
        <v>A28530</v>
      </c>
      <c r="AM466" s="216" t="str">
        <f>IF(ISERROR(IF('T203'!K466="","",'T203'!K466)),"",IF('T203'!K466="","",'T203'!K466))</f>
        <v>A22014</v>
      </c>
      <c r="AN466" s="216">
        <f t="shared" si="22"/>
        <v>466</v>
      </c>
      <c r="AO466" s="216" t="str">
        <f>IF(ISERROR('T203'!L466),"",'T203'!L466)</f>
        <v>1-7</v>
      </c>
      <c r="AP466" s="216">
        <f t="shared" si="21"/>
        <v>1</v>
      </c>
      <c r="BV466" s="37"/>
    </row>
    <row r="467" spans="1:74" ht="15">
      <c r="A467" s="37"/>
      <c r="B467" s="37"/>
      <c r="C467" s="37"/>
      <c r="D467" s="37"/>
      <c r="E467" s="37"/>
      <c r="F467" s="37"/>
      <c r="G467" s="37"/>
      <c r="H467" s="37"/>
      <c r="I467" s="37"/>
      <c r="J467" s="37"/>
      <c r="K467" s="37"/>
      <c r="L467" s="37"/>
      <c r="M467" s="37"/>
      <c r="N467" s="37"/>
      <c r="O467" s="37"/>
      <c r="P467" s="37"/>
      <c r="U467" s="114"/>
      <c r="AL467" s="216" t="str">
        <f>IF(ISERROR(IF('T203'!B467="","",'T203'!B467)),"",IF('T203'!B467="","",'T203'!B467))</f>
        <v>A29002</v>
      </c>
      <c r="AM467" s="216" t="str">
        <f>IF(ISERROR(IF('T203'!K467="","",'T203'!K467)),"",IF('T203'!K467="","",'T203'!K467))</f>
        <v>A22016</v>
      </c>
      <c r="AN467" s="216">
        <f t="shared" si="22"/>
        <v>467</v>
      </c>
      <c r="AO467" s="216" t="str">
        <f>IF(ISERROR('T203'!L467),"",'T203'!L467)</f>
        <v>1-15</v>
      </c>
      <c r="AP467" s="216">
        <f t="shared" si="21"/>
        <v>1</v>
      </c>
      <c r="BV467" s="37"/>
    </row>
    <row r="468" spans="1:74" ht="15">
      <c r="A468" s="37"/>
      <c r="B468" s="37"/>
      <c r="C468" s="37"/>
      <c r="D468" s="37"/>
      <c r="E468" s="37"/>
      <c r="F468" s="37"/>
      <c r="G468" s="37"/>
      <c r="H468" s="37"/>
      <c r="I468" s="37"/>
      <c r="J468" s="37"/>
      <c r="K468" s="37"/>
      <c r="L468" s="37"/>
      <c r="M468" s="37"/>
      <c r="N468" s="37"/>
      <c r="O468" s="37"/>
      <c r="P468" s="37"/>
      <c r="U468" s="114"/>
      <c r="AL468" s="216" t="str">
        <f>IF(ISERROR(IF('T203'!B468="","",'T203'!B468)),"",IF('T203'!B468="","",'T203'!B468))</f>
        <v>A29004</v>
      </c>
      <c r="AM468" s="216" t="str">
        <f>IF(ISERROR(IF('T203'!K468="","",'T203'!K468)),"",IF('T203'!K468="","",'T203'!K468))</f>
        <v>A22016</v>
      </c>
      <c r="AN468" s="216">
        <f t="shared" si="22"/>
        <v>468</v>
      </c>
      <c r="AO468" s="216" t="str">
        <f>IF(ISERROR('T203'!L468),"",'T203'!L468)</f>
        <v>1-8</v>
      </c>
      <c r="AP468" s="216">
        <f t="shared" si="21"/>
        <v>1</v>
      </c>
      <c r="BV468" s="37"/>
    </row>
    <row r="469" spans="1:74" ht="15">
      <c r="A469" s="37"/>
      <c r="B469" s="37"/>
      <c r="C469" s="37"/>
      <c r="D469" s="37"/>
      <c r="E469" s="37"/>
      <c r="F469" s="37"/>
      <c r="G469" s="37"/>
      <c r="H469" s="37"/>
      <c r="I469" s="37"/>
      <c r="J469" s="37"/>
      <c r="K469" s="37"/>
      <c r="L469" s="37"/>
      <c r="M469" s="37"/>
      <c r="N469" s="37"/>
      <c r="O469" s="37"/>
      <c r="P469" s="37"/>
      <c r="U469" s="114"/>
      <c r="AL469" s="216" t="str">
        <f>IF(ISERROR(IF('T203'!B469="","",'T203'!B469)),"",IF('T203'!B469="","",'T203'!B469))</f>
        <v>A29006</v>
      </c>
      <c r="AM469" s="216" t="str">
        <f>IF(ISERROR(IF('T203'!K469="","",'T203'!K469)),"",IF('T203'!K469="","",'T203'!K469))</f>
        <v>A22018</v>
      </c>
      <c r="AN469" s="216">
        <f t="shared" si="22"/>
        <v>469</v>
      </c>
      <c r="AO469" s="216" t="str">
        <f>IF(ISERROR('T203'!L469),"",'T203'!L469)</f>
        <v xml:space="preserve"> </v>
      </c>
      <c r="AP469" s="216">
        <f t="shared" si="21"/>
        <v>1</v>
      </c>
      <c r="BV469" s="37"/>
    </row>
    <row r="470" spans="1:74" ht="15">
      <c r="A470" s="37"/>
      <c r="B470" s="37"/>
      <c r="C470" s="37"/>
      <c r="D470" s="37"/>
      <c r="E470" s="37"/>
      <c r="F470" s="37"/>
      <c r="G470" s="37"/>
      <c r="H470" s="37"/>
      <c r="I470" s="37"/>
      <c r="J470" s="37"/>
      <c r="K470" s="37"/>
      <c r="L470" s="37"/>
      <c r="M470" s="37"/>
      <c r="N470" s="37"/>
      <c r="O470" s="37"/>
      <c r="P470" s="37"/>
      <c r="U470" s="114"/>
      <c r="AL470" s="216" t="str">
        <f>IF(ISERROR(IF('T203'!B470="","",'T203'!B470)),"",IF('T203'!B470="","",'T203'!B470))</f>
        <v>A29008</v>
      </c>
      <c r="AM470" s="216" t="str">
        <f>IF(ISERROR(IF('T203'!K470="","",'T203'!K470)),"",IF('T203'!K470="","",'T203'!K470))</f>
        <v>A22020</v>
      </c>
      <c r="AN470" s="216">
        <f t="shared" si="22"/>
        <v>470</v>
      </c>
      <c r="AO470" s="216" t="str">
        <f>IF(ISERROR('T203'!L470),"",'T203'!L470)</f>
        <v>1-8</v>
      </c>
      <c r="AP470" s="216">
        <f t="shared" si="21"/>
        <v>1</v>
      </c>
      <c r="BV470" s="37"/>
    </row>
    <row r="471" spans="1:74" ht="15">
      <c r="A471" s="37"/>
      <c r="B471" s="37"/>
      <c r="C471" s="37"/>
      <c r="D471" s="37"/>
      <c r="E471" s="37"/>
      <c r="F471" s="37"/>
      <c r="G471" s="37"/>
      <c r="H471" s="37"/>
      <c r="I471" s="37"/>
      <c r="J471" s="37"/>
      <c r="K471" s="37"/>
      <c r="L471" s="37"/>
      <c r="M471" s="37"/>
      <c r="N471" s="37"/>
      <c r="O471" s="37"/>
      <c r="P471" s="37"/>
      <c r="U471" s="114"/>
      <c r="AL471" s="216" t="str">
        <f>IF(ISERROR(IF('T203'!B471="","",'T203'!B471)),"",IF('T203'!B471="","",'T203'!B471))</f>
        <v>A29010</v>
      </c>
      <c r="AM471" s="216" t="str">
        <f>IF(ISERROR(IF('T203'!K471="","",'T203'!K471)),"",IF('T203'!K471="","",'T203'!K471))</f>
        <v>A22022</v>
      </c>
      <c r="AN471" s="216">
        <f t="shared" si="22"/>
        <v>471</v>
      </c>
      <c r="AO471" s="216" t="str">
        <f>IF(ISERROR('T203'!L471),"",'T203'!L471)</f>
        <v xml:space="preserve"> </v>
      </c>
      <c r="AP471" s="216">
        <f t="shared" si="21"/>
        <v>1</v>
      </c>
      <c r="BV471" s="37"/>
    </row>
    <row r="472" spans="1:74" ht="15">
      <c r="A472" s="37"/>
      <c r="B472" s="37"/>
      <c r="C472" s="37"/>
      <c r="D472" s="37"/>
      <c r="E472" s="37"/>
      <c r="F472" s="37"/>
      <c r="G472" s="37"/>
      <c r="H472" s="37"/>
      <c r="I472" s="37"/>
      <c r="J472" s="37"/>
      <c r="K472" s="37"/>
      <c r="L472" s="37"/>
      <c r="M472" s="37"/>
      <c r="N472" s="37"/>
      <c r="O472" s="37"/>
      <c r="P472" s="37"/>
      <c r="U472" s="114"/>
      <c r="AL472" s="216" t="str">
        <f>IF(ISERROR(IF('T203'!B472="","",'T203'!B472)),"",IF('T203'!B472="","",'T203'!B472))</f>
        <v>A29012</v>
      </c>
      <c r="AM472" s="216" t="str">
        <f>IF(ISERROR(IF('T203'!K472="","",'T203'!K472)),"",IF('T203'!K472="","",'T203'!K472))</f>
        <v>A22024</v>
      </c>
      <c r="AN472" s="216">
        <f t="shared" si="22"/>
        <v>472</v>
      </c>
      <c r="AO472" s="216" t="str">
        <f>IF(ISERROR('T203'!L472),"",'T203'!L472)</f>
        <v>1-2</v>
      </c>
      <c r="AP472" s="216">
        <f t="shared" si="21"/>
        <v>1</v>
      </c>
      <c r="BV472" s="37"/>
    </row>
    <row r="473" spans="1:74" ht="15">
      <c r="A473" s="37"/>
      <c r="B473" s="37"/>
      <c r="C473" s="37"/>
      <c r="D473" s="37"/>
      <c r="E473" s="37"/>
      <c r="F473" s="37"/>
      <c r="G473" s="37"/>
      <c r="H473" s="37"/>
      <c r="I473" s="37"/>
      <c r="J473" s="37"/>
      <c r="K473" s="37"/>
      <c r="L473" s="37"/>
      <c r="M473" s="37"/>
      <c r="N473" s="37"/>
      <c r="O473" s="37"/>
      <c r="P473" s="37"/>
      <c r="U473" s="114"/>
      <c r="AL473" s="216" t="str">
        <f>IF(ISERROR(IF('T203'!B473="","",'T203'!B473)),"",IF('T203'!B473="","",'T203'!B473))</f>
        <v>A29502</v>
      </c>
      <c r="AM473" s="216" t="str">
        <f>IF(ISERROR(IF('T203'!K473="","",'T203'!K473)),"",IF('T203'!K473="","",'T203'!K473))</f>
        <v>A22026</v>
      </c>
      <c r="AN473" s="216">
        <f t="shared" si="22"/>
        <v>473</v>
      </c>
      <c r="AO473" s="216" t="str">
        <f>IF(ISERROR('T203'!L473),"",'T203'!L473)</f>
        <v>3-5</v>
      </c>
      <c r="AP473" s="216">
        <f t="shared" si="21"/>
        <v>1</v>
      </c>
      <c r="BV473" s="37"/>
    </row>
    <row r="474" spans="1:74" ht="15">
      <c r="A474" s="37"/>
      <c r="B474" s="37"/>
      <c r="C474" s="37"/>
      <c r="D474" s="37"/>
      <c r="E474" s="37"/>
      <c r="F474" s="37"/>
      <c r="G474" s="37"/>
      <c r="H474" s="37"/>
      <c r="I474" s="37"/>
      <c r="J474" s="37"/>
      <c r="K474" s="37"/>
      <c r="L474" s="37"/>
      <c r="M474" s="37"/>
      <c r="N474" s="37"/>
      <c r="O474" s="37"/>
      <c r="P474" s="37"/>
      <c r="U474" s="114"/>
      <c r="AL474" s="216" t="str">
        <f>IF(ISERROR(IF('T203'!B474="","",'T203'!B474)),"",IF('T203'!B474="","",'T203'!B474))</f>
        <v>A29504</v>
      </c>
      <c r="AM474" s="216" t="str">
        <f>IF(ISERROR(IF('T203'!K474="","",'T203'!K474)),"",IF('T203'!K474="","",'T203'!K474))</f>
        <v>A22028</v>
      </c>
      <c r="AN474" s="216">
        <f t="shared" si="22"/>
        <v>474</v>
      </c>
      <c r="AO474" s="216" t="str">
        <f>IF(ISERROR('T203'!L474),"",'T203'!L474)</f>
        <v xml:space="preserve"> </v>
      </c>
      <c r="AP474" s="216">
        <f t="shared" si="21"/>
        <v>1</v>
      </c>
      <c r="BV474" s="37"/>
    </row>
    <row r="475" spans="1:74" ht="15">
      <c r="A475" s="37"/>
      <c r="B475" s="37"/>
      <c r="C475" s="37"/>
      <c r="D475" s="37"/>
      <c r="E475" s="37"/>
      <c r="F475" s="37"/>
      <c r="G475" s="37"/>
      <c r="H475" s="37"/>
      <c r="I475" s="37"/>
      <c r="J475" s="37"/>
      <c r="K475" s="37"/>
      <c r="L475" s="37"/>
      <c r="M475" s="37"/>
      <c r="N475" s="37"/>
      <c r="O475" s="37"/>
      <c r="P475" s="37"/>
      <c r="U475" s="114"/>
      <c r="AL475" s="216" t="str">
        <f>IF(ISERROR(IF('T203'!B475="","",'T203'!B475)),"",IF('T203'!B475="","",'T203'!B475))</f>
        <v>A30502</v>
      </c>
      <c r="AM475" s="216" t="str">
        <f>IF(ISERROR(IF('T203'!K475="","",'T203'!K475)),"",IF('T203'!K475="","",'T203'!K475))</f>
        <v>A22030</v>
      </c>
      <c r="AN475" s="216">
        <f t="shared" si="22"/>
        <v>475</v>
      </c>
      <c r="AO475" s="216" t="str">
        <f>IF(ISERROR('T203'!L475),"",'T203'!L475)</f>
        <v>1-5</v>
      </c>
      <c r="AP475" s="216">
        <f t="shared" si="21"/>
        <v>1</v>
      </c>
      <c r="BV475" s="37"/>
    </row>
    <row r="476" spans="1:74" ht="15">
      <c r="A476" s="37"/>
      <c r="B476" s="37"/>
      <c r="C476" s="37"/>
      <c r="D476" s="37"/>
      <c r="E476" s="37"/>
      <c r="F476" s="37"/>
      <c r="G476" s="37"/>
      <c r="H476" s="37"/>
      <c r="I476" s="37"/>
      <c r="J476" s="37"/>
      <c r="K476" s="37"/>
      <c r="L476" s="37"/>
      <c r="M476" s="37"/>
      <c r="N476" s="37"/>
      <c r="O476" s="37"/>
      <c r="P476" s="37"/>
      <c r="U476" s="114"/>
      <c r="AL476" s="216" t="str">
        <f>IF(ISERROR(IF('T203'!B476="","",'T203'!B476)),"",IF('T203'!B476="","",'T203'!B476))</f>
        <v>A30504</v>
      </c>
      <c r="AM476" s="216" t="str">
        <f>IF(ISERROR(IF('T203'!K476="","",'T203'!K476)),"",IF('T203'!K476="","",'T203'!K476))</f>
        <v>A22030</v>
      </c>
      <c r="AN476" s="216">
        <f t="shared" si="22"/>
        <v>476</v>
      </c>
      <c r="AO476" s="216" t="str">
        <f>IF(ISERROR('T203'!L476),"",'T203'!L476)</f>
        <v>1-6</v>
      </c>
      <c r="AP476" s="216">
        <f t="shared" si="21"/>
        <v>1</v>
      </c>
      <c r="AQ476" s="312"/>
      <c r="AR476" s="312"/>
      <c r="AS476" s="312"/>
      <c r="AT476" s="312"/>
      <c r="AU476" s="312"/>
      <c r="AV476" s="312"/>
      <c r="AW476" s="312"/>
      <c r="AX476" s="312"/>
      <c r="AY476" s="312"/>
      <c r="AZ476" s="312"/>
      <c r="BA476" s="312"/>
      <c r="BB476" s="312"/>
      <c r="BC476" s="312"/>
      <c r="BD476" s="312"/>
      <c r="BE476" s="312"/>
      <c r="BF476" s="312"/>
      <c r="BG476" s="312"/>
      <c r="BH476" s="312"/>
      <c r="BI476" s="312"/>
      <c r="BV476" s="37"/>
    </row>
    <row r="477" spans="1:74" ht="15">
      <c r="A477" s="37"/>
      <c r="B477" s="37"/>
      <c r="C477" s="37"/>
      <c r="D477" s="37"/>
      <c r="E477" s="37"/>
      <c r="F477" s="37"/>
      <c r="G477" s="37"/>
      <c r="H477" s="37"/>
      <c r="I477" s="37"/>
      <c r="J477" s="37"/>
      <c r="K477" s="37"/>
      <c r="L477" s="37"/>
      <c r="M477" s="37"/>
      <c r="N477" s="37"/>
      <c r="O477" s="37"/>
      <c r="P477" s="37"/>
      <c r="U477" s="114"/>
      <c r="AL477" s="216" t="str">
        <f>IF(ISERROR(IF('T203'!B477="","",'T203'!B477)),"",IF('T203'!B477="","",'T203'!B477))</f>
        <v>A30506</v>
      </c>
      <c r="AM477" s="216" t="str">
        <f>IF(ISERROR(IF('T203'!K477="","",'T203'!K477)),"",IF('T203'!K477="","",'T203'!K477))</f>
        <v>A22030</v>
      </c>
      <c r="AN477" s="216">
        <f t="shared" si="22"/>
        <v>477</v>
      </c>
      <c r="AO477" s="216" t="str">
        <f>IF(ISERROR('T203'!L477),"",'T203'!L477)</f>
        <v>1-8</v>
      </c>
      <c r="AP477" s="216">
        <f t="shared" si="21"/>
        <v>1</v>
      </c>
      <c r="AQ477" s="312"/>
      <c r="AR477" s="312"/>
      <c r="AS477" s="312"/>
      <c r="AT477" s="312"/>
      <c r="AU477" s="312"/>
      <c r="AV477" s="312"/>
      <c r="AW477" s="312"/>
      <c r="AX477" s="312"/>
      <c r="AY477" s="312"/>
      <c r="AZ477" s="312"/>
      <c r="BA477" s="312"/>
      <c r="BB477" s="312"/>
      <c r="BC477" s="312"/>
      <c r="BD477" s="312"/>
      <c r="BE477" s="312"/>
      <c r="BF477" s="312"/>
      <c r="BG477" s="312"/>
      <c r="BH477" s="312"/>
      <c r="BI477" s="312"/>
      <c r="BV477" s="37"/>
    </row>
    <row r="478" spans="1:74" ht="15">
      <c r="A478" s="37"/>
      <c r="B478" s="37"/>
      <c r="C478" s="37"/>
      <c r="D478" s="37"/>
      <c r="E478" s="37"/>
      <c r="F478" s="37"/>
      <c r="G478" s="37"/>
      <c r="H478" s="37"/>
      <c r="I478" s="37"/>
      <c r="J478" s="37"/>
      <c r="K478" s="37"/>
      <c r="L478" s="37"/>
      <c r="M478" s="37"/>
      <c r="N478" s="37"/>
      <c r="O478" s="37"/>
      <c r="P478" s="37"/>
      <c r="U478" s="114"/>
      <c r="AL478" s="216" t="str">
        <f>IF(ISERROR(IF('T203'!B478="","",'T203'!B478)),"",IF('T203'!B478="","",'T203'!B478))</f>
        <v>A30508</v>
      </c>
      <c r="AM478" s="216" t="str">
        <f>IF(ISERROR(IF('T203'!K478="","",'T203'!K478)),"",IF('T203'!K478="","",'T203'!K478))</f>
        <v>A22032</v>
      </c>
      <c r="AN478" s="216">
        <f t="shared" si="22"/>
        <v>478</v>
      </c>
      <c r="AO478" s="216" t="str">
        <f>IF(ISERROR('T203'!L478),"",'T203'!L478)</f>
        <v>1-6</v>
      </c>
      <c r="AP478" s="216">
        <f t="shared" si="21"/>
        <v>1</v>
      </c>
      <c r="AQ478" s="312"/>
      <c r="AR478" s="312"/>
      <c r="AS478" s="312"/>
      <c r="AT478" s="312"/>
      <c r="AU478" s="312"/>
      <c r="AV478" s="312"/>
      <c r="AW478" s="312"/>
      <c r="AX478" s="312"/>
      <c r="AY478" s="312"/>
      <c r="AZ478" s="312"/>
      <c r="BA478" s="312"/>
      <c r="BB478" s="312"/>
      <c r="BC478" s="312"/>
      <c r="BD478" s="312"/>
      <c r="BE478" s="312"/>
      <c r="BF478" s="312"/>
      <c r="BG478" s="312"/>
      <c r="BH478" s="312"/>
      <c r="BI478" s="312"/>
      <c r="BV478" s="37"/>
    </row>
    <row r="479" spans="1:74" ht="15">
      <c r="A479" s="37"/>
      <c r="B479" s="37"/>
      <c r="C479" s="37"/>
      <c r="D479" s="37"/>
      <c r="E479" s="37"/>
      <c r="F479" s="37"/>
      <c r="G479" s="37"/>
      <c r="H479" s="37"/>
      <c r="I479" s="37"/>
      <c r="J479" s="37"/>
      <c r="K479" s="37"/>
      <c r="L479" s="37"/>
      <c r="M479" s="37"/>
      <c r="N479" s="37"/>
      <c r="O479" s="37"/>
      <c r="P479" s="37"/>
      <c r="U479" s="114"/>
      <c r="AL479" s="216" t="str">
        <f>IF(ISERROR(IF('T203'!B479="","",'T203'!B479)),"",IF('T203'!B479="","",'T203'!B479))</f>
        <v>A30510</v>
      </c>
      <c r="AM479" s="216" t="str">
        <f>IF(ISERROR(IF('T203'!K479="","",'T203'!K479)),"",IF('T203'!K479="","",'T203'!K479))</f>
        <v>A22034</v>
      </c>
      <c r="AN479" s="216">
        <f t="shared" si="22"/>
        <v>479</v>
      </c>
      <c r="AO479" s="216" t="str">
        <f>IF(ISERROR('T203'!L479),"",'T203'!L479)</f>
        <v>2-12</v>
      </c>
      <c r="AP479" s="216">
        <f t="shared" si="21"/>
        <v>1</v>
      </c>
      <c r="AQ479" s="312"/>
      <c r="AR479" s="312"/>
      <c r="AS479" s="312"/>
      <c r="AT479" s="312"/>
      <c r="AU479" s="312"/>
      <c r="AV479" s="312"/>
      <c r="AW479" s="312"/>
      <c r="AX479" s="312"/>
      <c r="AY479" s="312"/>
      <c r="AZ479" s="312"/>
      <c r="BA479" s="312"/>
      <c r="BB479" s="312"/>
      <c r="BC479" s="312"/>
      <c r="BD479" s="312"/>
      <c r="BE479" s="312"/>
      <c r="BF479" s="312"/>
      <c r="BG479" s="312"/>
      <c r="BH479" s="312"/>
      <c r="BI479" s="312"/>
      <c r="BV479" s="37"/>
    </row>
    <row r="480" spans="1:74" ht="15">
      <c r="A480" s="37"/>
      <c r="B480" s="37"/>
      <c r="C480" s="37"/>
      <c r="D480" s="37"/>
      <c r="E480" s="37"/>
      <c r="F480" s="37"/>
      <c r="G480" s="37"/>
      <c r="H480" s="37"/>
      <c r="I480" s="37"/>
      <c r="J480" s="37"/>
      <c r="K480" s="37"/>
      <c r="L480" s="37"/>
      <c r="M480" s="37"/>
      <c r="N480" s="37"/>
      <c r="O480" s="37"/>
      <c r="P480" s="37"/>
      <c r="U480" s="114"/>
      <c r="AL480" s="216" t="str">
        <f>IF(ISERROR(IF('T203'!B480="","",'T203'!B480)),"",IF('T203'!B480="","",'T203'!B480))</f>
        <v>A30512</v>
      </c>
      <c r="AM480" s="216" t="str">
        <f>IF(ISERROR(IF('T203'!K480="","",'T203'!K480)),"",IF('T203'!K480="","",'T203'!K480))</f>
        <v>A22034</v>
      </c>
      <c r="AN480" s="216">
        <f t="shared" si="22"/>
        <v>480</v>
      </c>
      <c r="AO480" s="216" t="str">
        <f>IF(ISERROR('T203'!L480),"",'T203'!L480)</f>
        <v>5-11</v>
      </c>
      <c r="AP480" s="216">
        <f t="shared" si="21"/>
        <v>1</v>
      </c>
      <c r="AQ480" s="312"/>
      <c r="AR480" s="312"/>
      <c r="AS480" s="312"/>
      <c r="AT480" s="312"/>
      <c r="AU480" s="312"/>
      <c r="AV480" s="312"/>
      <c r="AW480" s="312"/>
      <c r="AX480" s="312"/>
      <c r="AY480" s="312"/>
      <c r="AZ480" s="312"/>
      <c r="BA480" s="312"/>
      <c r="BB480" s="312"/>
      <c r="BC480" s="312"/>
      <c r="BD480" s="312"/>
      <c r="BE480" s="312"/>
      <c r="BF480" s="312"/>
      <c r="BG480" s="312"/>
      <c r="BH480" s="312"/>
      <c r="BI480" s="312"/>
      <c r="BV480" s="37"/>
    </row>
    <row r="481" spans="1:74" ht="15">
      <c r="A481" s="37"/>
      <c r="B481" s="37"/>
      <c r="C481" s="37"/>
      <c r="D481" s="37"/>
      <c r="E481" s="37"/>
      <c r="F481" s="37"/>
      <c r="G481" s="37"/>
      <c r="H481" s="37"/>
      <c r="I481" s="37"/>
      <c r="J481" s="37"/>
      <c r="K481" s="37"/>
      <c r="L481" s="37"/>
      <c r="M481" s="37"/>
      <c r="N481" s="37"/>
      <c r="O481" s="37"/>
      <c r="P481" s="37"/>
      <c r="U481" s="114"/>
      <c r="AL481" s="216" t="str">
        <f>IF(ISERROR(IF('T203'!B481="","",'T203'!B481)),"",IF('T203'!B481="","",'T203'!B481))</f>
        <v>A30514</v>
      </c>
      <c r="AM481" s="216" t="str">
        <f>IF(ISERROR(IF('T203'!K481="","",'T203'!K481)),"",IF('T203'!K481="","",'T203'!K481))</f>
        <v>A22034</v>
      </c>
      <c r="AN481" s="216">
        <f t="shared" si="22"/>
        <v>481</v>
      </c>
      <c r="AO481" s="216" t="str">
        <f>IF(ISERROR('T203'!L481),"",'T203'!L481)</f>
        <v>5-12</v>
      </c>
      <c r="AP481" s="216">
        <f t="shared" si="21"/>
        <v>1</v>
      </c>
      <c r="AQ481" s="312"/>
      <c r="AR481" s="312"/>
      <c r="AS481" s="312"/>
      <c r="AT481" s="312"/>
      <c r="AU481" s="312"/>
      <c r="AV481" s="312"/>
      <c r="AW481" s="312"/>
      <c r="AX481" s="312"/>
      <c r="AY481" s="312"/>
      <c r="AZ481" s="312"/>
      <c r="BA481" s="312"/>
      <c r="BB481" s="312"/>
      <c r="BC481" s="312"/>
      <c r="BD481" s="312"/>
      <c r="BE481" s="312"/>
      <c r="BF481" s="312"/>
      <c r="BG481" s="312"/>
      <c r="BH481" s="312"/>
      <c r="BI481" s="312"/>
      <c r="BV481" s="37"/>
    </row>
    <row r="482" spans="1:74" ht="15">
      <c r="A482" s="37"/>
      <c r="B482" s="37"/>
      <c r="C482" s="37"/>
      <c r="D482" s="37"/>
      <c r="E482" s="37"/>
      <c r="F482" s="37"/>
      <c r="G482" s="37"/>
      <c r="H482" s="37"/>
      <c r="I482" s="37"/>
      <c r="J482" s="37"/>
      <c r="K482" s="37"/>
      <c r="L482" s="37"/>
      <c r="M482" s="37"/>
      <c r="N482" s="37"/>
      <c r="O482" s="37"/>
      <c r="P482" s="37"/>
      <c r="U482" s="114"/>
      <c r="AL482" s="216" t="str">
        <f>IF(ISERROR(IF('T203'!B482="","",'T203'!B482)),"",IF('T203'!B482="","",'T203'!B482))</f>
        <v>A30516</v>
      </c>
      <c r="AM482" s="216" t="str">
        <f>IF(ISERROR(IF('T203'!K482="","",'T203'!K482)),"",IF('T203'!K482="","",'T203'!K482))</f>
        <v>A22036</v>
      </c>
      <c r="AN482" s="216">
        <f t="shared" si="22"/>
        <v>482</v>
      </c>
      <c r="AO482" s="216" t="str">
        <f>IF(ISERROR('T203'!L482),"",'T203'!L482)</f>
        <v xml:space="preserve"> </v>
      </c>
      <c r="AP482" s="216">
        <f t="shared" si="21"/>
        <v>1</v>
      </c>
      <c r="AQ482" s="312"/>
      <c r="AR482" s="312"/>
      <c r="AS482" s="312"/>
      <c r="AT482" s="312"/>
      <c r="AU482" s="312"/>
      <c r="AV482" s="312"/>
      <c r="AW482" s="312"/>
      <c r="AX482" s="312"/>
      <c r="AY482" s="312"/>
      <c r="AZ482" s="312"/>
      <c r="BA482" s="312"/>
      <c r="BB482" s="312"/>
      <c r="BC482" s="312"/>
      <c r="BD482" s="312"/>
      <c r="BE482" s="312"/>
      <c r="BF482" s="312"/>
      <c r="BG482" s="312"/>
      <c r="BH482" s="312"/>
      <c r="BI482" s="312"/>
      <c r="BV482" s="37"/>
    </row>
    <row r="483" spans="1:74" ht="15">
      <c r="A483" s="37"/>
      <c r="B483" s="37"/>
      <c r="C483" s="37"/>
      <c r="D483" s="37"/>
      <c r="E483" s="37"/>
      <c r="F483" s="37"/>
      <c r="G483" s="37"/>
      <c r="H483" s="37"/>
      <c r="I483" s="37"/>
      <c r="J483" s="37"/>
      <c r="K483" s="37"/>
      <c r="L483" s="37"/>
      <c r="M483" s="37"/>
      <c r="N483" s="37"/>
      <c r="O483" s="37"/>
      <c r="P483" s="37"/>
      <c r="U483" s="114"/>
      <c r="AL483" s="216" t="str">
        <f>IF(ISERROR(IF('T203'!B483="","",'T203'!B483)),"",IF('T203'!B483="","",'T203'!B483))</f>
        <v>A30518</v>
      </c>
      <c r="AM483" s="216" t="str">
        <f>IF(ISERROR(IF('T203'!K483="","",'T203'!K483)),"",IF('T203'!K483="","",'T203'!K483))</f>
        <v>A22038</v>
      </c>
      <c r="AN483" s="216">
        <f t="shared" si="22"/>
        <v>483</v>
      </c>
      <c r="AO483" s="216" t="str">
        <f>IF(ISERROR('T203'!L483),"",'T203'!L483)</f>
        <v>2-6</v>
      </c>
      <c r="AP483" s="216">
        <f t="shared" si="21"/>
        <v>1</v>
      </c>
      <c r="AQ483" s="312"/>
      <c r="AR483" s="312"/>
      <c r="AS483" s="312"/>
      <c r="AT483" s="312"/>
      <c r="AU483" s="312"/>
      <c r="AV483" s="312"/>
      <c r="AW483" s="312"/>
      <c r="AX483" s="312"/>
      <c r="AY483" s="312"/>
      <c r="AZ483" s="312"/>
      <c r="BA483" s="312"/>
      <c r="BB483" s="312"/>
      <c r="BC483" s="312"/>
      <c r="BD483" s="312"/>
      <c r="BE483" s="312"/>
      <c r="BF483" s="312"/>
      <c r="BG483" s="312"/>
      <c r="BH483" s="312"/>
      <c r="BI483" s="312"/>
      <c r="BV483" s="37"/>
    </row>
    <row r="484" spans="1:74" ht="15">
      <c r="A484" s="37"/>
      <c r="B484" s="37"/>
      <c r="C484" s="37"/>
      <c r="D484" s="37"/>
      <c r="E484" s="37"/>
      <c r="F484" s="37"/>
      <c r="G484" s="37"/>
      <c r="H484" s="37"/>
      <c r="I484" s="37"/>
      <c r="J484" s="37"/>
      <c r="K484" s="37"/>
      <c r="L484" s="37"/>
      <c r="M484" s="37"/>
      <c r="N484" s="37"/>
      <c r="O484" s="37"/>
      <c r="P484" s="37"/>
      <c r="U484" s="114"/>
      <c r="AL484" s="216" t="str">
        <f>IF(ISERROR(IF('T203'!B484="","",'T203'!B484)),"",IF('T203'!B484="","",'T203'!B484))</f>
        <v>A30520</v>
      </c>
      <c r="AM484" s="216" t="str">
        <f>IF(ISERROR(IF('T203'!K484="","",'T203'!K484)),"",IF('T203'!K484="","",'T203'!K484))</f>
        <v>A22038</v>
      </c>
      <c r="AN484" s="216">
        <f t="shared" si="22"/>
        <v>484</v>
      </c>
      <c r="AO484" s="216" t="str">
        <f>IF(ISERROR('T203'!L484),"",'T203'!L484)</f>
        <v>2B -6</v>
      </c>
      <c r="AP484" s="216">
        <f t="shared" si="21"/>
        <v>1</v>
      </c>
      <c r="AQ484" s="312"/>
      <c r="AR484" s="312"/>
      <c r="AS484" s="312"/>
      <c r="AT484" s="312"/>
      <c r="AU484" s="312"/>
      <c r="AV484" s="312"/>
      <c r="AW484" s="312"/>
      <c r="AX484" s="312"/>
      <c r="AY484" s="312"/>
      <c r="AZ484" s="312"/>
      <c r="BA484" s="312"/>
      <c r="BB484" s="312"/>
      <c r="BC484" s="312"/>
      <c r="BD484" s="312"/>
      <c r="BE484" s="312"/>
      <c r="BF484" s="312"/>
      <c r="BG484" s="312"/>
      <c r="BH484" s="312"/>
      <c r="BI484" s="312"/>
      <c r="BV484" s="37"/>
    </row>
    <row r="485" spans="1:74" ht="15">
      <c r="A485" s="37"/>
      <c r="B485" s="37"/>
      <c r="C485" s="37"/>
      <c r="D485" s="37"/>
      <c r="E485" s="37"/>
      <c r="F485" s="37"/>
      <c r="G485" s="37"/>
      <c r="H485" s="37"/>
      <c r="I485" s="37"/>
      <c r="J485" s="37"/>
      <c r="K485" s="37"/>
      <c r="L485" s="37"/>
      <c r="M485" s="37"/>
      <c r="N485" s="37"/>
      <c r="O485" s="37"/>
      <c r="P485" s="37"/>
      <c r="U485" s="114"/>
      <c r="AL485" s="216" t="str">
        <f>IF(ISERROR(IF('T203'!B485="","",'T203'!B485)),"",IF('T203'!B485="","",'T203'!B485))</f>
        <v>A30522</v>
      </c>
      <c r="AM485" s="216" t="str">
        <f>IF(ISERROR(IF('T203'!K485="","",'T203'!K485)),"",IF('T203'!K485="","",'T203'!K485))</f>
        <v>A22040</v>
      </c>
      <c r="AN485" s="216">
        <f t="shared" si="22"/>
        <v>485</v>
      </c>
      <c r="AO485" s="216" t="str">
        <f>IF(ISERROR('T203'!L485),"",'T203'!L485)</f>
        <v>1-4</v>
      </c>
      <c r="AP485" s="216">
        <f t="shared" si="21"/>
        <v>1</v>
      </c>
      <c r="AQ485" s="312"/>
      <c r="AR485" s="312"/>
      <c r="AS485" s="312"/>
      <c r="AT485" s="312"/>
      <c r="AU485" s="312"/>
      <c r="AV485" s="312"/>
      <c r="AW485" s="312"/>
      <c r="AX485" s="312"/>
      <c r="AY485" s="312"/>
      <c r="AZ485" s="312"/>
      <c r="BA485" s="312"/>
      <c r="BB485" s="312"/>
      <c r="BC485" s="312"/>
      <c r="BD485" s="312"/>
      <c r="BE485" s="312"/>
      <c r="BF485" s="312"/>
      <c r="BG485" s="312"/>
      <c r="BH485" s="312"/>
      <c r="BI485" s="312"/>
      <c r="BV485" s="37"/>
    </row>
    <row r="486" spans="1:74" ht="15">
      <c r="A486" s="37"/>
      <c r="B486" s="37"/>
      <c r="C486" s="37"/>
      <c r="D486" s="37"/>
      <c r="E486" s="37"/>
      <c r="F486" s="37"/>
      <c r="G486" s="37"/>
      <c r="H486" s="37"/>
      <c r="I486" s="37"/>
      <c r="J486" s="37"/>
      <c r="K486" s="37"/>
      <c r="L486" s="37"/>
      <c r="M486" s="37"/>
      <c r="N486" s="37"/>
      <c r="O486" s="37"/>
      <c r="P486" s="37"/>
      <c r="U486" s="114"/>
      <c r="AL486" s="216" t="str">
        <f>IF(ISERROR(IF('T203'!B486="","",'T203'!B486)),"",IF('T203'!B486="","",'T203'!B486))</f>
        <v>A30524</v>
      </c>
      <c r="AM486" s="216" t="str">
        <f>IF(ISERROR(IF('T203'!K486="","",'T203'!K486)),"",IF('T203'!K486="","",'T203'!K486))</f>
        <v>A22042</v>
      </c>
      <c r="AN486" s="216">
        <f t="shared" si="22"/>
        <v>486</v>
      </c>
      <c r="AO486" s="216" t="str">
        <f>IF(ISERROR('T203'!L486),"",'T203'!L486)</f>
        <v>1-10</v>
      </c>
      <c r="AP486" s="216">
        <f t="shared" si="21"/>
        <v>1</v>
      </c>
      <c r="AQ486" s="312"/>
      <c r="AR486" s="312"/>
      <c r="AS486" s="312"/>
      <c r="AT486" s="312"/>
      <c r="AU486" s="312"/>
      <c r="AV486" s="312"/>
      <c r="AW486" s="312"/>
      <c r="AX486" s="312"/>
      <c r="AY486" s="312"/>
      <c r="AZ486" s="312"/>
      <c r="BA486" s="312"/>
      <c r="BB486" s="312"/>
      <c r="BC486" s="312"/>
      <c r="BD486" s="312"/>
      <c r="BE486" s="312"/>
      <c r="BF486" s="312"/>
      <c r="BG486" s="312"/>
      <c r="BH486" s="312"/>
      <c r="BI486" s="312"/>
      <c r="BV486" s="37"/>
    </row>
    <row r="487" spans="1:74" ht="15">
      <c r="A487" s="37"/>
      <c r="B487" s="37"/>
      <c r="C487" s="37"/>
      <c r="D487" s="37"/>
      <c r="E487" s="37"/>
      <c r="F487" s="37"/>
      <c r="G487" s="37"/>
      <c r="H487" s="37"/>
      <c r="I487" s="37"/>
      <c r="J487" s="37"/>
      <c r="K487" s="37"/>
      <c r="L487" s="37"/>
      <c r="M487" s="37"/>
      <c r="N487" s="37"/>
      <c r="O487" s="37"/>
      <c r="P487" s="37"/>
      <c r="U487" s="114"/>
      <c r="AL487" s="216" t="str">
        <f>IF(ISERROR(IF('T203'!B487="","",'T203'!B487)),"",IF('T203'!B487="","",'T203'!B487))</f>
        <v>A30526</v>
      </c>
      <c r="AM487" s="216" t="str">
        <f>IF(ISERROR(IF('T203'!K487="","",'T203'!K487)),"",IF('T203'!K487="","",'T203'!K487))</f>
        <v>A22042</v>
      </c>
      <c r="AN487" s="216">
        <f t="shared" si="22"/>
        <v>487</v>
      </c>
      <c r="AO487" s="216" t="str">
        <f>IF(ISERROR('T203'!L487),"",'T203'!L487)</f>
        <v>1-8</v>
      </c>
      <c r="AP487" s="216">
        <f t="shared" si="21"/>
        <v>1</v>
      </c>
      <c r="BV487" s="37"/>
    </row>
    <row r="488" spans="1:74" ht="15">
      <c r="A488" s="37"/>
      <c r="B488" s="37"/>
      <c r="C488" s="37"/>
      <c r="D488" s="37"/>
      <c r="E488" s="37"/>
      <c r="F488" s="37"/>
      <c r="G488" s="37"/>
      <c r="H488" s="37"/>
      <c r="I488" s="37"/>
      <c r="J488" s="37"/>
      <c r="K488" s="37"/>
      <c r="L488" s="37"/>
      <c r="M488" s="37"/>
      <c r="N488" s="37"/>
      <c r="O488" s="37"/>
      <c r="P488" s="37"/>
      <c r="U488" s="114"/>
      <c r="AL488" s="216" t="str">
        <f>IF(ISERROR(IF('T203'!B488="","",'T203'!B488)),"",IF('T203'!B488="","",'T203'!B488))</f>
        <v>A31002</v>
      </c>
      <c r="AM488" s="216" t="str">
        <f>IF(ISERROR(IF('T203'!K488="","",'T203'!K488)),"",IF('T203'!K488="","",'T203'!K488))</f>
        <v>A22042</v>
      </c>
      <c r="AN488" s="216">
        <f t="shared" si="22"/>
        <v>488</v>
      </c>
      <c r="AO488" s="216" t="str">
        <f>IF(ISERROR('T203'!L488),"",'T203'!L488)</f>
        <v>1-9</v>
      </c>
      <c r="AP488" s="216">
        <f t="shared" si="21"/>
        <v>1</v>
      </c>
      <c r="BV488" s="37"/>
    </row>
    <row r="489" spans="1:74" ht="15">
      <c r="A489" s="37"/>
      <c r="B489" s="37"/>
      <c r="C489" s="37"/>
      <c r="D489" s="37"/>
      <c r="E489" s="37"/>
      <c r="F489" s="37"/>
      <c r="G489" s="37"/>
      <c r="H489" s="37"/>
      <c r="I489" s="37"/>
      <c r="J489" s="37"/>
      <c r="K489" s="37"/>
      <c r="L489" s="37"/>
      <c r="M489" s="37"/>
      <c r="N489" s="37"/>
      <c r="O489" s="37"/>
      <c r="P489" s="37"/>
      <c r="U489" s="114"/>
      <c r="AL489" s="216" t="str">
        <f>IF(ISERROR(IF('T203'!B489="","",'T203'!B489)),"",IF('T203'!B489="","",'T203'!B489))</f>
        <v>A31006</v>
      </c>
      <c r="AM489" s="216" t="str">
        <f>IF(ISERROR(IF('T203'!K489="","",'T203'!K489)),"",IF('T203'!K489="","",'T203'!K489))</f>
        <v>A22044</v>
      </c>
      <c r="AN489" s="216">
        <f t="shared" si="22"/>
        <v>489</v>
      </c>
      <c r="AO489" s="216" t="str">
        <f>IF(ISERROR('T203'!L489),"",'T203'!L489)</f>
        <v xml:space="preserve"> </v>
      </c>
      <c r="AP489" s="216">
        <f t="shared" si="21"/>
        <v>1</v>
      </c>
      <c r="BV489" s="37"/>
    </row>
    <row r="490" spans="1:74" ht="15">
      <c r="A490" s="37"/>
      <c r="B490" s="37"/>
      <c r="C490" s="37"/>
      <c r="D490" s="37"/>
      <c r="E490" s="37"/>
      <c r="F490" s="37"/>
      <c r="G490" s="37"/>
      <c r="H490" s="37"/>
      <c r="I490" s="37"/>
      <c r="J490" s="37"/>
      <c r="K490" s="37"/>
      <c r="L490" s="37"/>
      <c r="M490" s="37"/>
      <c r="N490" s="37"/>
      <c r="O490" s="37"/>
      <c r="P490" s="37"/>
      <c r="U490" s="114"/>
      <c r="AL490" s="216" t="str">
        <f>IF(ISERROR(IF('T203'!B490="","",'T203'!B490)),"",IF('T203'!B490="","",'T203'!B490))</f>
        <v>A31008</v>
      </c>
      <c r="AM490" s="216" t="str">
        <f>IF(ISERROR(IF('T203'!K490="","",'T203'!K490)),"",IF('T203'!K490="","",'T203'!K490))</f>
        <v>A22046</v>
      </c>
      <c r="AN490" s="216">
        <f t="shared" si="22"/>
        <v>490</v>
      </c>
      <c r="AO490" s="216" t="str">
        <f>IF(ISERROR('T203'!L490),"",'T203'!L490)</f>
        <v>1</v>
      </c>
      <c r="AP490" s="216">
        <f t="shared" si="21"/>
        <v>1</v>
      </c>
      <c r="BV490" s="37"/>
    </row>
    <row r="491" spans="1:74" ht="15">
      <c r="A491" s="37"/>
      <c r="B491" s="37"/>
      <c r="C491" s="37"/>
      <c r="D491" s="37"/>
      <c r="E491" s="37"/>
      <c r="F491" s="37"/>
      <c r="G491" s="37"/>
      <c r="H491" s="37"/>
      <c r="I491" s="37"/>
      <c r="J491" s="37"/>
      <c r="K491" s="37"/>
      <c r="L491" s="37"/>
      <c r="M491" s="37"/>
      <c r="N491" s="37"/>
      <c r="O491" s="37"/>
      <c r="P491" s="37"/>
      <c r="U491" s="114"/>
      <c r="AL491" s="216" t="str">
        <f>IF(ISERROR(IF('T203'!B491="","",'T203'!B491)),"",IF('T203'!B491="","",'T203'!B491))</f>
        <v>A31010</v>
      </c>
      <c r="AM491" s="216" t="str">
        <f>IF(ISERROR(IF('T203'!K491="","",'T203'!K491)),"",IF('T203'!K491="","",'T203'!K491))</f>
        <v>A22048</v>
      </c>
      <c r="AN491" s="216">
        <f t="shared" si="22"/>
        <v>491</v>
      </c>
      <c r="AO491" s="216" t="str">
        <f>IF(ISERROR('T203'!L491),"",'T203'!L491)</f>
        <v>1-3</v>
      </c>
      <c r="AP491" s="216">
        <f t="shared" si="21"/>
        <v>1</v>
      </c>
      <c r="BV491" s="37"/>
    </row>
    <row r="492" spans="1:74" ht="15">
      <c r="A492" s="37"/>
      <c r="B492" s="37"/>
      <c r="C492" s="37"/>
      <c r="D492" s="37"/>
      <c r="E492" s="37"/>
      <c r="F492" s="37"/>
      <c r="G492" s="37"/>
      <c r="H492" s="37"/>
      <c r="I492" s="37"/>
      <c r="J492" s="37"/>
      <c r="K492" s="37"/>
      <c r="L492" s="37"/>
      <c r="M492" s="37"/>
      <c r="N492" s="37"/>
      <c r="O492" s="37"/>
      <c r="P492" s="37"/>
      <c r="U492" s="114"/>
      <c r="AL492" s="216" t="str">
        <f>IF(ISERROR(IF('T203'!B492="","",'T203'!B492)),"",IF('T203'!B492="","",'T203'!B492))</f>
        <v>A31012</v>
      </c>
      <c r="AM492" s="216" t="str">
        <f>IF(ISERROR(IF('T203'!K492="","",'T203'!K492)),"",IF('T203'!K492="","",'T203'!K492))</f>
        <v>A22050</v>
      </c>
      <c r="AN492" s="216">
        <f t="shared" si="22"/>
        <v>492</v>
      </c>
      <c r="AO492" s="216" t="str">
        <f>IF(ISERROR('T203'!L492),"",'T203'!L492)</f>
        <v xml:space="preserve"> </v>
      </c>
      <c r="AP492" s="216">
        <f t="shared" si="21"/>
        <v>1</v>
      </c>
      <c r="BV492" s="37"/>
    </row>
    <row r="493" spans="1:74" ht="15">
      <c r="A493" s="37"/>
      <c r="B493" s="37"/>
      <c r="C493" s="37"/>
      <c r="D493" s="37"/>
      <c r="E493" s="37"/>
      <c r="F493" s="37"/>
      <c r="G493" s="37"/>
      <c r="H493" s="37"/>
      <c r="I493" s="37"/>
      <c r="J493" s="37"/>
      <c r="K493" s="37"/>
      <c r="L493" s="37"/>
      <c r="M493" s="37"/>
      <c r="N493" s="37"/>
      <c r="O493" s="37"/>
      <c r="P493" s="37"/>
      <c r="U493" s="114"/>
      <c r="AL493" s="216" t="str">
        <f>IF(ISERROR(IF('T203'!B493="","",'T203'!B493)),"",IF('T203'!B493="","",'T203'!B493))</f>
        <v>A31014</v>
      </c>
      <c r="AM493" s="216" t="str">
        <f>IF(ISERROR(IF('T203'!K493="","",'T203'!K493)),"",IF('T203'!K493="","",'T203'!K493))</f>
        <v>A22052</v>
      </c>
      <c r="AN493" s="216">
        <f t="shared" si="22"/>
        <v>493</v>
      </c>
      <c r="AO493" s="216" t="str">
        <f>IF(ISERROR('T203'!L493),"",'T203'!L493)</f>
        <v xml:space="preserve"> </v>
      </c>
      <c r="AP493" s="216">
        <f t="shared" si="21"/>
        <v>1</v>
      </c>
      <c r="BV493" s="37"/>
    </row>
    <row r="494" spans="1:74" ht="15">
      <c r="A494" s="37"/>
      <c r="B494" s="37"/>
      <c r="C494" s="37"/>
      <c r="D494" s="37"/>
      <c r="E494" s="37"/>
      <c r="F494" s="37"/>
      <c r="G494" s="37"/>
      <c r="H494" s="37"/>
      <c r="I494" s="37"/>
      <c r="J494" s="37"/>
      <c r="K494" s="37"/>
      <c r="L494" s="37"/>
      <c r="M494" s="37"/>
      <c r="N494" s="37"/>
      <c r="O494" s="37"/>
      <c r="P494" s="37"/>
      <c r="U494" s="114"/>
      <c r="AL494" s="216" t="str">
        <f>IF(ISERROR(IF('T203'!B494="","",'T203'!B494)),"",IF('T203'!B494="","",'T203'!B494))</f>
        <v>A31016</v>
      </c>
      <c r="AM494" s="216" t="str">
        <f>IF(ISERROR(IF('T203'!K494="","",'T203'!K494)),"",IF('T203'!K494="","",'T203'!K494))</f>
        <v>A22054</v>
      </c>
      <c r="AN494" s="216">
        <f t="shared" si="22"/>
        <v>494</v>
      </c>
      <c r="AO494" s="216" t="str">
        <f>IF(ISERROR('T203'!L494),"",'T203'!L494)</f>
        <v xml:space="preserve"> </v>
      </c>
      <c r="AP494" s="216">
        <f t="shared" si="21"/>
        <v>1</v>
      </c>
      <c r="BV494" s="37"/>
    </row>
    <row r="495" spans="1:74" ht="15">
      <c r="A495" s="37"/>
      <c r="B495" s="37"/>
      <c r="C495" s="37"/>
      <c r="D495" s="37"/>
      <c r="E495" s="37"/>
      <c r="F495" s="37"/>
      <c r="G495" s="37"/>
      <c r="H495" s="37"/>
      <c r="I495" s="37"/>
      <c r="J495" s="37"/>
      <c r="K495" s="37"/>
      <c r="L495" s="37"/>
      <c r="M495" s="37"/>
      <c r="N495" s="37"/>
      <c r="O495" s="37"/>
      <c r="P495" s="37"/>
      <c r="U495" s="114"/>
      <c r="AL495" s="216" t="str">
        <f>IF(ISERROR(IF('T203'!B495="","",'T203'!B495)),"",IF('T203'!B495="","",'T203'!B495))</f>
        <v>A31018</v>
      </c>
      <c r="AM495" s="216" t="str">
        <f>IF(ISERROR(IF('T203'!K495="","",'T203'!K495)),"",IF('T203'!K495="","",'T203'!K495))</f>
        <v>A22056</v>
      </c>
      <c r="AN495" s="216">
        <f t="shared" si="22"/>
        <v>495</v>
      </c>
      <c r="AO495" s="216" t="str">
        <f>IF(ISERROR('T203'!L495),"",'T203'!L495)</f>
        <v xml:space="preserve"> </v>
      </c>
      <c r="AP495" s="216">
        <f t="shared" si="21"/>
        <v>1</v>
      </c>
      <c r="BV495" s="37"/>
    </row>
    <row r="496" spans="1:74" ht="15">
      <c r="A496" s="37"/>
      <c r="B496" s="37"/>
      <c r="C496" s="37"/>
      <c r="D496" s="37"/>
      <c r="E496" s="37"/>
      <c r="F496" s="37"/>
      <c r="G496" s="37"/>
      <c r="H496" s="37"/>
      <c r="I496" s="37"/>
      <c r="J496" s="37"/>
      <c r="K496" s="37"/>
      <c r="L496" s="37"/>
      <c r="M496" s="37"/>
      <c r="N496" s="37"/>
      <c r="O496" s="37"/>
      <c r="P496" s="37"/>
      <c r="U496" s="114"/>
      <c r="AL496" s="216" t="str">
        <f>IF(ISERROR(IF('T203'!B496="","",'T203'!B496)),"",IF('T203'!B496="","",'T203'!B496))</f>
        <v>A31020</v>
      </c>
      <c r="AM496" s="216" t="str">
        <f>IF(ISERROR(IF('T203'!K496="","",'T203'!K496)),"",IF('T203'!K496="","",'T203'!K496))</f>
        <v>A22058</v>
      </c>
      <c r="AN496" s="216">
        <f t="shared" si="22"/>
        <v>496</v>
      </c>
      <c r="AO496" s="216" t="str">
        <f>IF(ISERROR('T203'!L496),"",'T203'!L496)</f>
        <v xml:space="preserve"> </v>
      </c>
      <c r="AP496" s="216">
        <f t="shared" si="21"/>
        <v>1</v>
      </c>
      <c r="BV496" s="37"/>
    </row>
    <row r="497" spans="1:74" ht="15">
      <c r="A497" s="37"/>
      <c r="B497" s="37"/>
      <c r="C497" s="37"/>
      <c r="D497" s="37"/>
      <c r="E497" s="37"/>
      <c r="F497" s="37"/>
      <c r="G497" s="37"/>
      <c r="H497" s="37"/>
      <c r="I497" s="37"/>
      <c r="J497" s="37"/>
      <c r="K497" s="37"/>
      <c r="L497" s="37"/>
      <c r="M497" s="37"/>
      <c r="N497" s="37"/>
      <c r="O497" s="37"/>
      <c r="P497" s="37"/>
      <c r="U497" s="114"/>
      <c r="AL497" s="216" t="str">
        <f>IF(ISERROR(IF('T203'!B497="","",'T203'!B497)),"",IF('T203'!B497="","",'T203'!B497))</f>
        <v>A31022</v>
      </c>
      <c r="AM497" s="216" t="str">
        <f>IF(ISERROR(IF('T203'!K497="","",'T203'!K497)),"",IF('T203'!K497="","",'T203'!K497))</f>
        <v>A22060</v>
      </c>
      <c r="AN497" s="216">
        <f t="shared" si="22"/>
        <v>497</v>
      </c>
      <c r="AO497" s="216" t="str">
        <f>IF(ISERROR('T203'!L497),"",'T203'!L497)</f>
        <v>1-5</v>
      </c>
      <c r="AP497" s="216">
        <f t="shared" si="21"/>
        <v>1</v>
      </c>
      <c r="BV497" s="37"/>
    </row>
    <row r="498" spans="1:74" ht="15">
      <c r="A498" s="37"/>
      <c r="B498" s="37"/>
      <c r="C498" s="37"/>
      <c r="D498" s="37"/>
      <c r="E498" s="37"/>
      <c r="F498" s="37"/>
      <c r="G498" s="37"/>
      <c r="H498" s="37"/>
      <c r="I498" s="37"/>
      <c r="J498" s="37"/>
      <c r="K498" s="37"/>
      <c r="L498" s="37"/>
      <c r="M498" s="37"/>
      <c r="N498" s="37"/>
      <c r="O498" s="37"/>
      <c r="P498" s="37"/>
      <c r="U498" s="114"/>
      <c r="AL498" s="216" t="str">
        <f>IF(ISERROR(IF('T203'!B498="","",'T203'!B498)),"",IF('T203'!B498="","",'T203'!B498))</f>
        <v>A31024</v>
      </c>
      <c r="AM498" s="216" t="str">
        <f>IF(ISERROR(IF('T203'!K498="","",'T203'!K498)),"",IF('T203'!K498="","",'T203'!K498))</f>
        <v>A22060</v>
      </c>
      <c r="AN498" s="216">
        <f t="shared" si="22"/>
        <v>498</v>
      </c>
      <c r="AO498" s="216" t="str">
        <f>IF(ISERROR('T203'!L498),"",'T203'!L498)</f>
        <v>2-5</v>
      </c>
      <c r="AP498" s="216">
        <f t="shared" si="21"/>
        <v>1</v>
      </c>
      <c r="BV498" s="37"/>
    </row>
    <row r="499" spans="1:74" ht="15">
      <c r="A499" s="37"/>
      <c r="B499" s="37"/>
      <c r="C499" s="37"/>
      <c r="D499" s="37"/>
      <c r="E499" s="37"/>
      <c r="F499" s="37"/>
      <c r="G499" s="37"/>
      <c r="H499" s="37"/>
      <c r="I499" s="37"/>
      <c r="J499" s="37"/>
      <c r="K499" s="37"/>
      <c r="L499" s="37"/>
      <c r="M499" s="37"/>
      <c r="N499" s="37"/>
      <c r="O499" s="37"/>
      <c r="P499" s="37"/>
      <c r="U499" s="114"/>
      <c r="AL499" s="216" t="str">
        <f>IF(ISERROR(IF('T203'!B499="","",'T203'!B499)),"",IF('T203'!B499="","",'T203'!B499))</f>
        <v>A31026</v>
      </c>
      <c r="AM499" s="216" t="str">
        <f>IF(ISERROR(IF('T203'!K499="","",'T203'!K499)),"",IF('T203'!K499="","",'T203'!K499))</f>
        <v>A22062</v>
      </c>
      <c r="AN499" s="216">
        <f t="shared" si="22"/>
        <v>499</v>
      </c>
      <c r="AO499" s="216" t="str">
        <f>IF(ISERROR('T203'!L499),"",'T203'!L499)</f>
        <v>6-10</v>
      </c>
      <c r="AP499" s="216">
        <f t="shared" si="21"/>
        <v>1</v>
      </c>
      <c r="BV499" s="37"/>
    </row>
    <row r="500" spans="1:74" ht="15">
      <c r="A500" s="37"/>
      <c r="B500" s="37"/>
      <c r="C500" s="37"/>
      <c r="D500" s="37"/>
      <c r="E500" s="37"/>
      <c r="F500" s="37"/>
      <c r="G500" s="37"/>
      <c r="H500" s="37"/>
      <c r="I500" s="37"/>
      <c r="J500" s="37"/>
      <c r="K500" s="37"/>
      <c r="L500" s="37"/>
      <c r="M500" s="37"/>
      <c r="N500" s="37"/>
      <c r="O500" s="37"/>
      <c r="P500" s="37"/>
      <c r="U500" s="114"/>
      <c r="AL500" s="216" t="str">
        <f>IF(ISERROR(IF('T203'!B500="","",'T203'!B500)),"",IF('T203'!B500="","",'T203'!B500))</f>
        <v>A31028</v>
      </c>
      <c r="AM500" s="216" t="str">
        <f>IF(ISERROR(IF('T203'!K500="","",'T203'!K500)),"",IF('T203'!K500="","",'T203'!K500))</f>
        <v>A22064</v>
      </c>
      <c r="AN500" s="216">
        <f t="shared" si="22"/>
        <v>500</v>
      </c>
      <c r="AO500" s="216" t="str">
        <f>IF(ISERROR('T203'!L500),"",'T203'!L500)</f>
        <v xml:space="preserve"> </v>
      </c>
      <c r="AP500" s="216">
        <f t="shared" si="21"/>
        <v>1</v>
      </c>
      <c r="BV500" s="37"/>
    </row>
    <row r="501" spans="1:74" ht="15">
      <c r="A501" s="37"/>
      <c r="B501" s="37"/>
      <c r="C501" s="37"/>
      <c r="D501" s="37"/>
      <c r="E501" s="37"/>
      <c r="F501" s="37"/>
      <c r="G501" s="37"/>
      <c r="H501" s="37"/>
      <c r="I501" s="37"/>
      <c r="J501" s="37"/>
      <c r="K501" s="37"/>
      <c r="L501" s="37"/>
      <c r="M501" s="37"/>
      <c r="N501" s="37"/>
      <c r="O501" s="37"/>
      <c r="P501" s="37"/>
      <c r="U501" s="114"/>
      <c r="AL501" s="216" t="str">
        <f>IF(ISERROR(IF('T203'!B501="","",'T203'!B501)),"",IF('T203'!B501="","",'T203'!B501))</f>
        <v>A31030</v>
      </c>
      <c r="AM501" s="216" t="str">
        <f>IF(ISERROR(IF('T203'!K501="","",'T203'!K501)),"",IF('T203'!K501="","",'T203'!K501))</f>
        <v>A22066</v>
      </c>
      <c r="AN501" s="216">
        <f t="shared" si="22"/>
        <v>501</v>
      </c>
      <c r="AO501" s="216" t="str">
        <f>IF(ISERROR('T203'!L501),"",'T203'!L501)</f>
        <v xml:space="preserve"> </v>
      </c>
      <c r="AP501" s="216">
        <f t="shared" si="21"/>
        <v>1</v>
      </c>
      <c r="BV501" s="37"/>
    </row>
    <row r="502" spans="1:74" ht="15">
      <c r="A502" s="37"/>
      <c r="B502" s="37"/>
      <c r="C502" s="37"/>
      <c r="D502" s="37"/>
      <c r="E502" s="37"/>
      <c r="F502" s="37"/>
      <c r="G502" s="37"/>
      <c r="H502" s="37"/>
      <c r="I502" s="37"/>
      <c r="J502" s="37"/>
      <c r="K502" s="37"/>
      <c r="L502" s="37"/>
      <c r="M502" s="37"/>
      <c r="N502" s="37"/>
      <c r="O502" s="37"/>
      <c r="P502" s="37"/>
      <c r="U502" s="114"/>
      <c r="AL502" s="216" t="str">
        <f>IF(ISERROR(IF('T203'!B502="","",'T203'!B502)),"",IF('T203'!B502="","",'T203'!B502))</f>
        <v>A31032</v>
      </c>
      <c r="AM502" s="216" t="str">
        <f>IF(ISERROR(IF('T203'!K502="","",'T203'!K502)),"",IF('T203'!K502="","",'T203'!K502))</f>
        <v>A22068</v>
      </c>
      <c r="AN502" s="216">
        <f t="shared" si="22"/>
        <v>502</v>
      </c>
      <c r="AO502" s="216" t="str">
        <f>IF(ISERROR('T203'!L502),"",'T203'!L502)</f>
        <v>1-8</v>
      </c>
      <c r="AP502" s="216">
        <f t="shared" si="21"/>
        <v>1</v>
      </c>
      <c r="BV502" s="37"/>
    </row>
    <row r="503" spans="1:74" ht="15">
      <c r="A503" s="37"/>
      <c r="B503" s="37"/>
      <c r="C503" s="37"/>
      <c r="D503" s="37"/>
      <c r="E503" s="37"/>
      <c r="F503" s="37"/>
      <c r="G503" s="37"/>
      <c r="H503" s="37"/>
      <c r="I503" s="37"/>
      <c r="J503" s="37"/>
      <c r="K503" s="37"/>
      <c r="L503" s="37"/>
      <c r="M503" s="37"/>
      <c r="N503" s="37"/>
      <c r="O503" s="37"/>
      <c r="P503" s="37"/>
      <c r="U503" s="114"/>
      <c r="AL503" s="216" t="str">
        <f>IF(ISERROR(IF('T203'!B503="","",'T203'!B503)),"",IF('T203'!B503="","",'T203'!B503))</f>
        <v>A31034</v>
      </c>
      <c r="AM503" s="216" t="str">
        <f>IF(ISERROR(IF('T203'!K503="","",'T203'!K503)),"",IF('T203'!K503="","",'T203'!K503))</f>
        <v>A22070</v>
      </c>
      <c r="AN503" s="216">
        <f t="shared" si="22"/>
        <v>503</v>
      </c>
      <c r="AO503" s="216" t="str">
        <f>IF(ISERROR('T203'!L503),"",'T203'!L503)</f>
        <v>1-3</v>
      </c>
      <c r="AP503" s="216">
        <f t="shared" si="21"/>
        <v>1</v>
      </c>
      <c r="BV503" s="37"/>
    </row>
    <row r="504" spans="1:74" ht="15">
      <c r="A504" s="37"/>
      <c r="B504" s="37"/>
      <c r="C504" s="37"/>
      <c r="D504" s="37"/>
      <c r="E504" s="37"/>
      <c r="F504" s="37"/>
      <c r="G504" s="37"/>
      <c r="H504" s="37"/>
      <c r="I504" s="37"/>
      <c r="J504" s="37"/>
      <c r="K504" s="37"/>
      <c r="L504" s="37"/>
      <c r="M504" s="37"/>
      <c r="N504" s="37"/>
      <c r="O504" s="37"/>
      <c r="P504" s="37"/>
      <c r="U504" s="114"/>
      <c r="AL504" s="216" t="str">
        <f>IF(ISERROR(IF('T203'!B504="","",'T203'!B504)),"",IF('T203'!B504="","",'T203'!B504))</f>
        <v>A31036</v>
      </c>
      <c r="AM504" s="216" t="str">
        <f>IF(ISERROR(IF('T203'!K504="","",'T203'!K504)),"",IF('T203'!K504="","",'T203'!K504))</f>
        <v>A22072</v>
      </c>
      <c r="AN504" s="216">
        <f t="shared" si="22"/>
        <v>504</v>
      </c>
      <c r="AO504" s="216" t="str">
        <f>IF(ISERROR('T203'!L504),"",'T203'!L504)</f>
        <v>S1B</v>
      </c>
      <c r="AP504" s="216">
        <f t="shared" si="21"/>
        <v>1</v>
      </c>
      <c r="BV504" s="37"/>
    </row>
    <row r="505" spans="1:74" ht="15">
      <c r="A505" s="37"/>
      <c r="B505" s="37"/>
      <c r="C505" s="37"/>
      <c r="D505" s="37"/>
      <c r="E505" s="37"/>
      <c r="F505" s="37"/>
      <c r="G505" s="37"/>
      <c r="H505" s="37"/>
      <c r="I505" s="37"/>
      <c r="J505" s="37"/>
      <c r="K505" s="37"/>
      <c r="L505" s="37"/>
      <c r="M505" s="37"/>
      <c r="N505" s="37"/>
      <c r="O505" s="37"/>
      <c r="P505" s="37"/>
      <c r="U505" s="114"/>
      <c r="AL505" s="216" t="str">
        <f>IF(ISERROR(IF('T203'!B505="","",'T203'!B505)),"",IF('T203'!B505="","",'T203'!B505))</f>
        <v>A31038</v>
      </c>
      <c r="AM505" s="216" t="str">
        <f>IF(ISERROR(IF('T203'!K505="","",'T203'!K505)),"",IF('T203'!K505="","",'T203'!K505))</f>
        <v>A22072</v>
      </c>
      <c r="AN505" s="216">
        <f t="shared" si="22"/>
        <v>505</v>
      </c>
      <c r="AO505" s="216" t="str">
        <f>IF(ISERROR('T203'!L505),"",'T203'!L505)</f>
        <v>S1B-S1D</v>
      </c>
      <c r="AP505" s="216">
        <f t="shared" si="21"/>
        <v>1</v>
      </c>
      <c r="BV505" s="37"/>
    </row>
    <row r="506" spans="1:74" ht="15">
      <c r="A506" s="37"/>
      <c r="B506" s="37"/>
      <c r="C506" s="37"/>
      <c r="D506" s="37"/>
      <c r="E506" s="37"/>
      <c r="F506" s="37"/>
      <c r="G506" s="37"/>
      <c r="H506" s="37"/>
      <c r="I506" s="37"/>
      <c r="J506" s="37"/>
      <c r="K506" s="37"/>
      <c r="L506" s="37"/>
      <c r="M506" s="37"/>
      <c r="N506" s="37"/>
      <c r="O506" s="37"/>
      <c r="P506" s="37"/>
      <c r="U506" s="114"/>
      <c r="AL506" s="216" t="str">
        <f>IF(ISERROR(IF('T203'!B506="","",'T203'!B506)),"",IF('T203'!B506="","",'T203'!B506))</f>
        <v>A31040</v>
      </c>
      <c r="AM506" s="216" t="str">
        <f>IF(ISERROR(IF('T203'!K506="","",'T203'!K506)),"",IF('T203'!K506="","",'T203'!K506))</f>
        <v>A22072</v>
      </c>
      <c r="AN506" s="216">
        <f t="shared" si="22"/>
        <v>506</v>
      </c>
      <c r="AO506" s="216" t="str">
        <f>IF(ISERROR('T203'!L506),"",'T203'!L506)</f>
        <v>S1C-S1D</v>
      </c>
      <c r="AP506" s="216">
        <f t="shared" si="21"/>
        <v>1</v>
      </c>
      <c r="BV506" s="37"/>
    </row>
    <row r="507" spans="1:74" ht="15">
      <c r="A507" s="37"/>
      <c r="B507" s="37"/>
      <c r="C507" s="37"/>
      <c r="D507" s="37"/>
      <c r="E507" s="37"/>
      <c r="F507" s="37"/>
      <c r="G507" s="37"/>
      <c r="H507" s="37"/>
      <c r="I507" s="37"/>
      <c r="J507" s="37"/>
      <c r="K507" s="37"/>
      <c r="L507" s="37"/>
      <c r="M507" s="37"/>
      <c r="N507" s="37"/>
      <c r="O507" s="37"/>
      <c r="P507" s="37"/>
      <c r="U507" s="114"/>
      <c r="AL507" s="216" t="str">
        <f>IF(ISERROR(IF('T203'!B507="","",'T203'!B507)),"",IF('T203'!B507="","",'T203'!B507))</f>
        <v>A31042</v>
      </c>
      <c r="AM507" s="216" t="str">
        <f>IF(ISERROR(IF('T203'!K507="","",'T203'!K507)),"",IF('T203'!K507="","",'T203'!K507))</f>
        <v>A22074</v>
      </c>
      <c r="AN507" s="216">
        <f t="shared" si="22"/>
        <v>507</v>
      </c>
      <c r="AO507" s="216" t="str">
        <f>IF(ISERROR('T203'!L507),"",'T203'!L507)</f>
        <v>1-2</v>
      </c>
      <c r="AP507" s="216">
        <f t="shared" si="21"/>
        <v>1</v>
      </c>
      <c r="BV507" s="37"/>
    </row>
    <row r="508" spans="1:74" ht="15">
      <c r="A508" s="37"/>
      <c r="B508" s="37"/>
      <c r="C508" s="37"/>
      <c r="D508" s="37"/>
      <c r="E508" s="37"/>
      <c r="F508" s="37"/>
      <c r="G508" s="37"/>
      <c r="H508" s="37"/>
      <c r="I508" s="37"/>
      <c r="J508" s="37"/>
      <c r="K508" s="37"/>
      <c r="L508" s="37"/>
      <c r="M508" s="37"/>
      <c r="N508" s="37"/>
      <c r="O508" s="37"/>
      <c r="P508" s="37"/>
      <c r="U508" s="114"/>
      <c r="AL508" s="216" t="str">
        <f>IF(ISERROR(IF('T203'!B508="","",'T203'!B508)),"",IF('T203'!B508="","",'T203'!B508))</f>
        <v>A31044</v>
      </c>
      <c r="AM508" s="216" t="str">
        <f>IF(ISERROR(IF('T203'!K508="","",'T203'!K508)),"",IF('T203'!K508="","",'T203'!K508))</f>
        <v>A22076</v>
      </c>
      <c r="AN508" s="216">
        <f t="shared" si="22"/>
        <v>508</v>
      </c>
      <c r="AO508" s="216" t="str">
        <f>IF(ISERROR('T203'!L508),"",'T203'!L508)</f>
        <v xml:space="preserve"> </v>
      </c>
      <c r="AP508" s="216">
        <f t="shared" si="21"/>
        <v>1</v>
      </c>
      <c r="BV508" s="37"/>
    </row>
    <row r="509" spans="1:74" ht="15">
      <c r="A509" s="37"/>
      <c r="B509" s="37"/>
      <c r="C509" s="37"/>
      <c r="D509" s="37"/>
      <c r="E509" s="37"/>
      <c r="F509" s="37"/>
      <c r="G509" s="37"/>
      <c r="H509" s="37"/>
      <c r="I509" s="37"/>
      <c r="J509" s="37"/>
      <c r="K509" s="37"/>
      <c r="L509" s="37"/>
      <c r="M509" s="37"/>
      <c r="N509" s="37"/>
      <c r="O509" s="37"/>
      <c r="P509" s="37"/>
      <c r="U509" s="114"/>
      <c r="AL509" s="216" t="str">
        <f>IF(ISERROR(IF('T203'!B509="","",'T203'!B509)),"",IF('T203'!B509="","",'T203'!B509))</f>
        <v>A31046</v>
      </c>
      <c r="AM509" s="216" t="str">
        <f>IF(ISERROR(IF('T203'!K509="","",'T203'!K509)),"",IF('T203'!K509="","",'T203'!K509))</f>
        <v>A22078</v>
      </c>
      <c r="AN509" s="216">
        <f t="shared" si="22"/>
        <v>509</v>
      </c>
      <c r="AO509" s="216" t="str">
        <f>IF(ISERROR('T203'!L509),"",'T203'!L509)</f>
        <v xml:space="preserve"> </v>
      </c>
      <c r="AP509" s="216">
        <f t="shared" si="21"/>
        <v>1</v>
      </c>
      <c r="BV509" s="37"/>
    </row>
    <row r="510" spans="1:74" ht="15">
      <c r="A510" s="37"/>
      <c r="B510" s="37"/>
      <c r="C510" s="37"/>
      <c r="D510" s="37"/>
      <c r="E510" s="37"/>
      <c r="F510" s="37"/>
      <c r="G510" s="37"/>
      <c r="H510" s="37"/>
      <c r="I510" s="37"/>
      <c r="J510" s="37"/>
      <c r="K510" s="37"/>
      <c r="L510" s="37"/>
      <c r="M510" s="37"/>
      <c r="N510" s="37"/>
      <c r="O510" s="37"/>
      <c r="P510" s="37"/>
      <c r="U510" s="114"/>
      <c r="AL510" s="216" t="str">
        <f>IF(ISERROR(IF('T203'!B510="","",'T203'!B510)),"",IF('T203'!B510="","",'T203'!B510))</f>
        <v>A31048</v>
      </c>
      <c r="AM510" s="216" t="str">
        <f>IF(ISERROR(IF('T203'!K510="","",'T203'!K510)),"",IF('T203'!K510="","",'T203'!K510))</f>
        <v>A22080</v>
      </c>
      <c r="AN510" s="216">
        <f t="shared" si="22"/>
        <v>510</v>
      </c>
      <c r="AO510" s="216" t="str">
        <f>IF(ISERROR('T203'!L510),"",'T203'!L510)</f>
        <v xml:space="preserve"> </v>
      </c>
      <c r="AP510" s="216">
        <f t="shared" si="21"/>
        <v>1</v>
      </c>
      <c r="BV510" s="37"/>
    </row>
    <row r="511" spans="1:74" ht="15">
      <c r="A511" s="37"/>
      <c r="B511" s="37"/>
      <c r="C511" s="37"/>
      <c r="D511" s="37"/>
      <c r="E511" s="37"/>
      <c r="F511" s="37"/>
      <c r="G511" s="37"/>
      <c r="H511" s="37"/>
      <c r="I511" s="37"/>
      <c r="J511" s="37"/>
      <c r="K511" s="37"/>
      <c r="L511" s="37"/>
      <c r="M511" s="37"/>
      <c r="N511" s="37"/>
      <c r="O511" s="37"/>
      <c r="P511" s="37"/>
      <c r="U511" s="114"/>
      <c r="AL511" s="216" t="str">
        <f>IF(ISERROR(IF('T203'!B511="","",'T203'!B511)),"",IF('T203'!B511="","",'T203'!B511))</f>
        <v>A31050</v>
      </c>
      <c r="AM511" s="216" t="str">
        <f>IF(ISERROR(IF('T203'!K511="","",'T203'!K511)),"",IF('T203'!K511="","",'T203'!K511))</f>
        <v>A22082</v>
      </c>
      <c r="AN511" s="216">
        <f t="shared" si="22"/>
        <v>511</v>
      </c>
      <c r="AO511" s="216" t="str">
        <f>IF(ISERROR('T203'!L511),"",'T203'!L511)</f>
        <v xml:space="preserve"> </v>
      </c>
      <c r="AP511" s="216">
        <f t="shared" si="21"/>
        <v>1</v>
      </c>
      <c r="BV511" s="37"/>
    </row>
    <row r="512" spans="1:74" ht="15">
      <c r="A512" s="37"/>
      <c r="B512" s="37"/>
      <c r="C512" s="37"/>
      <c r="D512" s="37"/>
      <c r="E512" s="37"/>
      <c r="F512" s="37"/>
      <c r="G512" s="37"/>
      <c r="H512" s="37"/>
      <c r="I512" s="37"/>
      <c r="J512" s="37"/>
      <c r="K512" s="37"/>
      <c r="L512" s="37"/>
      <c r="M512" s="37"/>
      <c r="N512" s="37"/>
      <c r="O512" s="37"/>
      <c r="P512" s="37"/>
      <c r="U512" s="114"/>
      <c r="AL512" s="216" t="str">
        <f>IF(ISERROR(IF('T203'!B512="","",'T203'!B512)),"",IF('T203'!B512="","",'T203'!B512))</f>
        <v>A31052</v>
      </c>
      <c r="AM512" s="216" t="str">
        <f>IF(ISERROR(IF('T203'!K512="","",'T203'!K512)),"",IF('T203'!K512="","",'T203'!K512))</f>
        <v>A22084</v>
      </c>
      <c r="AN512" s="216">
        <f t="shared" si="22"/>
        <v>512</v>
      </c>
      <c r="AO512" s="216" t="str">
        <f>IF(ISERROR('T203'!L512),"",'T203'!L512)</f>
        <v>6-9</v>
      </c>
      <c r="AP512" s="216">
        <f t="shared" si="21"/>
        <v>1</v>
      </c>
      <c r="BV512" s="37"/>
    </row>
    <row r="513" spans="1:74" ht="15">
      <c r="A513" s="37"/>
      <c r="B513" s="37"/>
      <c r="C513" s="37"/>
      <c r="D513" s="37"/>
      <c r="E513" s="37"/>
      <c r="F513" s="37"/>
      <c r="G513" s="37"/>
      <c r="H513" s="37"/>
      <c r="I513" s="37"/>
      <c r="J513" s="37"/>
      <c r="K513" s="37"/>
      <c r="L513" s="37"/>
      <c r="M513" s="37"/>
      <c r="N513" s="37"/>
      <c r="O513" s="37"/>
      <c r="P513" s="37"/>
      <c r="U513" s="114"/>
      <c r="AL513" s="216" t="str">
        <f>IF(ISERROR(IF('T203'!B513="","",'T203'!B513)),"",IF('T203'!B513="","",'T203'!B513))</f>
        <v>A31054</v>
      </c>
      <c r="AM513" s="216" t="str">
        <f>IF(ISERROR(IF('T203'!K513="","",'T203'!K513)),"",IF('T203'!K513="","",'T203'!K513))</f>
        <v>A22084</v>
      </c>
      <c r="AN513" s="216">
        <f t="shared" si="22"/>
        <v>513</v>
      </c>
      <c r="AO513" s="216" t="str">
        <f>IF(ISERROR('T203'!L513),"",'T203'!L513)</f>
        <v>bed 6- top 3' of 8</v>
      </c>
      <c r="AP513" s="216">
        <f t="shared" si="21"/>
        <v>1</v>
      </c>
      <c r="BV513" s="37"/>
    </row>
    <row r="514" spans="1:74" ht="15">
      <c r="A514" s="37"/>
      <c r="B514" s="37"/>
      <c r="C514" s="37"/>
      <c r="D514" s="37"/>
      <c r="E514" s="37"/>
      <c r="F514" s="37"/>
      <c r="G514" s="37"/>
      <c r="H514" s="37"/>
      <c r="I514" s="37"/>
      <c r="J514" s="37"/>
      <c r="K514" s="37"/>
      <c r="L514" s="37"/>
      <c r="M514" s="37"/>
      <c r="N514" s="37"/>
      <c r="O514" s="37"/>
      <c r="P514" s="37"/>
      <c r="U514" s="114"/>
      <c r="AL514" s="216" t="str">
        <f>IF(ISERROR(IF('T203'!B514="","",'T203'!B514)),"",IF('T203'!B514="","",'T203'!B514))</f>
        <v>A31056</v>
      </c>
      <c r="AM514" s="216" t="str">
        <f>IF(ISERROR(IF('T203'!K514="","",'T203'!K514)),"",IF('T203'!K514="","",'T203'!K514))</f>
        <v>A22086</v>
      </c>
      <c r="AN514" s="216">
        <f t="shared" si="22"/>
        <v>514</v>
      </c>
      <c r="AO514" s="216" t="str">
        <f>IF(ISERROR('T203'!L514),"",'T203'!L514)</f>
        <v xml:space="preserve"> </v>
      </c>
      <c r="AP514" s="216">
        <f t="shared" si="21"/>
        <v>1</v>
      </c>
      <c r="BV514" s="37"/>
    </row>
    <row r="515" spans="1:74" ht="15">
      <c r="A515" s="37"/>
      <c r="B515" s="37"/>
      <c r="C515" s="37"/>
      <c r="D515" s="37"/>
      <c r="E515" s="37"/>
      <c r="F515" s="37"/>
      <c r="G515" s="37"/>
      <c r="H515" s="37"/>
      <c r="I515" s="37"/>
      <c r="J515" s="37"/>
      <c r="K515" s="37"/>
      <c r="L515" s="37"/>
      <c r="M515" s="37"/>
      <c r="N515" s="37"/>
      <c r="O515" s="37"/>
      <c r="P515" s="37"/>
      <c r="U515" s="114"/>
      <c r="AL515" s="216" t="str">
        <f>IF(ISERROR(IF('T203'!B515="","",'T203'!B515)),"",IF('T203'!B515="","",'T203'!B515))</f>
        <v>A31058</v>
      </c>
      <c r="AM515" s="216" t="str">
        <f>IF(ISERROR(IF('T203'!K515="","",'T203'!K515)),"",IF('T203'!K515="","",'T203'!K515))</f>
        <v>A22088</v>
      </c>
      <c r="AN515" s="216">
        <f t="shared" si="22"/>
        <v>515</v>
      </c>
      <c r="AO515" s="216" t="str">
        <f>IF(ISERROR('T203'!L515),"",'T203'!L515)</f>
        <v xml:space="preserve"> </v>
      </c>
      <c r="AP515" s="216">
        <f t="shared" si="21"/>
        <v>1</v>
      </c>
      <c r="BV515" s="37"/>
    </row>
    <row r="516" spans="1:74" ht="15">
      <c r="A516" s="37"/>
      <c r="B516" s="37"/>
      <c r="C516" s="37"/>
      <c r="D516" s="37"/>
      <c r="E516" s="37"/>
      <c r="F516" s="37"/>
      <c r="G516" s="37"/>
      <c r="H516" s="37"/>
      <c r="I516" s="37"/>
      <c r="J516" s="37"/>
      <c r="K516" s="37"/>
      <c r="L516" s="37"/>
      <c r="M516" s="37"/>
      <c r="N516" s="37"/>
      <c r="O516" s="37"/>
      <c r="P516" s="37"/>
      <c r="U516" s="114"/>
      <c r="AL516" s="216" t="str">
        <f>IF(ISERROR(IF('T203'!B516="","",'T203'!B516)),"",IF('T203'!B516="","",'T203'!B516))</f>
        <v>A31060</v>
      </c>
      <c r="AM516" s="216" t="str">
        <f>IF(ISERROR(IF('T203'!K516="","",'T203'!K516)),"",IF('T203'!K516="","",'T203'!K516))</f>
        <v>A22090</v>
      </c>
      <c r="AN516" s="216">
        <f t="shared" si="22"/>
        <v>516</v>
      </c>
      <c r="AO516" s="216" t="str">
        <f>IF(ISERROR('T203'!L516),"",'T203'!L516)</f>
        <v>G1</v>
      </c>
      <c r="AP516" s="216">
        <f t="shared" si="21"/>
        <v>1</v>
      </c>
      <c r="BV516" s="37"/>
    </row>
    <row r="517" spans="1:74" ht="15">
      <c r="A517" s="37"/>
      <c r="B517" s="37"/>
      <c r="C517" s="37"/>
      <c r="D517" s="37"/>
      <c r="E517" s="37"/>
      <c r="F517" s="37"/>
      <c r="G517" s="37"/>
      <c r="H517" s="37"/>
      <c r="I517" s="37"/>
      <c r="J517" s="37"/>
      <c r="K517" s="37"/>
      <c r="L517" s="37"/>
      <c r="M517" s="37"/>
      <c r="N517" s="37"/>
      <c r="O517" s="37"/>
      <c r="P517" s="37"/>
      <c r="U517" s="114"/>
      <c r="AL517" s="216" t="str">
        <f>IF(ISERROR(IF('T203'!B517="","",'T203'!B517)),"",IF('T203'!B517="","",'T203'!B517))</f>
        <v>A31062</v>
      </c>
      <c r="AM517" s="216" t="str">
        <f>IF(ISERROR(IF('T203'!K517="","",'T203'!K517)),"",IF('T203'!K517="","",'T203'!K517))</f>
        <v>A22090</v>
      </c>
      <c r="AN517" s="216">
        <f t="shared" si="22"/>
        <v>517</v>
      </c>
      <c r="AO517" s="216" t="str">
        <f>IF(ISERROR('T203'!L517),"",'T203'!L517)</f>
        <v>G2-G3</v>
      </c>
      <c r="AP517" s="216">
        <f t="shared" ref="AP517:AP580" si="23">IF(AO517="",0,1)</f>
        <v>1</v>
      </c>
      <c r="BV517" s="37"/>
    </row>
    <row r="518" spans="1:74" ht="15">
      <c r="A518" s="37"/>
      <c r="B518" s="37"/>
      <c r="C518" s="37"/>
      <c r="D518" s="37"/>
      <c r="E518" s="37"/>
      <c r="F518" s="37"/>
      <c r="G518" s="37"/>
      <c r="H518" s="37"/>
      <c r="I518" s="37"/>
      <c r="J518" s="37"/>
      <c r="K518" s="37"/>
      <c r="L518" s="37"/>
      <c r="M518" s="37"/>
      <c r="N518" s="37"/>
      <c r="O518" s="37"/>
      <c r="P518" s="37"/>
      <c r="U518" s="114"/>
      <c r="AL518" s="216" t="str">
        <f>IF(ISERROR(IF('T203'!B518="","",'T203'!B518)),"",IF('T203'!B518="","",'T203'!B518))</f>
        <v>A31064</v>
      </c>
      <c r="AM518" s="216" t="str">
        <f>IF(ISERROR(IF('T203'!K518="","",'T203'!K518)),"",IF('T203'!K518="","",'T203'!K518))</f>
        <v>A22090</v>
      </c>
      <c r="AN518" s="216">
        <f t="shared" si="22"/>
        <v>518</v>
      </c>
      <c r="AO518" s="216" t="str">
        <f>IF(ISERROR('T203'!L518),"",'T203'!L518)</f>
        <v>G2-G4</v>
      </c>
      <c r="AP518" s="216">
        <f t="shared" si="23"/>
        <v>1</v>
      </c>
      <c r="BV518" s="37"/>
    </row>
    <row r="519" spans="1:74" ht="15">
      <c r="A519" s="37"/>
      <c r="B519" s="37"/>
      <c r="C519" s="37"/>
      <c r="D519" s="37"/>
      <c r="E519" s="37"/>
      <c r="F519" s="37"/>
      <c r="G519" s="37"/>
      <c r="H519" s="37"/>
      <c r="I519" s="37"/>
      <c r="J519" s="37"/>
      <c r="K519" s="37"/>
      <c r="L519" s="37"/>
      <c r="M519" s="37"/>
      <c r="N519" s="37"/>
      <c r="O519" s="37"/>
      <c r="P519" s="37"/>
      <c r="U519" s="114"/>
      <c r="AL519" s="216" t="str">
        <f>IF(ISERROR(IF('T203'!B519="","",'T203'!B519)),"",IF('T203'!B519="","",'T203'!B519))</f>
        <v>A31066</v>
      </c>
      <c r="AM519" s="216" t="str">
        <f>IF(ISERROR(IF('T203'!K519="","",'T203'!K519)),"",IF('T203'!K519="","",'T203'!K519))</f>
        <v>A22090</v>
      </c>
      <c r="AN519" s="216">
        <f t="shared" si="22"/>
        <v>519</v>
      </c>
      <c r="AO519" s="216" t="str">
        <f>IF(ISERROR('T203'!L519),"",'T203'!L519)</f>
        <v>G4</v>
      </c>
      <c r="AP519" s="216">
        <f t="shared" si="23"/>
        <v>1</v>
      </c>
      <c r="BV519" s="37"/>
    </row>
    <row r="520" spans="1:74" ht="15">
      <c r="A520" s="37"/>
      <c r="B520" s="37"/>
      <c r="C520" s="37"/>
      <c r="D520" s="37"/>
      <c r="E520" s="37"/>
      <c r="F520" s="37"/>
      <c r="G520" s="37"/>
      <c r="H520" s="37"/>
      <c r="I520" s="37"/>
      <c r="J520" s="37"/>
      <c r="K520" s="37"/>
      <c r="L520" s="37"/>
      <c r="M520" s="37"/>
      <c r="N520" s="37"/>
      <c r="O520" s="37"/>
      <c r="P520" s="37"/>
      <c r="U520" s="114"/>
      <c r="AL520" s="216" t="str">
        <f>IF(ISERROR(IF('T203'!B520="","",'T203'!B520)),"",IF('T203'!B520="","",'T203'!B520))</f>
        <v>A31068</v>
      </c>
      <c r="AM520" s="216" t="str">
        <f>IF(ISERROR(IF('T203'!K520="","",'T203'!K520)),"",IF('T203'!K520="","",'T203'!K520))</f>
        <v>A22090</v>
      </c>
      <c r="AN520" s="216">
        <f t="shared" si="22"/>
        <v>520</v>
      </c>
      <c r="AO520" s="216" t="str">
        <f>IF(ISERROR('T203'!L520),"",'T203'!L520)</f>
        <v>O1A</v>
      </c>
      <c r="AP520" s="216">
        <f t="shared" si="23"/>
        <v>1</v>
      </c>
      <c r="BV520" s="37"/>
    </row>
    <row r="521" spans="1:74" ht="15">
      <c r="A521" s="37"/>
      <c r="B521" s="37"/>
      <c r="C521" s="37"/>
      <c r="D521" s="37"/>
      <c r="E521" s="37"/>
      <c r="F521" s="37"/>
      <c r="G521" s="37"/>
      <c r="H521" s="37"/>
      <c r="I521" s="37"/>
      <c r="J521" s="37"/>
      <c r="K521" s="37"/>
      <c r="L521" s="37"/>
      <c r="M521" s="37"/>
      <c r="N521" s="37"/>
      <c r="O521" s="37"/>
      <c r="P521" s="37"/>
      <c r="U521" s="114"/>
      <c r="AL521" s="216" t="str">
        <f>IF(ISERROR(IF('T203'!B521="","",'T203'!B521)),"",IF('T203'!B521="","",'T203'!B521))</f>
        <v>A31070</v>
      </c>
      <c r="AM521" s="216" t="str">
        <f>IF(ISERROR(IF('T203'!K521="","",'T203'!K521)),"",IF('T203'!K521="","",'T203'!K521))</f>
        <v>A22090</v>
      </c>
      <c r="AN521" s="216">
        <f t="shared" si="22"/>
        <v>521</v>
      </c>
      <c r="AO521" s="216" t="str">
        <f>IF(ISERROR('T203'!L521),"",'T203'!L521)</f>
        <v>S1B</v>
      </c>
      <c r="AP521" s="216">
        <f t="shared" si="23"/>
        <v>1</v>
      </c>
      <c r="BV521" s="37"/>
    </row>
    <row r="522" spans="1:74" ht="15">
      <c r="A522" s="37"/>
      <c r="B522" s="37"/>
      <c r="C522" s="37"/>
      <c r="D522" s="37"/>
      <c r="E522" s="37"/>
      <c r="F522" s="37"/>
      <c r="G522" s="37"/>
      <c r="H522" s="37"/>
      <c r="I522" s="37"/>
      <c r="J522" s="37"/>
      <c r="K522" s="37"/>
      <c r="L522" s="37"/>
      <c r="M522" s="37"/>
      <c r="N522" s="37"/>
      <c r="O522" s="37"/>
      <c r="P522" s="37"/>
      <c r="U522" s="114"/>
      <c r="AL522" s="216" t="str">
        <f>IF(ISERROR(IF('T203'!B522="","",'T203'!B522)),"",IF('T203'!B522="","",'T203'!B522))</f>
        <v>A31502</v>
      </c>
      <c r="AM522" s="216" t="str">
        <f>IF(ISERROR(IF('T203'!K522="","",'T203'!K522)),"",IF('T203'!K522="","",'T203'!K522))</f>
        <v>A22090</v>
      </c>
      <c r="AN522" s="216">
        <f t="shared" si="22"/>
        <v>522</v>
      </c>
      <c r="AO522" s="216" t="str">
        <f>IF(ISERROR('T203'!L522),"",'T203'!L522)</f>
        <v>S1B-S1D</v>
      </c>
      <c r="AP522" s="216">
        <f t="shared" si="23"/>
        <v>1</v>
      </c>
      <c r="BV522" s="37"/>
    </row>
    <row r="523" spans="1:74" ht="15">
      <c r="A523" s="37"/>
      <c r="B523" s="37"/>
      <c r="C523" s="37"/>
      <c r="D523" s="37"/>
      <c r="E523" s="37"/>
      <c r="F523" s="37"/>
      <c r="G523" s="37"/>
      <c r="H523" s="37"/>
      <c r="I523" s="37"/>
      <c r="J523" s="37"/>
      <c r="K523" s="37"/>
      <c r="L523" s="37"/>
      <c r="M523" s="37"/>
      <c r="N523" s="37"/>
      <c r="O523" s="37"/>
      <c r="P523" s="37"/>
      <c r="U523" s="114"/>
      <c r="AL523" s="216" t="str">
        <f>IF(ISERROR(IF('T203'!B523="","",'T203'!B523)),"",IF('T203'!B523="","",'T203'!B523))</f>
        <v>A31504</v>
      </c>
      <c r="AM523" s="216" t="str">
        <f>IF(ISERROR(IF('T203'!K523="","",'T203'!K523)),"",IF('T203'!K523="","",'T203'!K523))</f>
        <v>A22090</v>
      </c>
      <c r="AN523" s="216">
        <f t="shared" si="22"/>
        <v>523</v>
      </c>
      <c r="AO523" s="216" t="str">
        <f>IF(ISERROR('T203'!L523),"",'T203'!L523)</f>
        <v>S1C-S1D</v>
      </c>
      <c r="AP523" s="216">
        <f t="shared" si="23"/>
        <v>1</v>
      </c>
      <c r="BV523" s="37"/>
    </row>
    <row r="524" spans="1:74" ht="15">
      <c r="A524" s="37"/>
      <c r="B524" s="37"/>
      <c r="C524" s="37"/>
      <c r="D524" s="37"/>
      <c r="E524" s="37"/>
      <c r="F524" s="37"/>
      <c r="G524" s="37"/>
      <c r="H524" s="37"/>
      <c r="I524" s="37"/>
      <c r="J524" s="37"/>
      <c r="K524" s="37"/>
      <c r="L524" s="37"/>
      <c r="M524" s="37"/>
      <c r="N524" s="37"/>
      <c r="O524" s="37"/>
      <c r="P524" s="37"/>
      <c r="U524" s="114"/>
      <c r="AL524" s="216" t="str">
        <f>IF(ISERROR(IF('T203'!B524="","",'T203'!B524)),"",IF('T203'!B524="","",'T203'!B524))</f>
        <v>A31506</v>
      </c>
      <c r="AM524" s="216" t="str">
        <f>IF(ISERROR(IF('T203'!K524="","",'T203'!K524)),"",IF('T203'!K524="","",'T203'!K524))</f>
        <v>A22092</v>
      </c>
      <c r="AN524" s="216">
        <f t="shared" si="22"/>
        <v>524</v>
      </c>
      <c r="AO524" s="216" t="str">
        <f>IF(ISERROR('T203'!L524),"",'T203'!L524)</f>
        <v xml:space="preserve"> </v>
      </c>
      <c r="AP524" s="216">
        <f t="shared" si="23"/>
        <v>1</v>
      </c>
      <c r="BV524" s="37"/>
    </row>
    <row r="525" spans="1:74" ht="15">
      <c r="A525" s="37"/>
      <c r="B525" s="37"/>
      <c r="C525" s="37"/>
      <c r="D525" s="37"/>
      <c r="E525" s="37"/>
      <c r="F525" s="37"/>
      <c r="G525" s="37"/>
      <c r="H525" s="37"/>
      <c r="I525" s="37"/>
      <c r="J525" s="37"/>
      <c r="K525" s="37"/>
      <c r="L525" s="37"/>
      <c r="M525" s="37"/>
      <c r="N525" s="37"/>
      <c r="O525" s="37"/>
      <c r="P525" s="37"/>
      <c r="U525" s="114"/>
      <c r="AL525" s="216" t="str">
        <f>IF(ISERROR(IF('T203'!B525="","",'T203'!B525)),"",IF('T203'!B525="","",'T203'!B525))</f>
        <v>A31508</v>
      </c>
      <c r="AM525" s="216" t="str">
        <f>IF(ISERROR(IF('T203'!K525="","",'T203'!K525)),"",IF('T203'!K525="","",'T203'!K525))</f>
        <v>A22094</v>
      </c>
      <c r="AN525" s="216">
        <f t="shared" ref="AN525:AN588" si="24">1+AN524</f>
        <v>525</v>
      </c>
      <c r="AO525" s="216" t="str">
        <f>IF(ISERROR('T203'!L525),"",'T203'!L525)</f>
        <v xml:space="preserve"> </v>
      </c>
      <c r="AP525" s="216">
        <f t="shared" si="23"/>
        <v>1</v>
      </c>
      <c r="BV525" s="37"/>
    </row>
    <row r="526" spans="1:74" ht="15">
      <c r="A526" s="37"/>
      <c r="B526" s="37"/>
      <c r="C526" s="37"/>
      <c r="D526" s="37"/>
      <c r="E526" s="37"/>
      <c r="F526" s="37"/>
      <c r="G526" s="37"/>
      <c r="H526" s="37"/>
      <c r="I526" s="37"/>
      <c r="J526" s="37"/>
      <c r="K526" s="37"/>
      <c r="L526" s="37"/>
      <c r="M526" s="37"/>
      <c r="N526" s="37"/>
      <c r="O526" s="37"/>
      <c r="P526" s="37"/>
      <c r="U526" s="114"/>
      <c r="AL526" s="216" t="str">
        <f>IF(ISERROR(IF('T203'!B526="","",'T203'!B526)),"",IF('T203'!B526="","",'T203'!B526))</f>
        <v>A31510</v>
      </c>
      <c r="AM526" s="216" t="str">
        <f>IF(ISERROR(IF('T203'!K526="","",'T203'!K526)),"",IF('T203'!K526="","",'T203'!K526))</f>
        <v>A22502</v>
      </c>
      <c r="AN526" s="216">
        <f t="shared" si="24"/>
        <v>526</v>
      </c>
      <c r="AO526" s="216" t="str">
        <f>IF(ISERROR('T203'!L526),"",'T203'!L526)</f>
        <v xml:space="preserve"> </v>
      </c>
      <c r="AP526" s="216">
        <f t="shared" si="23"/>
        <v>1</v>
      </c>
      <c r="BV526" s="37"/>
    </row>
    <row r="527" spans="1:74" ht="15">
      <c r="A527" s="37"/>
      <c r="B527" s="37"/>
      <c r="C527" s="37"/>
      <c r="D527" s="37"/>
      <c r="E527" s="37"/>
      <c r="F527" s="37"/>
      <c r="G527" s="37"/>
      <c r="H527" s="37"/>
      <c r="I527" s="37"/>
      <c r="J527" s="37"/>
      <c r="K527" s="37"/>
      <c r="L527" s="37"/>
      <c r="M527" s="37"/>
      <c r="N527" s="37"/>
      <c r="O527" s="37"/>
      <c r="P527" s="37"/>
      <c r="U527" s="114"/>
      <c r="AL527" s="216" t="str">
        <f>IF(ISERROR(IF('T203'!B527="","",'T203'!B527)),"",IF('T203'!B527="","",'T203'!B527))</f>
        <v>A31512</v>
      </c>
      <c r="AM527" s="216" t="str">
        <f>IF(ISERROR(IF('T203'!K527="","",'T203'!K527)),"",IF('T203'!K527="","",'T203'!K527))</f>
        <v>A22504</v>
      </c>
      <c r="AN527" s="216">
        <f t="shared" si="24"/>
        <v>527</v>
      </c>
      <c r="AO527" s="216" t="str">
        <f>IF(ISERROR('T203'!L527),"",'T203'!L527)</f>
        <v xml:space="preserve"> </v>
      </c>
      <c r="AP527" s="216">
        <f t="shared" si="23"/>
        <v>1</v>
      </c>
      <c r="BV527" s="37"/>
    </row>
    <row r="528" spans="1:74" ht="15">
      <c r="A528" s="37"/>
      <c r="B528" s="37"/>
      <c r="C528" s="37"/>
      <c r="D528" s="37"/>
      <c r="E528" s="37"/>
      <c r="F528" s="37"/>
      <c r="G528" s="37"/>
      <c r="H528" s="37"/>
      <c r="I528" s="37"/>
      <c r="J528" s="37"/>
      <c r="K528" s="37"/>
      <c r="L528" s="37"/>
      <c r="M528" s="37"/>
      <c r="N528" s="37"/>
      <c r="O528" s="37"/>
      <c r="P528" s="37"/>
      <c r="U528" s="114"/>
      <c r="AL528" s="216" t="str">
        <f>IF(ISERROR(IF('T203'!B528="","",'T203'!B528)),"",IF('T203'!B528="","",'T203'!B528))</f>
        <v>A31514</v>
      </c>
      <c r="AM528" s="216" t="str">
        <f>IF(ISERROR(IF('T203'!K528="","",'T203'!K528)),"",IF('T203'!K528="","",'T203'!K528))</f>
        <v>A22504</v>
      </c>
      <c r="AN528" s="216">
        <f t="shared" si="24"/>
        <v>528</v>
      </c>
      <c r="AO528" s="216" t="str">
        <f>IF(ISERROR('T203'!L528),"",'T203'!L528)</f>
        <v xml:space="preserve"> </v>
      </c>
      <c r="AP528" s="216">
        <f t="shared" si="23"/>
        <v>1</v>
      </c>
      <c r="BV528" s="37"/>
    </row>
    <row r="529" spans="1:74" ht="15">
      <c r="A529" s="37"/>
      <c r="B529" s="37"/>
      <c r="C529" s="37"/>
      <c r="D529" s="37"/>
      <c r="E529" s="37"/>
      <c r="F529" s="37"/>
      <c r="G529" s="37"/>
      <c r="H529" s="37"/>
      <c r="I529" s="37"/>
      <c r="J529" s="37"/>
      <c r="K529" s="37"/>
      <c r="L529" s="37"/>
      <c r="M529" s="37"/>
      <c r="N529" s="37"/>
      <c r="O529" s="37"/>
      <c r="P529" s="37"/>
      <c r="U529" s="114"/>
      <c r="AL529" s="216" t="str">
        <f>IF(ISERROR(IF('T203'!B529="","",'T203'!B529)),"",IF('T203'!B529="","",'T203'!B529))</f>
        <v>A31516</v>
      </c>
      <c r="AM529" s="216" t="str">
        <f>IF(ISERROR(IF('T203'!K529="","",'T203'!K529)),"",IF('T203'!K529="","",'T203'!K529))</f>
        <v>A22506</v>
      </c>
      <c r="AN529" s="216">
        <f t="shared" si="24"/>
        <v>529</v>
      </c>
      <c r="AO529" s="216" t="str">
        <f>IF(ISERROR('T203'!L529),"",'T203'!L529)</f>
        <v xml:space="preserve"> </v>
      </c>
      <c r="AP529" s="216">
        <f t="shared" si="23"/>
        <v>1</v>
      </c>
      <c r="BV529" s="37"/>
    </row>
    <row r="530" spans="1:74" ht="15">
      <c r="A530" s="37"/>
      <c r="B530" s="37"/>
      <c r="C530" s="37"/>
      <c r="D530" s="37"/>
      <c r="E530" s="37"/>
      <c r="F530" s="37"/>
      <c r="G530" s="37"/>
      <c r="H530" s="37"/>
      <c r="I530" s="37"/>
      <c r="J530" s="37"/>
      <c r="K530" s="37"/>
      <c r="L530" s="37"/>
      <c r="M530" s="37"/>
      <c r="N530" s="37"/>
      <c r="O530" s="37"/>
      <c r="P530" s="37"/>
      <c r="U530" s="114"/>
      <c r="AL530" s="216" t="str">
        <f>IF(ISERROR(IF('T203'!B530="","",'T203'!B530)),"",IF('T203'!B530="","",'T203'!B530))</f>
        <v>A31518</v>
      </c>
      <c r="AM530" s="216" t="str">
        <f>IF(ISERROR(IF('T203'!K530="","",'T203'!K530)),"",IF('T203'!K530="","",'T203'!K530))</f>
        <v>A22506</v>
      </c>
      <c r="AN530" s="216">
        <f t="shared" si="24"/>
        <v>530</v>
      </c>
      <c r="AO530" s="216" t="str">
        <f>IF(ISERROR('T203'!L530),"",'T203'!L530)</f>
        <v xml:space="preserve"> </v>
      </c>
      <c r="AP530" s="216">
        <f t="shared" si="23"/>
        <v>1</v>
      </c>
      <c r="BV530" s="37"/>
    </row>
    <row r="531" spans="1:74" ht="15">
      <c r="A531" s="37"/>
      <c r="B531" s="37"/>
      <c r="C531" s="37"/>
      <c r="D531" s="37"/>
      <c r="E531" s="37"/>
      <c r="F531" s="37"/>
      <c r="G531" s="37"/>
      <c r="H531" s="37"/>
      <c r="I531" s="37"/>
      <c r="J531" s="37"/>
      <c r="K531" s="37"/>
      <c r="L531" s="37"/>
      <c r="M531" s="37"/>
      <c r="N531" s="37"/>
      <c r="O531" s="37"/>
      <c r="P531" s="37"/>
      <c r="U531" s="114"/>
      <c r="AL531" s="216" t="str">
        <f>IF(ISERROR(IF('T203'!B531="","",'T203'!B531)),"",IF('T203'!B531="","",'T203'!B531))</f>
        <v>A32502</v>
      </c>
      <c r="AM531" s="216" t="str">
        <f>IF(ISERROR(IF('T203'!K531="","",'T203'!K531)),"",IF('T203'!K531="","",'T203'!K531))</f>
        <v>A22508</v>
      </c>
      <c r="AN531" s="216">
        <f t="shared" si="24"/>
        <v>531</v>
      </c>
      <c r="AO531" s="216" t="str">
        <f>IF(ISERROR('T203'!L531),"",'T203'!L531)</f>
        <v xml:space="preserve"> </v>
      </c>
      <c r="AP531" s="216">
        <f t="shared" si="23"/>
        <v>1</v>
      </c>
      <c r="BV531" s="37"/>
    </row>
    <row r="532" spans="1:74" ht="15">
      <c r="A532" s="37"/>
      <c r="B532" s="37"/>
      <c r="C532" s="37"/>
      <c r="D532" s="37"/>
      <c r="E532" s="37"/>
      <c r="F532" s="37"/>
      <c r="G532" s="37"/>
      <c r="H532" s="37"/>
      <c r="I532" s="37"/>
      <c r="J532" s="37"/>
      <c r="K532" s="37"/>
      <c r="L532" s="37"/>
      <c r="M532" s="37"/>
      <c r="N532" s="37"/>
      <c r="O532" s="37"/>
      <c r="P532" s="37"/>
      <c r="U532" s="114"/>
      <c r="AL532" s="216" t="str">
        <f>IF(ISERROR(IF('T203'!B532="","",'T203'!B532)),"",IF('T203'!B532="","",'T203'!B532))</f>
        <v>A32504</v>
      </c>
      <c r="AM532" s="216" t="str">
        <f>IF(ISERROR(IF('T203'!K532="","",'T203'!K532)),"",IF('T203'!K532="","",'T203'!K532))</f>
        <v>A22508</v>
      </c>
      <c r="AN532" s="216">
        <f t="shared" si="24"/>
        <v>532</v>
      </c>
      <c r="AO532" s="216" t="str">
        <f>IF(ISERROR('T203'!L532),"",'T203'!L532)</f>
        <v xml:space="preserve"> </v>
      </c>
      <c r="AP532" s="216">
        <f t="shared" si="23"/>
        <v>1</v>
      </c>
      <c r="BV532" s="37"/>
    </row>
    <row r="533" spans="1:74" ht="15">
      <c r="A533" s="37"/>
      <c r="B533" s="37"/>
      <c r="C533" s="37"/>
      <c r="D533" s="37"/>
      <c r="E533" s="37"/>
      <c r="F533" s="37"/>
      <c r="G533" s="37"/>
      <c r="H533" s="37"/>
      <c r="I533" s="37"/>
      <c r="J533" s="37"/>
      <c r="K533" s="37"/>
      <c r="L533" s="37"/>
      <c r="M533" s="37"/>
      <c r="N533" s="37"/>
      <c r="O533" s="37"/>
      <c r="P533" s="37"/>
      <c r="U533" s="114"/>
      <c r="AL533" s="216" t="str">
        <f>IF(ISERROR(IF('T203'!B533="","",'T203'!B533)),"",IF('T203'!B533="","",'T203'!B533))</f>
        <v>A32506</v>
      </c>
      <c r="AM533" s="216" t="str">
        <f>IF(ISERROR(IF('T203'!K533="","",'T203'!K533)),"",IF('T203'!K533="","",'T203'!K533))</f>
        <v>A22510</v>
      </c>
      <c r="AN533" s="216">
        <f t="shared" si="24"/>
        <v>533</v>
      </c>
      <c r="AO533" s="216" t="str">
        <f>IF(ISERROR('T203'!L533),"",'T203'!L533)</f>
        <v xml:space="preserve"> </v>
      </c>
      <c r="AP533" s="216">
        <f t="shared" si="23"/>
        <v>1</v>
      </c>
      <c r="BV533" s="37"/>
    </row>
    <row r="534" spans="1:74" ht="15">
      <c r="A534" s="37"/>
      <c r="B534" s="37"/>
      <c r="C534" s="37"/>
      <c r="D534" s="37"/>
      <c r="E534" s="37"/>
      <c r="F534" s="37"/>
      <c r="G534" s="37"/>
      <c r="H534" s="37"/>
      <c r="I534" s="37"/>
      <c r="J534" s="37"/>
      <c r="K534" s="37"/>
      <c r="L534" s="37"/>
      <c r="M534" s="37"/>
      <c r="N534" s="37"/>
      <c r="O534" s="37"/>
      <c r="P534" s="37"/>
      <c r="U534" s="114"/>
      <c r="AL534" s="216" t="str">
        <f>IF(ISERROR(IF('T203'!B534="","",'T203'!B534)),"",IF('T203'!B534="","",'T203'!B534))</f>
        <v>A32508</v>
      </c>
      <c r="AM534" s="216" t="str">
        <f>IF(ISERROR(IF('T203'!K534="","",'T203'!K534)),"",IF('T203'!K534="","",'T203'!K534))</f>
        <v>A22512</v>
      </c>
      <c r="AN534" s="216">
        <f t="shared" si="24"/>
        <v>534</v>
      </c>
      <c r="AO534" s="216" t="str">
        <f>IF(ISERROR('T203'!L534),"",'T203'!L534)</f>
        <v xml:space="preserve"> </v>
      </c>
      <c r="AP534" s="216">
        <f t="shared" si="23"/>
        <v>1</v>
      </c>
      <c r="BV534" s="37"/>
    </row>
    <row r="535" spans="1:74" ht="15">
      <c r="A535" s="37"/>
      <c r="B535" s="37"/>
      <c r="C535" s="37"/>
      <c r="D535" s="37"/>
      <c r="E535" s="37"/>
      <c r="F535" s="37"/>
      <c r="G535" s="37"/>
      <c r="H535" s="37"/>
      <c r="I535" s="37"/>
      <c r="J535" s="37"/>
      <c r="K535" s="37"/>
      <c r="L535" s="37"/>
      <c r="M535" s="37"/>
      <c r="N535" s="37"/>
      <c r="O535" s="37"/>
      <c r="P535" s="37"/>
      <c r="U535" s="114"/>
      <c r="AL535" s="216" t="str">
        <f>IF(ISERROR(IF('T203'!B535="","",'T203'!B535)),"",IF('T203'!B535="","",'T203'!B535))</f>
        <v>A32510</v>
      </c>
      <c r="AM535" s="216" t="str">
        <f>IF(ISERROR(IF('T203'!K535="","",'T203'!K535)),"",IF('T203'!K535="","",'T203'!K535))</f>
        <v>A22512</v>
      </c>
      <c r="AN535" s="216">
        <f t="shared" si="24"/>
        <v>535</v>
      </c>
      <c r="AO535" s="216" t="str">
        <f>IF(ISERROR('T203'!L535),"",'T203'!L535)</f>
        <v xml:space="preserve"> </v>
      </c>
      <c r="AP535" s="216">
        <f t="shared" si="23"/>
        <v>1</v>
      </c>
      <c r="BV535" s="37"/>
    </row>
    <row r="536" spans="1:74" ht="15">
      <c r="A536" s="37"/>
      <c r="B536" s="37"/>
      <c r="C536" s="37"/>
      <c r="D536" s="37"/>
      <c r="E536" s="37"/>
      <c r="F536" s="37"/>
      <c r="G536" s="37"/>
      <c r="H536" s="37"/>
      <c r="I536" s="37"/>
      <c r="J536" s="37"/>
      <c r="K536" s="37"/>
      <c r="L536" s="37"/>
      <c r="M536" s="37"/>
      <c r="N536" s="37"/>
      <c r="O536" s="37"/>
      <c r="P536" s="37"/>
      <c r="U536" s="114"/>
      <c r="AL536" s="216" t="str">
        <f>IF(ISERROR(IF('T203'!B536="","",'T203'!B536)),"",IF('T203'!B536="","",'T203'!B536))</f>
        <v>A32512</v>
      </c>
      <c r="AM536" s="216" t="str">
        <f>IF(ISERROR(IF('T203'!K536="","",'T203'!K536)),"",IF('T203'!K536="","",'T203'!K536))</f>
        <v>A22514</v>
      </c>
      <c r="AN536" s="216">
        <f t="shared" si="24"/>
        <v>536</v>
      </c>
      <c r="AO536" s="216" t="str">
        <f>IF(ISERROR('T203'!L536),"",'T203'!L536)</f>
        <v xml:space="preserve"> </v>
      </c>
      <c r="AP536" s="216">
        <f t="shared" si="23"/>
        <v>1</v>
      </c>
      <c r="BV536" s="37"/>
    </row>
    <row r="537" spans="1:74" ht="15">
      <c r="A537" s="37"/>
      <c r="B537" s="37"/>
      <c r="C537" s="37"/>
      <c r="D537" s="37"/>
      <c r="E537" s="37"/>
      <c r="F537" s="37"/>
      <c r="G537" s="37"/>
      <c r="H537" s="37"/>
      <c r="I537" s="37"/>
      <c r="J537" s="37"/>
      <c r="K537" s="37"/>
      <c r="L537" s="37"/>
      <c r="M537" s="37"/>
      <c r="N537" s="37"/>
      <c r="O537" s="37"/>
      <c r="P537" s="37"/>
      <c r="U537" s="114"/>
      <c r="AL537" s="216" t="str">
        <f>IF(ISERROR(IF('T203'!B537="","",'T203'!B537)),"",IF('T203'!B537="","",'T203'!B537))</f>
        <v>A32514</v>
      </c>
      <c r="AM537" s="216" t="str">
        <f>IF(ISERROR(IF('T203'!K537="","",'T203'!K537)),"",IF('T203'!K537="","",'T203'!K537))</f>
        <v>A22516</v>
      </c>
      <c r="AN537" s="216">
        <f t="shared" si="24"/>
        <v>537</v>
      </c>
      <c r="AO537" s="216" t="str">
        <f>IF(ISERROR('T203'!L537),"",'T203'!L537)</f>
        <v xml:space="preserve"> </v>
      </c>
      <c r="AP537" s="216">
        <f t="shared" si="23"/>
        <v>1</v>
      </c>
      <c r="BV537" s="37"/>
    </row>
    <row r="538" spans="1:74" ht="15">
      <c r="A538" s="37"/>
      <c r="B538" s="37"/>
      <c r="C538" s="37"/>
      <c r="D538" s="37"/>
      <c r="E538" s="37"/>
      <c r="F538" s="37"/>
      <c r="G538" s="37"/>
      <c r="H538" s="37"/>
      <c r="I538" s="37"/>
      <c r="J538" s="37"/>
      <c r="K538" s="37"/>
      <c r="L538" s="37"/>
      <c r="M538" s="37"/>
      <c r="N538" s="37"/>
      <c r="O538" s="37"/>
      <c r="P538" s="37"/>
      <c r="U538" s="114"/>
      <c r="AL538" s="216" t="str">
        <f>IF(ISERROR(IF('T203'!B538="","",'T203'!B538)),"",IF('T203'!B538="","",'T203'!B538))</f>
        <v>A32516</v>
      </c>
      <c r="AM538" s="216" t="str">
        <f>IF(ISERROR(IF('T203'!K538="","",'T203'!K538)),"",IF('T203'!K538="","",'T203'!K538))</f>
        <v>A22518</v>
      </c>
      <c r="AN538" s="216">
        <f t="shared" si="24"/>
        <v>538</v>
      </c>
      <c r="AO538" s="216" t="str">
        <f>IF(ISERROR('T203'!L538),"",'T203'!L538)</f>
        <v xml:space="preserve"> </v>
      </c>
      <c r="AP538" s="216">
        <f t="shared" si="23"/>
        <v>1</v>
      </c>
      <c r="BV538" s="37"/>
    </row>
    <row r="539" spans="1:74" ht="15">
      <c r="A539" s="37"/>
      <c r="B539" s="37"/>
      <c r="C539" s="37"/>
      <c r="D539" s="37"/>
      <c r="E539" s="37"/>
      <c r="F539" s="37"/>
      <c r="G539" s="37"/>
      <c r="H539" s="37"/>
      <c r="I539" s="37"/>
      <c r="J539" s="37"/>
      <c r="K539" s="37"/>
      <c r="L539" s="37"/>
      <c r="M539" s="37"/>
      <c r="N539" s="37"/>
      <c r="O539" s="37"/>
      <c r="P539" s="37"/>
      <c r="U539" s="114"/>
      <c r="AL539" s="216" t="str">
        <f>IF(ISERROR(IF('T203'!B539="","",'T203'!B539)),"",IF('T203'!B539="","",'T203'!B539))</f>
        <v>A32518</v>
      </c>
      <c r="AM539" s="216" t="str">
        <f>IF(ISERROR(IF('T203'!K539="","",'T203'!K539)),"",IF('T203'!K539="","",'T203'!K539))</f>
        <v>A22518</v>
      </c>
      <c r="AN539" s="216">
        <f t="shared" si="24"/>
        <v>539</v>
      </c>
      <c r="AO539" s="216" t="str">
        <f>IF(ISERROR('T203'!L539),"",'T203'!L539)</f>
        <v xml:space="preserve"> </v>
      </c>
      <c r="AP539" s="216">
        <f t="shared" si="23"/>
        <v>1</v>
      </c>
      <c r="BV539" s="37"/>
    </row>
    <row r="540" spans="1:74" ht="15">
      <c r="A540" s="37"/>
      <c r="B540" s="37"/>
      <c r="C540" s="37"/>
      <c r="D540" s="37"/>
      <c r="E540" s="37"/>
      <c r="F540" s="37"/>
      <c r="G540" s="37"/>
      <c r="H540" s="37"/>
      <c r="I540" s="37"/>
      <c r="J540" s="37"/>
      <c r="K540" s="37"/>
      <c r="L540" s="37"/>
      <c r="M540" s="37"/>
      <c r="N540" s="37"/>
      <c r="O540" s="37"/>
      <c r="P540" s="37"/>
      <c r="U540" s="114"/>
      <c r="AL540" s="216" t="str">
        <f>IF(ISERROR(IF('T203'!B540="","",'T203'!B540)),"",IF('T203'!B540="","",'T203'!B540))</f>
        <v>A32520</v>
      </c>
      <c r="AM540" s="216" t="str">
        <f>IF(ISERROR(IF('T203'!K540="","",'T203'!K540)),"",IF('T203'!K540="","",'T203'!K540))</f>
        <v>A22520</v>
      </c>
      <c r="AN540" s="216">
        <f t="shared" si="24"/>
        <v>540</v>
      </c>
      <c r="AO540" s="216" t="str">
        <f>IF(ISERROR('T203'!L540),"",'T203'!L540)</f>
        <v xml:space="preserve"> </v>
      </c>
      <c r="AP540" s="216">
        <f t="shared" si="23"/>
        <v>1</v>
      </c>
      <c r="BV540" s="37"/>
    </row>
    <row r="541" spans="1:74" ht="15">
      <c r="A541" s="37"/>
      <c r="B541" s="37"/>
      <c r="C541" s="37"/>
      <c r="D541" s="37"/>
      <c r="E541" s="37"/>
      <c r="F541" s="37"/>
      <c r="G541" s="37"/>
      <c r="H541" s="37"/>
      <c r="I541" s="37"/>
      <c r="J541" s="37"/>
      <c r="K541" s="37"/>
      <c r="L541" s="37"/>
      <c r="M541" s="37"/>
      <c r="N541" s="37"/>
      <c r="O541" s="37"/>
      <c r="P541" s="37"/>
      <c r="U541" s="114"/>
      <c r="AL541" s="216" t="str">
        <f>IF(ISERROR(IF('T203'!B541="","",'T203'!B541)),"",IF('T203'!B541="","",'T203'!B541))</f>
        <v>A32522</v>
      </c>
      <c r="AM541" s="216" t="str">
        <f>IF(ISERROR(IF('T203'!K541="","",'T203'!K541)),"",IF('T203'!K541="","",'T203'!K541))</f>
        <v>A22522</v>
      </c>
      <c r="AN541" s="216">
        <f t="shared" si="24"/>
        <v>541</v>
      </c>
      <c r="AO541" s="216" t="str">
        <f>IF(ISERROR('T203'!L541),"",'T203'!L541)</f>
        <v xml:space="preserve"> </v>
      </c>
      <c r="AP541" s="216">
        <f t="shared" si="23"/>
        <v>1</v>
      </c>
      <c r="BV541" s="37"/>
    </row>
    <row r="542" spans="1:74" ht="15">
      <c r="A542" s="37"/>
      <c r="B542" s="37"/>
      <c r="C542" s="37"/>
      <c r="D542" s="37"/>
      <c r="E542" s="37"/>
      <c r="F542" s="37"/>
      <c r="G542" s="37"/>
      <c r="H542" s="37"/>
      <c r="I542" s="37"/>
      <c r="J542" s="37"/>
      <c r="K542" s="37"/>
      <c r="L542" s="37"/>
      <c r="M542" s="37"/>
      <c r="N542" s="37"/>
      <c r="O542" s="37"/>
      <c r="P542" s="37"/>
      <c r="U542" s="114"/>
      <c r="AL542" s="216" t="str">
        <f>IF(ISERROR(IF('T203'!B542="","",'T203'!B542)),"",IF('T203'!B542="","",'T203'!B542))</f>
        <v>A32524</v>
      </c>
      <c r="AM542" s="216" t="str">
        <f>IF(ISERROR(IF('T203'!K542="","",'T203'!K542)),"",IF('T203'!K542="","",'T203'!K542))</f>
        <v>A23002</v>
      </c>
      <c r="AN542" s="216">
        <f t="shared" si="24"/>
        <v>542</v>
      </c>
      <c r="AO542" s="216" t="str">
        <f>IF(ISERROR('T203'!L542),"",'T203'!L542)</f>
        <v>1-2</v>
      </c>
      <c r="AP542" s="216">
        <f t="shared" si="23"/>
        <v>1</v>
      </c>
      <c r="BV542" s="37"/>
    </row>
    <row r="543" spans="1:74" ht="15">
      <c r="A543" s="37"/>
      <c r="B543" s="37"/>
      <c r="C543" s="37"/>
      <c r="D543" s="37"/>
      <c r="E543" s="37"/>
      <c r="F543" s="37"/>
      <c r="G543" s="37"/>
      <c r="H543" s="37"/>
      <c r="I543" s="37"/>
      <c r="J543" s="37"/>
      <c r="K543" s="37"/>
      <c r="L543" s="37"/>
      <c r="M543" s="37"/>
      <c r="N543" s="37"/>
      <c r="O543" s="37"/>
      <c r="P543" s="37"/>
      <c r="U543" s="114"/>
      <c r="AL543" s="216" t="str">
        <f>IF(ISERROR(IF('T203'!B543="","",'T203'!B543)),"",IF('T203'!B543="","",'T203'!B543))</f>
        <v>A32526</v>
      </c>
      <c r="AM543" s="216" t="str">
        <f>IF(ISERROR(IF('T203'!K543="","",'T203'!K543)),"",IF('T203'!K543="","",'T203'!K543))</f>
        <v>A23002</v>
      </c>
      <c r="AN543" s="216">
        <f t="shared" si="24"/>
        <v>543</v>
      </c>
      <c r="AO543" s="216" t="str">
        <f>IF(ISERROR('T203'!L543),"",'T203'!L543)</f>
        <v>5-6</v>
      </c>
      <c r="AP543" s="216">
        <f t="shared" si="23"/>
        <v>1</v>
      </c>
      <c r="BV543" s="37"/>
    </row>
    <row r="544" spans="1:74" ht="15">
      <c r="A544" s="37"/>
      <c r="B544" s="37"/>
      <c r="C544" s="37"/>
      <c r="D544" s="37"/>
      <c r="E544" s="37"/>
      <c r="F544" s="37"/>
      <c r="G544" s="37"/>
      <c r="H544" s="37"/>
      <c r="I544" s="37"/>
      <c r="J544" s="37"/>
      <c r="K544" s="37"/>
      <c r="L544" s="37"/>
      <c r="M544" s="37"/>
      <c r="N544" s="37"/>
      <c r="O544" s="37"/>
      <c r="P544" s="37"/>
      <c r="U544" s="114"/>
      <c r="AL544" s="216" t="str">
        <f>IF(ISERROR(IF('T203'!B544="","",'T203'!B544)),"",IF('T203'!B544="","",'T203'!B544))</f>
        <v>A32528</v>
      </c>
      <c r="AM544" s="216" t="str">
        <f>IF(ISERROR(IF('T203'!K544="","",'T203'!K544)),"",IF('T203'!K544="","",'T203'!K544))</f>
        <v>A23004</v>
      </c>
      <c r="AN544" s="216">
        <f t="shared" si="24"/>
        <v>544</v>
      </c>
      <c r="AO544" s="216" t="str">
        <f>IF(ISERROR('T203'!L544),"",'T203'!L544)</f>
        <v>1-2</v>
      </c>
      <c r="AP544" s="216">
        <f t="shared" si="23"/>
        <v>1</v>
      </c>
      <c r="BV544" s="37"/>
    </row>
    <row r="545" spans="1:74" ht="15">
      <c r="A545" s="37"/>
      <c r="B545" s="37"/>
      <c r="C545" s="37"/>
      <c r="D545" s="37"/>
      <c r="E545" s="37"/>
      <c r="F545" s="37"/>
      <c r="G545" s="37"/>
      <c r="H545" s="37"/>
      <c r="I545" s="37"/>
      <c r="J545" s="37"/>
      <c r="K545" s="37"/>
      <c r="L545" s="37"/>
      <c r="M545" s="37"/>
      <c r="N545" s="37"/>
      <c r="O545" s="37"/>
      <c r="P545" s="37"/>
      <c r="U545" s="114"/>
      <c r="AL545" s="216" t="str">
        <f>IF(ISERROR(IF('T203'!B545="","",'T203'!B545)),"",IF('T203'!B545="","",'T203'!B545))</f>
        <v>A32530</v>
      </c>
      <c r="AM545" s="216" t="str">
        <f>IF(ISERROR(IF('T203'!K545="","",'T203'!K545)),"",IF('T203'!K545="","",'T203'!K545))</f>
        <v>A23006</v>
      </c>
      <c r="AN545" s="216">
        <f t="shared" si="24"/>
        <v>545</v>
      </c>
      <c r="AO545" s="216" t="str">
        <f>IF(ISERROR('T203'!L545),"",'T203'!L545)</f>
        <v>16-17</v>
      </c>
      <c r="AP545" s="216">
        <f t="shared" si="23"/>
        <v>1</v>
      </c>
      <c r="BV545" s="37"/>
    </row>
    <row r="546" spans="1:74" ht="15">
      <c r="A546" s="37"/>
      <c r="B546" s="37"/>
      <c r="C546" s="37"/>
      <c r="D546" s="37"/>
      <c r="E546" s="37"/>
      <c r="F546" s="37"/>
      <c r="G546" s="37"/>
      <c r="H546" s="37"/>
      <c r="I546" s="37"/>
      <c r="J546" s="37"/>
      <c r="K546" s="37"/>
      <c r="L546" s="37"/>
      <c r="M546" s="37"/>
      <c r="N546" s="37"/>
      <c r="O546" s="37"/>
      <c r="P546" s="37"/>
      <c r="U546" s="114"/>
      <c r="AL546" s="216" t="str">
        <f>IF(ISERROR(IF('T203'!B546="","",'T203'!B546)),"",IF('T203'!B546="","",'T203'!B546))</f>
        <v>A32532</v>
      </c>
      <c r="AM546" s="216" t="str">
        <f>IF(ISERROR(IF('T203'!K546="","",'T203'!K546)),"",IF('T203'!K546="","",'T203'!K546))</f>
        <v>A23006</v>
      </c>
      <c r="AN546" s="216">
        <f t="shared" si="24"/>
        <v>546</v>
      </c>
      <c r="AO546" s="216" t="str">
        <f>IF(ISERROR('T203'!L546),"",'T203'!L546)</f>
        <v>16-21</v>
      </c>
      <c r="AP546" s="216">
        <f t="shared" si="23"/>
        <v>1</v>
      </c>
      <c r="BV546" s="37"/>
    </row>
    <row r="547" spans="1:74" ht="15">
      <c r="A547" s="37"/>
      <c r="B547" s="37"/>
      <c r="C547" s="37"/>
      <c r="D547" s="37"/>
      <c r="E547" s="37"/>
      <c r="F547" s="37"/>
      <c r="G547" s="37"/>
      <c r="H547" s="37"/>
      <c r="I547" s="37"/>
      <c r="J547" s="37"/>
      <c r="K547" s="37"/>
      <c r="L547" s="37"/>
      <c r="M547" s="37"/>
      <c r="N547" s="37"/>
      <c r="O547" s="37"/>
      <c r="P547" s="37"/>
      <c r="U547" s="114"/>
      <c r="AL547" s="216" t="str">
        <f>IF(ISERROR(IF('T203'!B547="","",'T203'!B547)),"",IF('T203'!B547="","",'T203'!B547))</f>
        <v>A32534</v>
      </c>
      <c r="AM547" s="216" t="str">
        <f>IF(ISERROR(IF('T203'!K547="","",'T203'!K547)),"",IF('T203'!K547="","",'T203'!K547))</f>
        <v>A23006</v>
      </c>
      <c r="AN547" s="216">
        <f t="shared" si="24"/>
        <v>547</v>
      </c>
      <c r="AO547" s="216" t="str">
        <f>IF(ISERROR('T203'!L547),"",'T203'!L547)</f>
        <v>17-18</v>
      </c>
      <c r="AP547" s="216">
        <f t="shared" si="23"/>
        <v>1</v>
      </c>
      <c r="BV547" s="37"/>
    </row>
    <row r="548" spans="1:74" ht="15">
      <c r="A548" s="37"/>
      <c r="B548" s="37"/>
      <c r="C548" s="37"/>
      <c r="D548" s="37"/>
      <c r="E548" s="37"/>
      <c r="F548" s="37"/>
      <c r="G548" s="37"/>
      <c r="H548" s="37"/>
      <c r="I548" s="37"/>
      <c r="J548" s="37"/>
      <c r="K548" s="37"/>
      <c r="L548" s="37"/>
      <c r="M548" s="37"/>
      <c r="N548" s="37"/>
      <c r="O548" s="37"/>
      <c r="P548" s="37"/>
      <c r="U548" s="114"/>
      <c r="AL548" s="216" t="str">
        <f>IF(ISERROR(IF('T203'!B548="","",'T203'!B548)),"",IF('T203'!B548="","",'T203'!B548))</f>
        <v>A32536</v>
      </c>
      <c r="AM548" s="216" t="str">
        <f>IF(ISERROR(IF('T203'!K548="","",'T203'!K548)),"",IF('T203'!K548="","",'T203'!K548))</f>
        <v>A23006</v>
      </c>
      <c r="AN548" s="216">
        <f t="shared" si="24"/>
        <v>548</v>
      </c>
      <c r="AO548" s="216" t="str">
        <f>IF(ISERROR('T203'!L548),"",'T203'!L548)</f>
        <v>18-19</v>
      </c>
      <c r="AP548" s="216">
        <f t="shared" si="23"/>
        <v>1</v>
      </c>
      <c r="BV548" s="37"/>
    </row>
    <row r="549" spans="1:74" ht="15">
      <c r="A549" s="37"/>
      <c r="B549" s="37"/>
      <c r="C549" s="37"/>
      <c r="D549" s="37"/>
      <c r="E549" s="37"/>
      <c r="F549" s="37"/>
      <c r="G549" s="37"/>
      <c r="H549" s="37"/>
      <c r="I549" s="37"/>
      <c r="J549" s="37"/>
      <c r="K549" s="37"/>
      <c r="L549" s="37"/>
      <c r="M549" s="37"/>
      <c r="N549" s="37"/>
      <c r="O549" s="37"/>
      <c r="P549" s="37"/>
      <c r="U549" s="114"/>
      <c r="AL549" s="216" t="str">
        <f>IF(ISERROR(IF('T203'!B549="","",'T203'!B549)),"",IF('T203'!B549="","",'T203'!B549))</f>
        <v>A32538</v>
      </c>
      <c r="AM549" s="216" t="str">
        <f>IF(ISERROR(IF('T203'!K549="","",'T203'!K549)),"",IF('T203'!K549="","",'T203'!K549))</f>
        <v>A23006</v>
      </c>
      <c r="AN549" s="216">
        <f t="shared" si="24"/>
        <v>549</v>
      </c>
      <c r="AO549" s="216" t="str">
        <f>IF(ISERROR('T203'!L549),"",'T203'!L549)</f>
        <v>20-21</v>
      </c>
      <c r="AP549" s="216">
        <f t="shared" si="23"/>
        <v>1</v>
      </c>
      <c r="BV549" s="37"/>
    </row>
    <row r="550" spans="1:74" ht="15">
      <c r="A550" s="37"/>
      <c r="B550" s="37"/>
      <c r="C550" s="37"/>
      <c r="D550" s="37"/>
      <c r="E550" s="37"/>
      <c r="F550" s="37"/>
      <c r="G550" s="37"/>
      <c r="H550" s="37"/>
      <c r="I550" s="37"/>
      <c r="J550" s="37"/>
      <c r="K550" s="37"/>
      <c r="L550" s="37"/>
      <c r="M550" s="37"/>
      <c r="N550" s="37"/>
      <c r="O550" s="37"/>
      <c r="P550" s="37"/>
      <c r="U550" s="114"/>
      <c r="AL550" s="216" t="str">
        <f>IF(ISERROR(IF('T203'!B550="","",'T203'!B550)),"",IF('T203'!B550="","",'T203'!B550))</f>
        <v>A32540</v>
      </c>
      <c r="AM550" s="216" t="str">
        <f>IF(ISERROR(IF('T203'!K550="","",'T203'!K550)),"",IF('T203'!K550="","",'T203'!K550))</f>
        <v>A23006</v>
      </c>
      <c r="AN550" s="216">
        <f t="shared" si="24"/>
        <v>550</v>
      </c>
      <c r="AO550" s="216" t="str">
        <f>IF(ISERROR('T203'!L550),"",'T203'!L550)</f>
        <v>20-23</v>
      </c>
      <c r="AP550" s="216">
        <f t="shared" si="23"/>
        <v>1</v>
      </c>
      <c r="BV550" s="37"/>
    </row>
    <row r="551" spans="1:74" ht="15">
      <c r="A551" s="37"/>
      <c r="B551" s="37"/>
      <c r="C551" s="37"/>
      <c r="D551" s="37"/>
      <c r="E551" s="37"/>
      <c r="F551" s="37"/>
      <c r="G551" s="37"/>
      <c r="H551" s="37"/>
      <c r="I551" s="37"/>
      <c r="J551" s="37"/>
      <c r="K551" s="37"/>
      <c r="L551" s="37"/>
      <c r="M551" s="37"/>
      <c r="N551" s="37"/>
      <c r="O551" s="37"/>
      <c r="P551" s="37"/>
      <c r="U551" s="114"/>
      <c r="AL551" s="216" t="str">
        <f>IF(ISERROR(IF('T203'!B551="","",'T203'!B551)),"",IF('T203'!B551="","",'T203'!B551))</f>
        <v>A32542</v>
      </c>
      <c r="AM551" s="216" t="str">
        <f>IF(ISERROR(IF('T203'!K551="","",'T203'!K551)),"",IF('T203'!K551="","",'T203'!K551))</f>
        <v>A23006</v>
      </c>
      <c r="AN551" s="216">
        <f t="shared" si="24"/>
        <v>551</v>
      </c>
      <c r="AO551" s="216" t="str">
        <f>IF(ISERROR('T203'!L551),"",'T203'!L551)</f>
        <v>3-14</v>
      </c>
      <c r="AP551" s="216">
        <f t="shared" si="23"/>
        <v>1</v>
      </c>
      <c r="BV551" s="37"/>
    </row>
    <row r="552" spans="1:74" ht="15">
      <c r="A552" s="37"/>
      <c r="B552" s="37"/>
      <c r="C552" s="37"/>
      <c r="D552" s="37"/>
      <c r="E552" s="37"/>
      <c r="F552" s="37"/>
      <c r="G552" s="37"/>
      <c r="H552" s="37"/>
      <c r="I552" s="37"/>
      <c r="J552" s="37"/>
      <c r="K552" s="37"/>
      <c r="L552" s="37"/>
      <c r="M552" s="37"/>
      <c r="N552" s="37"/>
      <c r="O552" s="37"/>
      <c r="P552" s="37"/>
      <c r="U552" s="114"/>
      <c r="AL552" s="216" t="str">
        <f>IF(ISERROR(IF('T203'!B552="","",'T203'!B552)),"",IF('T203'!B552="","",'T203'!B552))</f>
        <v>A32544</v>
      </c>
      <c r="AM552" s="216" t="str">
        <f>IF(ISERROR(IF('T203'!K552="","",'T203'!K552)),"",IF('T203'!K552="","",'T203'!K552))</f>
        <v>A23006</v>
      </c>
      <c r="AN552" s="216">
        <f t="shared" si="24"/>
        <v>552</v>
      </c>
      <c r="AO552" s="216" t="str">
        <f>IF(ISERROR('T203'!L552),"",'T203'!L552)</f>
        <v>3-15</v>
      </c>
      <c r="AP552" s="216">
        <f t="shared" si="23"/>
        <v>1</v>
      </c>
      <c r="BV552" s="37"/>
    </row>
    <row r="553" spans="1:74" ht="15">
      <c r="A553" s="37"/>
      <c r="B553" s="37"/>
      <c r="C553" s="37"/>
      <c r="D553" s="37"/>
      <c r="E553" s="37"/>
      <c r="F553" s="37"/>
      <c r="G553" s="37"/>
      <c r="H553" s="37"/>
      <c r="I553" s="37"/>
      <c r="J553" s="37"/>
      <c r="K553" s="37"/>
      <c r="L553" s="37"/>
      <c r="M553" s="37"/>
      <c r="N553" s="37"/>
      <c r="O553" s="37"/>
      <c r="P553" s="37"/>
      <c r="U553" s="114"/>
      <c r="AL553" s="216" t="str">
        <f>IF(ISERROR(IF('T203'!B553="","",'T203'!B553)),"",IF('T203'!B553="","",'T203'!B553))</f>
        <v>A32546</v>
      </c>
      <c r="AM553" s="216" t="str">
        <f>IF(ISERROR(IF('T203'!K553="","",'T203'!K553)),"",IF('T203'!K553="","",'T203'!K553))</f>
        <v>A23008</v>
      </c>
      <c r="AN553" s="216">
        <f t="shared" si="24"/>
        <v>553</v>
      </c>
      <c r="AO553" s="216" t="str">
        <f>IF(ISERROR('T203'!L553),"",'T203'!L553)</f>
        <v xml:space="preserve"> </v>
      </c>
      <c r="AP553" s="216">
        <f t="shared" si="23"/>
        <v>1</v>
      </c>
      <c r="BV553" s="37"/>
    </row>
    <row r="554" spans="1:74" ht="15">
      <c r="A554" s="37"/>
      <c r="B554" s="37"/>
      <c r="C554" s="37"/>
      <c r="D554" s="37"/>
      <c r="E554" s="37"/>
      <c r="F554" s="37"/>
      <c r="G554" s="37"/>
      <c r="H554" s="37"/>
      <c r="I554" s="37"/>
      <c r="J554" s="37"/>
      <c r="K554" s="37"/>
      <c r="L554" s="37"/>
      <c r="M554" s="37"/>
      <c r="N554" s="37"/>
      <c r="O554" s="37"/>
      <c r="P554" s="37"/>
      <c r="U554" s="114"/>
      <c r="AL554" s="216" t="str">
        <f>IF(ISERROR(IF('T203'!B554="","",'T203'!B554)),"",IF('T203'!B554="","",'T203'!B554))</f>
        <v>A32548</v>
      </c>
      <c r="AM554" s="216" t="str">
        <f>IF(ISERROR(IF('T203'!K554="","",'T203'!K554)),"",IF('T203'!K554="","",'T203'!K554))</f>
        <v>A23010</v>
      </c>
      <c r="AN554" s="216">
        <f t="shared" si="24"/>
        <v>554</v>
      </c>
      <c r="AO554" s="216" t="str">
        <f>IF(ISERROR('T203'!L554),"",'T203'!L554)</f>
        <v>1-10</v>
      </c>
      <c r="AP554" s="216">
        <f t="shared" si="23"/>
        <v>1</v>
      </c>
      <c r="BV554" s="37"/>
    </row>
    <row r="555" spans="1:74" ht="15">
      <c r="A555" s="37"/>
      <c r="B555" s="37"/>
      <c r="C555" s="37"/>
      <c r="D555" s="37"/>
      <c r="E555" s="37"/>
      <c r="F555" s="37"/>
      <c r="G555" s="37"/>
      <c r="H555" s="37"/>
      <c r="I555" s="37"/>
      <c r="J555" s="37"/>
      <c r="K555" s="37"/>
      <c r="L555" s="37"/>
      <c r="M555" s="37"/>
      <c r="N555" s="37"/>
      <c r="O555" s="37"/>
      <c r="P555" s="37"/>
      <c r="U555" s="114"/>
      <c r="AL555" s="216" t="str">
        <f>IF(ISERROR(IF('T203'!B555="","",'T203'!B555)),"",IF('T203'!B555="","",'T203'!B555))</f>
        <v>A33002</v>
      </c>
      <c r="AM555" s="216" t="str">
        <f>IF(ISERROR(IF('T203'!K555="","",'T203'!K555)),"",IF('T203'!K555="","",'T203'!K555))</f>
        <v>A23010</v>
      </c>
      <c r="AN555" s="216">
        <f t="shared" si="24"/>
        <v>555</v>
      </c>
      <c r="AO555" s="216" t="str">
        <f>IF(ISERROR('T203'!L555),"",'T203'!L555)</f>
        <v>2-4</v>
      </c>
      <c r="AP555" s="216">
        <f t="shared" si="23"/>
        <v>1</v>
      </c>
      <c r="BV555" s="37"/>
    </row>
    <row r="556" spans="1:74" ht="15">
      <c r="A556" s="37"/>
      <c r="B556" s="37"/>
      <c r="C556" s="37"/>
      <c r="D556" s="37"/>
      <c r="E556" s="37"/>
      <c r="F556" s="37"/>
      <c r="G556" s="37"/>
      <c r="H556" s="37"/>
      <c r="I556" s="37"/>
      <c r="J556" s="37"/>
      <c r="K556" s="37"/>
      <c r="L556" s="37"/>
      <c r="M556" s="37"/>
      <c r="N556" s="37"/>
      <c r="O556" s="37"/>
      <c r="P556" s="37"/>
      <c r="U556" s="114"/>
      <c r="AL556" s="216" t="str">
        <f>IF(ISERROR(IF('T203'!B556="","",'T203'!B556)),"",IF('T203'!B556="","",'T203'!B556))</f>
        <v>A33004</v>
      </c>
      <c r="AM556" s="216" t="str">
        <f>IF(ISERROR(IF('T203'!K556="","",'T203'!K556)),"",IF('T203'!K556="","",'T203'!K556))</f>
        <v>A23012</v>
      </c>
      <c r="AN556" s="216">
        <f t="shared" si="24"/>
        <v>556</v>
      </c>
      <c r="AO556" s="216" t="str">
        <f>IF(ISERROR('T203'!L556),"",'T203'!L556)</f>
        <v>2-4</v>
      </c>
      <c r="AP556" s="216">
        <f t="shared" si="23"/>
        <v>1</v>
      </c>
      <c r="BV556" s="37"/>
    </row>
    <row r="557" spans="1:74" ht="15">
      <c r="A557" s="37"/>
      <c r="B557" s="37"/>
      <c r="C557" s="37"/>
      <c r="D557" s="37"/>
      <c r="E557" s="37"/>
      <c r="F557" s="37"/>
      <c r="G557" s="37"/>
      <c r="H557" s="37"/>
      <c r="I557" s="37"/>
      <c r="J557" s="37"/>
      <c r="K557" s="37"/>
      <c r="L557" s="37"/>
      <c r="M557" s="37"/>
      <c r="N557" s="37"/>
      <c r="O557" s="37"/>
      <c r="P557" s="37"/>
      <c r="U557" s="114"/>
      <c r="AL557" s="216" t="str">
        <f>IF(ISERROR(IF('T203'!B557="","",'T203'!B557)),"",IF('T203'!B557="","",'T203'!B557))</f>
        <v>A33006</v>
      </c>
      <c r="AM557" s="216" t="str">
        <f>IF(ISERROR(IF('T203'!K557="","",'T203'!K557)),"",IF('T203'!K557="","",'T203'!K557))</f>
        <v>A23014</v>
      </c>
      <c r="AN557" s="216">
        <f t="shared" si="24"/>
        <v>557</v>
      </c>
      <c r="AO557" s="216" t="str">
        <f>IF(ISERROR('T203'!L557),"",'T203'!L557)</f>
        <v xml:space="preserve"> </v>
      </c>
      <c r="AP557" s="216">
        <f t="shared" si="23"/>
        <v>1</v>
      </c>
      <c r="BV557" s="37"/>
    </row>
    <row r="558" spans="1:74" ht="15">
      <c r="A558" s="37"/>
      <c r="B558" s="37"/>
      <c r="C558" s="37"/>
      <c r="D558" s="37"/>
      <c r="E558" s="37"/>
      <c r="F558" s="37"/>
      <c r="G558" s="37"/>
      <c r="H558" s="37"/>
      <c r="I558" s="37"/>
      <c r="J558" s="37"/>
      <c r="K558" s="37"/>
      <c r="L558" s="37"/>
      <c r="M558" s="37"/>
      <c r="N558" s="37"/>
      <c r="O558" s="37"/>
      <c r="P558" s="37"/>
      <c r="U558" s="114"/>
      <c r="AL558" s="216" t="str">
        <f>IF(ISERROR(IF('T203'!B558="","",'T203'!B558)),"",IF('T203'!B558="","",'T203'!B558))</f>
        <v>A33008</v>
      </c>
      <c r="AM558" s="216" t="str">
        <f>IF(ISERROR(IF('T203'!K558="","",'T203'!K558)),"",IF('T203'!K558="","",'T203'!K558))</f>
        <v>A23016</v>
      </c>
      <c r="AN558" s="216">
        <f t="shared" si="24"/>
        <v>558</v>
      </c>
      <c r="AO558" s="216" t="str">
        <f>IF(ISERROR('T203'!L558),"",'T203'!L558)</f>
        <v>UPPER OR LOWER LEDGE</v>
      </c>
      <c r="AP558" s="216">
        <f t="shared" si="23"/>
        <v>1</v>
      </c>
      <c r="BV558" s="37"/>
    </row>
    <row r="559" spans="1:74" ht="15">
      <c r="A559" s="37"/>
      <c r="B559" s="37"/>
      <c r="C559" s="37"/>
      <c r="D559" s="37"/>
      <c r="E559" s="37"/>
      <c r="F559" s="37"/>
      <c r="G559" s="37"/>
      <c r="H559" s="37"/>
      <c r="I559" s="37"/>
      <c r="J559" s="37"/>
      <c r="K559" s="37"/>
      <c r="L559" s="37"/>
      <c r="M559" s="37"/>
      <c r="N559" s="37"/>
      <c r="O559" s="37"/>
      <c r="P559" s="37"/>
      <c r="U559" s="114"/>
      <c r="AL559" s="216" t="str">
        <f>IF(ISERROR(IF('T203'!B559="","",'T203'!B559)),"",IF('T203'!B559="","",'T203'!B559))</f>
        <v>A33010</v>
      </c>
      <c r="AM559" s="216" t="str">
        <f>IF(ISERROR(IF('T203'!K559="","",'T203'!K559)),"",IF('T203'!K559="","",'T203'!K559))</f>
        <v>A23018</v>
      </c>
      <c r="AN559" s="216">
        <f t="shared" si="24"/>
        <v>559</v>
      </c>
      <c r="AO559" s="216" t="str">
        <f>IF(ISERROR('T203'!L559),"",'T203'!L559)</f>
        <v xml:space="preserve"> </v>
      </c>
      <c r="AP559" s="216">
        <f t="shared" si="23"/>
        <v>1</v>
      </c>
      <c r="BV559" s="37"/>
    </row>
    <row r="560" spans="1:74" ht="15">
      <c r="A560" s="37"/>
      <c r="B560" s="37"/>
      <c r="C560" s="37"/>
      <c r="D560" s="37"/>
      <c r="E560" s="37"/>
      <c r="F560" s="37"/>
      <c r="G560" s="37"/>
      <c r="H560" s="37"/>
      <c r="I560" s="37"/>
      <c r="J560" s="37"/>
      <c r="K560" s="37"/>
      <c r="L560" s="37"/>
      <c r="M560" s="37"/>
      <c r="N560" s="37"/>
      <c r="O560" s="37"/>
      <c r="P560" s="37"/>
      <c r="U560" s="114"/>
      <c r="AL560" s="216" t="str">
        <f>IF(ISERROR(IF('T203'!B560="","",'T203'!B560)),"",IF('T203'!B560="","",'T203'!B560))</f>
        <v>A33012</v>
      </c>
      <c r="AM560" s="216" t="str">
        <f>IF(ISERROR(IF('T203'!K560="","",'T203'!K560)),"",IF('T203'!K560="","",'T203'!K560))</f>
        <v>A23020</v>
      </c>
      <c r="AN560" s="216">
        <f t="shared" si="24"/>
        <v>560</v>
      </c>
      <c r="AO560" s="216" t="str">
        <f>IF(ISERROR('T203'!L560),"",'T203'!L560)</f>
        <v xml:space="preserve"> </v>
      </c>
      <c r="AP560" s="216">
        <f t="shared" si="23"/>
        <v>1</v>
      </c>
      <c r="BV560" s="37"/>
    </row>
    <row r="561" spans="1:74" ht="15">
      <c r="A561" s="37"/>
      <c r="B561" s="37"/>
      <c r="C561" s="37"/>
      <c r="D561" s="37"/>
      <c r="E561" s="37"/>
      <c r="F561" s="37"/>
      <c r="G561" s="37"/>
      <c r="H561" s="37"/>
      <c r="I561" s="37"/>
      <c r="J561" s="37"/>
      <c r="K561" s="37"/>
      <c r="L561" s="37"/>
      <c r="M561" s="37"/>
      <c r="N561" s="37"/>
      <c r="O561" s="37"/>
      <c r="P561" s="37"/>
      <c r="U561" s="114"/>
      <c r="AL561" s="216" t="str">
        <f>IF(ISERROR(IF('T203'!B561="","",'T203'!B561)),"",IF('T203'!B561="","",'T203'!B561))</f>
        <v>A33014</v>
      </c>
      <c r="AM561" s="216" t="str">
        <f>IF(ISERROR(IF('T203'!K561="","",'T203'!K561)),"",IF('T203'!K561="","",'T203'!K561))</f>
        <v>A23022</v>
      </c>
      <c r="AN561" s="216">
        <f t="shared" si="24"/>
        <v>561</v>
      </c>
      <c r="AO561" s="216" t="str">
        <f>IF(ISERROR('T203'!L561),"",'T203'!L561)</f>
        <v xml:space="preserve"> </v>
      </c>
      <c r="AP561" s="216">
        <f t="shared" si="23"/>
        <v>1</v>
      </c>
      <c r="BV561" s="37"/>
    </row>
    <row r="562" spans="1:74" ht="15">
      <c r="A562" s="37"/>
      <c r="B562" s="37"/>
      <c r="C562" s="37"/>
      <c r="D562" s="37"/>
      <c r="E562" s="37"/>
      <c r="F562" s="37"/>
      <c r="G562" s="37"/>
      <c r="H562" s="37"/>
      <c r="I562" s="37"/>
      <c r="J562" s="37"/>
      <c r="K562" s="37"/>
      <c r="L562" s="37"/>
      <c r="M562" s="37"/>
      <c r="N562" s="37"/>
      <c r="O562" s="37"/>
      <c r="P562" s="37"/>
      <c r="U562" s="114"/>
      <c r="AL562" s="216" t="str">
        <f>IF(ISERROR(IF('T203'!B562="","",'T203'!B562)),"",IF('T203'!B562="","",'T203'!B562))</f>
        <v>A33016</v>
      </c>
      <c r="AM562" s="216" t="str">
        <f>IF(ISERROR(IF('T203'!K562="","",'T203'!K562)),"",IF('T203'!K562="","",'T203'!K562))</f>
        <v>A23024</v>
      </c>
      <c r="AN562" s="216">
        <f t="shared" si="24"/>
        <v>562</v>
      </c>
      <c r="AO562" s="216" t="str">
        <f>IF(ISERROR('T203'!L562),"",'T203'!L562)</f>
        <v xml:space="preserve"> </v>
      </c>
      <c r="AP562" s="216">
        <f t="shared" si="23"/>
        <v>1</v>
      </c>
      <c r="BV562" s="37"/>
    </row>
    <row r="563" spans="1:74" ht="15">
      <c r="A563" s="37"/>
      <c r="B563" s="37"/>
      <c r="C563" s="37"/>
      <c r="D563" s="37"/>
      <c r="E563" s="37"/>
      <c r="F563" s="37"/>
      <c r="G563" s="37"/>
      <c r="H563" s="37"/>
      <c r="I563" s="37"/>
      <c r="J563" s="37"/>
      <c r="K563" s="37"/>
      <c r="L563" s="37"/>
      <c r="M563" s="37"/>
      <c r="N563" s="37"/>
      <c r="O563" s="37"/>
      <c r="P563" s="37"/>
      <c r="U563" s="114"/>
      <c r="AL563" s="216" t="str">
        <f>IF(ISERROR(IF('T203'!B563="","",'T203'!B563)),"",IF('T203'!B563="","",'T203'!B563))</f>
        <v>A33018</v>
      </c>
      <c r="AM563" s="216" t="str">
        <f>IF(ISERROR(IF('T203'!K563="","",'T203'!K563)),"",IF('T203'!K563="","",'T203'!K563))</f>
        <v>A23026</v>
      </c>
      <c r="AN563" s="216">
        <f t="shared" si="24"/>
        <v>563</v>
      </c>
      <c r="AO563" s="216" t="str">
        <f>IF(ISERROR('T203'!L563),"",'T203'!L563)</f>
        <v xml:space="preserve"> </v>
      </c>
      <c r="AP563" s="216">
        <f t="shared" si="23"/>
        <v>1</v>
      </c>
      <c r="BV563" s="37"/>
    </row>
    <row r="564" spans="1:74" ht="15">
      <c r="A564" s="37"/>
      <c r="B564" s="37"/>
      <c r="C564" s="37"/>
      <c r="D564" s="37"/>
      <c r="E564" s="37"/>
      <c r="F564" s="37"/>
      <c r="G564" s="37"/>
      <c r="H564" s="37"/>
      <c r="I564" s="37"/>
      <c r="J564" s="37"/>
      <c r="K564" s="37"/>
      <c r="L564" s="37"/>
      <c r="M564" s="37"/>
      <c r="N564" s="37"/>
      <c r="O564" s="37"/>
      <c r="P564" s="37"/>
      <c r="U564" s="114"/>
      <c r="AL564" s="216" t="str">
        <f>IF(ISERROR(IF('T203'!B564="","",'T203'!B564)),"",IF('T203'!B564="","",'T203'!B564))</f>
        <v>A33020</v>
      </c>
      <c r="AM564" s="216" t="str">
        <f>IF(ISERROR(IF('T203'!K564="","",'T203'!K564)),"",IF('T203'!K564="","",'T203'!K564))</f>
        <v>A23028</v>
      </c>
      <c r="AN564" s="216">
        <f t="shared" si="24"/>
        <v>564</v>
      </c>
      <c r="AO564" s="216" t="str">
        <f>IF(ISERROR('T203'!L564),"",'T203'!L564)</f>
        <v xml:space="preserve"> </v>
      </c>
      <c r="AP564" s="216">
        <f t="shared" si="23"/>
        <v>1</v>
      </c>
      <c r="BV564" s="37"/>
    </row>
    <row r="565" spans="1:74" ht="15">
      <c r="A565" s="37"/>
      <c r="B565" s="37"/>
      <c r="C565" s="37"/>
      <c r="D565" s="37"/>
      <c r="E565" s="37"/>
      <c r="F565" s="37"/>
      <c r="G565" s="37"/>
      <c r="H565" s="37"/>
      <c r="I565" s="37"/>
      <c r="J565" s="37"/>
      <c r="K565" s="37"/>
      <c r="L565" s="37"/>
      <c r="M565" s="37"/>
      <c r="N565" s="37"/>
      <c r="O565" s="37"/>
      <c r="P565" s="37"/>
      <c r="U565" s="114"/>
      <c r="AL565" s="216" t="str">
        <f>IF(ISERROR(IF('T203'!B565="","",'T203'!B565)),"",IF('T203'!B565="","",'T203'!B565))</f>
        <v>A33022</v>
      </c>
      <c r="AM565" s="216" t="str">
        <f>IF(ISERROR(IF('T203'!K565="","",'T203'!K565)),"",IF('T203'!K565="","",'T203'!K565))</f>
        <v>A23030</v>
      </c>
      <c r="AN565" s="216">
        <f t="shared" si="24"/>
        <v>565</v>
      </c>
      <c r="AO565" s="216" t="str">
        <f>IF(ISERROR('T203'!L565),"",'T203'!L565)</f>
        <v xml:space="preserve"> </v>
      </c>
      <c r="AP565" s="216">
        <f t="shared" si="23"/>
        <v>1</v>
      </c>
      <c r="BV565" s="37"/>
    </row>
    <row r="566" spans="1:74" ht="15">
      <c r="A566" s="37"/>
      <c r="B566" s="37"/>
      <c r="C566" s="37"/>
      <c r="D566" s="37"/>
      <c r="E566" s="37"/>
      <c r="F566" s="37"/>
      <c r="G566" s="37"/>
      <c r="H566" s="37"/>
      <c r="I566" s="37"/>
      <c r="J566" s="37"/>
      <c r="K566" s="37"/>
      <c r="L566" s="37"/>
      <c r="M566" s="37"/>
      <c r="N566" s="37"/>
      <c r="O566" s="37"/>
      <c r="P566" s="37"/>
      <c r="U566" s="114"/>
      <c r="AL566" s="216" t="str">
        <f>IF(ISERROR(IF('T203'!B566="","",'T203'!B566)),"",IF('T203'!B566="","",'T203'!B566))</f>
        <v>A33024</v>
      </c>
      <c r="AM566" s="216" t="str">
        <f>IF(ISERROR(IF('T203'!K566="","",'T203'!K566)),"",IF('T203'!K566="","",'T203'!K566))</f>
        <v>A23032</v>
      </c>
      <c r="AN566" s="216">
        <f t="shared" si="24"/>
        <v>566</v>
      </c>
      <c r="AO566" s="216" t="str">
        <f>IF(ISERROR('T203'!L566),"",'T203'!L566)</f>
        <v xml:space="preserve"> </v>
      </c>
      <c r="AP566" s="216">
        <f t="shared" si="23"/>
        <v>1</v>
      </c>
      <c r="BV566" s="37"/>
    </row>
    <row r="567" spans="1:74" ht="15">
      <c r="A567" s="37"/>
      <c r="B567" s="37"/>
      <c r="C567" s="37"/>
      <c r="D567" s="37"/>
      <c r="E567" s="37"/>
      <c r="F567" s="37"/>
      <c r="G567" s="37"/>
      <c r="H567" s="37"/>
      <c r="I567" s="37"/>
      <c r="J567" s="37"/>
      <c r="K567" s="37"/>
      <c r="L567" s="37"/>
      <c r="M567" s="37"/>
      <c r="N567" s="37"/>
      <c r="O567" s="37"/>
      <c r="P567" s="37"/>
      <c r="U567" s="114"/>
      <c r="AL567" s="216" t="str">
        <f>IF(ISERROR(IF('T203'!B567="","",'T203'!B567)),"",IF('T203'!B567="","",'T203'!B567))</f>
        <v>A33026</v>
      </c>
      <c r="AM567" s="216" t="str">
        <f>IF(ISERROR(IF('T203'!K567="","",'T203'!K567)),"",IF('T203'!K567="","",'T203'!K567))</f>
        <v>A23034</v>
      </c>
      <c r="AN567" s="216">
        <f t="shared" si="24"/>
        <v>567</v>
      </c>
      <c r="AO567" s="216" t="str">
        <f>IF(ISERROR('T203'!L567),"",'T203'!L567)</f>
        <v xml:space="preserve"> </v>
      </c>
      <c r="AP567" s="216">
        <f t="shared" si="23"/>
        <v>1</v>
      </c>
      <c r="BV567" s="37"/>
    </row>
    <row r="568" spans="1:74" ht="15">
      <c r="A568" s="37"/>
      <c r="B568" s="37"/>
      <c r="C568" s="37"/>
      <c r="D568" s="37"/>
      <c r="E568" s="37"/>
      <c r="F568" s="37"/>
      <c r="G568" s="37"/>
      <c r="H568" s="37"/>
      <c r="I568" s="37"/>
      <c r="J568" s="37"/>
      <c r="K568" s="37"/>
      <c r="L568" s="37"/>
      <c r="M568" s="37"/>
      <c r="N568" s="37"/>
      <c r="O568" s="37"/>
      <c r="P568" s="37"/>
      <c r="U568" s="114"/>
      <c r="AL568" s="216" t="str">
        <f>IF(ISERROR(IF('T203'!B568="","",'T203'!B568)),"",IF('T203'!B568="","",'T203'!B568))</f>
        <v>A33030</v>
      </c>
      <c r="AM568" s="216" t="str">
        <f>IF(ISERROR(IF('T203'!K568="","",'T203'!K568)),"",IF('T203'!K568="","",'T203'!K568))</f>
        <v>A23502</v>
      </c>
      <c r="AN568" s="216">
        <f t="shared" si="24"/>
        <v>568</v>
      </c>
      <c r="AO568" s="216" t="str">
        <f>IF(ISERROR('T203'!L568),"",'T203'!L568)</f>
        <v xml:space="preserve"> </v>
      </c>
      <c r="AP568" s="216">
        <f t="shared" si="23"/>
        <v>1</v>
      </c>
      <c r="BV568" s="37"/>
    </row>
    <row r="569" spans="1:74" ht="15">
      <c r="A569" s="37"/>
      <c r="B569" s="37"/>
      <c r="C569" s="37"/>
      <c r="D569" s="37"/>
      <c r="E569" s="37"/>
      <c r="F569" s="37"/>
      <c r="G569" s="37"/>
      <c r="H569" s="37"/>
      <c r="I569" s="37"/>
      <c r="J569" s="37"/>
      <c r="K569" s="37"/>
      <c r="L569" s="37"/>
      <c r="M569" s="37"/>
      <c r="N569" s="37"/>
      <c r="O569" s="37"/>
      <c r="P569" s="37"/>
      <c r="U569" s="114"/>
      <c r="AL569" s="216" t="str">
        <f>IF(ISERROR(IF('T203'!B569="","",'T203'!B569)),"",IF('T203'!B569="","",'T203'!B569))</f>
        <v>A33032</v>
      </c>
      <c r="AM569" s="216" t="str">
        <f>IF(ISERROR(IF('T203'!K569="","",'T203'!K569)),"",IF('T203'!K569="","",'T203'!K569))</f>
        <v>A23502</v>
      </c>
      <c r="AN569" s="216">
        <f t="shared" si="24"/>
        <v>569</v>
      </c>
      <c r="AO569" s="216" t="str">
        <f>IF(ISERROR('T203'!L569),"",'T203'!L569)</f>
        <v xml:space="preserve"> </v>
      </c>
      <c r="AP569" s="216">
        <f t="shared" si="23"/>
        <v>1</v>
      </c>
      <c r="BV569" s="37"/>
    </row>
    <row r="570" spans="1:74" ht="15">
      <c r="A570" s="37"/>
      <c r="B570" s="37"/>
      <c r="C570" s="37"/>
      <c r="D570" s="37"/>
      <c r="E570" s="37"/>
      <c r="F570" s="37"/>
      <c r="G570" s="37"/>
      <c r="H570" s="37"/>
      <c r="I570" s="37"/>
      <c r="J570" s="37"/>
      <c r="K570" s="37"/>
      <c r="L570" s="37"/>
      <c r="M570" s="37"/>
      <c r="N570" s="37"/>
      <c r="O570" s="37"/>
      <c r="P570" s="37"/>
      <c r="U570" s="114"/>
      <c r="AL570" s="216" t="str">
        <f>IF(ISERROR(IF('T203'!B570="","",'T203'!B570)),"",IF('T203'!B570="","",'T203'!B570))</f>
        <v>A33034</v>
      </c>
      <c r="AM570" s="216" t="str">
        <f>IF(ISERROR(IF('T203'!K570="","",'T203'!K570)),"",IF('T203'!K570="","",'T203'!K570))</f>
        <v>A23504</v>
      </c>
      <c r="AN570" s="216">
        <f t="shared" si="24"/>
        <v>570</v>
      </c>
      <c r="AO570" s="216" t="str">
        <f>IF(ISERROR('T203'!L570),"",'T203'!L570)</f>
        <v xml:space="preserve"> </v>
      </c>
      <c r="AP570" s="216">
        <f t="shared" si="23"/>
        <v>1</v>
      </c>
      <c r="BV570" s="37"/>
    </row>
    <row r="571" spans="1:74" ht="15">
      <c r="A571" s="37"/>
      <c r="B571" s="37"/>
      <c r="C571" s="37"/>
      <c r="D571" s="37"/>
      <c r="E571" s="37"/>
      <c r="F571" s="37"/>
      <c r="G571" s="37"/>
      <c r="H571" s="37"/>
      <c r="I571" s="37"/>
      <c r="J571" s="37"/>
      <c r="K571" s="37"/>
      <c r="L571" s="37"/>
      <c r="M571" s="37"/>
      <c r="N571" s="37"/>
      <c r="O571" s="37"/>
      <c r="P571" s="37"/>
      <c r="U571" s="114"/>
      <c r="AL571" s="216" t="str">
        <f>IF(ISERROR(IF('T203'!B571="","",'T203'!B571)),"",IF('T203'!B571="","",'T203'!B571))</f>
        <v>A33036</v>
      </c>
      <c r="AM571" s="216" t="str">
        <f>IF(ISERROR(IF('T203'!K571="","",'T203'!K571)),"",IF('T203'!K571="","",'T203'!K571))</f>
        <v>A23504</v>
      </c>
      <c r="AN571" s="216">
        <f t="shared" si="24"/>
        <v>571</v>
      </c>
      <c r="AO571" s="216" t="str">
        <f>IF(ISERROR('T203'!L571),"",'T203'!L571)</f>
        <v xml:space="preserve"> </v>
      </c>
      <c r="AP571" s="216">
        <f t="shared" si="23"/>
        <v>1</v>
      </c>
      <c r="BV571" s="37"/>
    </row>
    <row r="572" spans="1:74" ht="15">
      <c r="A572" s="37"/>
      <c r="B572" s="37"/>
      <c r="C572" s="37"/>
      <c r="D572" s="37"/>
      <c r="E572" s="37"/>
      <c r="F572" s="37"/>
      <c r="G572" s="37"/>
      <c r="H572" s="37"/>
      <c r="I572" s="37"/>
      <c r="J572" s="37"/>
      <c r="K572" s="37"/>
      <c r="L572" s="37"/>
      <c r="M572" s="37"/>
      <c r="N572" s="37"/>
      <c r="O572" s="37"/>
      <c r="P572" s="37"/>
      <c r="U572" s="114"/>
      <c r="AL572" s="216" t="str">
        <f>IF(ISERROR(IF('T203'!B572="","",'T203'!B572)),"",IF('T203'!B572="","",'T203'!B572))</f>
        <v>A33038</v>
      </c>
      <c r="AM572" s="216" t="str">
        <f>IF(ISERROR(IF('T203'!K572="","",'T203'!K572)),"",IF('T203'!K572="","",'T203'!K572))</f>
        <v>A23506</v>
      </c>
      <c r="AN572" s="216">
        <f t="shared" si="24"/>
        <v>572</v>
      </c>
      <c r="AO572" s="216" t="str">
        <f>IF(ISERROR('T203'!L572),"",'T203'!L572)</f>
        <v xml:space="preserve"> </v>
      </c>
      <c r="AP572" s="216">
        <f t="shared" si="23"/>
        <v>1</v>
      </c>
      <c r="BV572" s="37"/>
    </row>
    <row r="573" spans="1:74" ht="15">
      <c r="A573" s="37"/>
      <c r="B573" s="37"/>
      <c r="C573" s="37"/>
      <c r="D573" s="37"/>
      <c r="E573" s="37"/>
      <c r="F573" s="37"/>
      <c r="G573" s="37"/>
      <c r="H573" s="37"/>
      <c r="I573" s="37"/>
      <c r="J573" s="37"/>
      <c r="K573" s="37"/>
      <c r="L573" s="37"/>
      <c r="M573" s="37"/>
      <c r="N573" s="37"/>
      <c r="O573" s="37"/>
      <c r="P573" s="37"/>
      <c r="U573" s="114"/>
      <c r="AL573" s="216" t="str">
        <f>IF(ISERROR(IF('T203'!B573="","",'T203'!B573)),"",IF('T203'!B573="","",'T203'!B573))</f>
        <v>A33040</v>
      </c>
      <c r="AM573" s="216" t="str">
        <f>IF(ISERROR(IF('T203'!K573="","",'T203'!K573)),"",IF('T203'!K573="","",'T203'!K573))</f>
        <v>A23506</v>
      </c>
      <c r="AN573" s="216">
        <f t="shared" si="24"/>
        <v>573</v>
      </c>
      <c r="AO573" s="216" t="str">
        <f>IF(ISERROR('T203'!L573),"",'T203'!L573)</f>
        <v xml:space="preserve"> </v>
      </c>
      <c r="AP573" s="216">
        <f t="shared" si="23"/>
        <v>1</v>
      </c>
      <c r="BV573" s="37"/>
    </row>
    <row r="574" spans="1:74" ht="15">
      <c r="A574" s="37"/>
      <c r="B574" s="37"/>
      <c r="C574" s="37"/>
      <c r="D574" s="37"/>
      <c r="E574" s="37"/>
      <c r="F574" s="37"/>
      <c r="G574" s="37"/>
      <c r="H574" s="37"/>
      <c r="I574" s="37"/>
      <c r="J574" s="37"/>
      <c r="K574" s="37"/>
      <c r="L574" s="37"/>
      <c r="M574" s="37"/>
      <c r="N574" s="37"/>
      <c r="O574" s="37"/>
      <c r="P574" s="37"/>
      <c r="U574" s="114"/>
      <c r="AL574" s="216" t="str">
        <f>IF(ISERROR(IF('T203'!B574="","",'T203'!B574)),"",IF('T203'!B574="","",'T203'!B574))</f>
        <v>A33042</v>
      </c>
      <c r="AM574" s="216" t="str">
        <f>IF(ISERROR(IF('T203'!K574="","",'T203'!K574)),"",IF('T203'!K574="","",'T203'!K574))</f>
        <v>A23508</v>
      </c>
      <c r="AN574" s="216">
        <f t="shared" si="24"/>
        <v>574</v>
      </c>
      <c r="AO574" s="216" t="str">
        <f>IF(ISERROR('T203'!L574),"",'T203'!L574)</f>
        <v xml:space="preserve"> </v>
      </c>
      <c r="AP574" s="216">
        <f t="shared" si="23"/>
        <v>1</v>
      </c>
      <c r="BV574" s="37"/>
    </row>
    <row r="575" spans="1:74" ht="15">
      <c r="A575" s="37"/>
      <c r="B575" s="37"/>
      <c r="C575" s="37"/>
      <c r="D575" s="37"/>
      <c r="E575" s="37"/>
      <c r="F575" s="37"/>
      <c r="G575" s="37"/>
      <c r="H575" s="37"/>
      <c r="I575" s="37"/>
      <c r="J575" s="37"/>
      <c r="K575" s="37"/>
      <c r="L575" s="37"/>
      <c r="M575" s="37"/>
      <c r="N575" s="37"/>
      <c r="O575" s="37"/>
      <c r="P575" s="37"/>
      <c r="U575" s="114"/>
      <c r="AL575" s="216" t="str">
        <f>IF(ISERROR(IF('T203'!B575="","",'T203'!B575)),"",IF('T203'!B575="","",'T203'!B575))</f>
        <v>A33044</v>
      </c>
      <c r="AM575" s="216" t="str">
        <f>IF(ISERROR(IF('T203'!K575="","",'T203'!K575)),"",IF('T203'!K575="","",'T203'!K575))</f>
        <v>A23508</v>
      </c>
      <c r="AN575" s="216">
        <f t="shared" si="24"/>
        <v>575</v>
      </c>
      <c r="AO575" s="216" t="str">
        <f>IF(ISERROR('T203'!L575),"",'T203'!L575)</f>
        <v xml:space="preserve"> </v>
      </c>
      <c r="AP575" s="216">
        <f t="shared" si="23"/>
        <v>1</v>
      </c>
      <c r="BV575" s="37"/>
    </row>
    <row r="576" spans="1:74" ht="15">
      <c r="A576" s="37"/>
      <c r="B576" s="37"/>
      <c r="C576" s="37"/>
      <c r="D576" s="37"/>
      <c r="E576" s="37"/>
      <c r="F576" s="37"/>
      <c r="G576" s="37"/>
      <c r="H576" s="37"/>
      <c r="I576" s="37"/>
      <c r="J576" s="37"/>
      <c r="K576" s="37"/>
      <c r="L576" s="37"/>
      <c r="M576" s="37"/>
      <c r="N576" s="37"/>
      <c r="O576" s="37"/>
      <c r="P576" s="37"/>
      <c r="U576" s="114"/>
      <c r="AL576" s="216" t="str">
        <f>IF(ISERROR(IF('T203'!B576="","",'T203'!B576)),"",IF('T203'!B576="","",'T203'!B576))</f>
        <v>A33046</v>
      </c>
      <c r="AM576" s="216" t="str">
        <f>IF(ISERROR(IF('T203'!K576="","",'T203'!K576)),"",IF('T203'!K576="","",'T203'!K576))</f>
        <v>A23510</v>
      </c>
      <c r="AN576" s="216">
        <f t="shared" si="24"/>
        <v>576</v>
      </c>
      <c r="AO576" s="216" t="str">
        <f>IF(ISERROR('T203'!L576),"",'T203'!L576)</f>
        <v xml:space="preserve"> </v>
      </c>
      <c r="AP576" s="216">
        <f t="shared" si="23"/>
        <v>1</v>
      </c>
      <c r="BV576" s="37"/>
    </row>
    <row r="577" spans="1:74" ht="15">
      <c r="A577" s="37"/>
      <c r="B577" s="37"/>
      <c r="C577" s="37"/>
      <c r="D577" s="37"/>
      <c r="E577" s="37"/>
      <c r="F577" s="37"/>
      <c r="G577" s="37"/>
      <c r="H577" s="37"/>
      <c r="I577" s="37"/>
      <c r="J577" s="37"/>
      <c r="K577" s="37"/>
      <c r="L577" s="37"/>
      <c r="M577" s="37"/>
      <c r="N577" s="37"/>
      <c r="O577" s="37"/>
      <c r="P577" s="37"/>
      <c r="U577" s="114"/>
      <c r="AL577" s="216" t="str">
        <f>IF(ISERROR(IF('T203'!B577="","",'T203'!B577)),"",IF('T203'!B577="","",'T203'!B577))</f>
        <v>A33048</v>
      </c>
      <c r="AM577" s="216" t="str">
        <f>IF(ISERROR(IF('T203'!K577="","",'T203'!K577)),"",IF('T203'!K577="","",'T203'!K577))</f>
        <v>A23510</v>
      </c>
      <c r="AN577" s="216">
        <f t="shared" si="24"/>
        <v>577</v>
      </c>
      <c r="AO577" s="216" t="str">
        <f>IF(ISERROR('T203'!L577),"",'T203'!L577)</f>
        <v xml:space="preserve"> </v>
      </c>
      <c r="AP577" s="216">
        <f t="shared" si="23"/>
        <v>1</v>
      </c>
      <c r="BV577" s="37"/>
    </row>
    <row r="578" spans="1:74" ht="15">
      <c r="A578" s="37"/>
      <c r="B578" s="37"/>
      <c r="C578" s="37"/>
      <c r="D578" s="37"/>
      <c r="E578" s="37"/>
      <c r="F578" s="37"/>
      <c r="G578" s="37"/>
      <c r="H578" s="37"/>
      <c r="I578" s="37"/>
      <c r="J578" s="37"/>
      <c r="K578" s="37"/>
      <c r="L578" s="37"/>
      <c r="M578" s="37"/>
      <c r="N578" s="37"/>
      <c r="O578" s="37"/>
      <c r="P578" s="37"/>
      <c r="U578" s="114"/>
      <c r="AL578" s="216" t="str">
        <f>IF(ISERROR(IF('T203'!B578="","",'T203'!B578)),"",IF('T203'!B578="","",'T203'!B578))</f>
        <v>A33502</v>
      </c>
      <c r="AM578" s="216" t="str">
        <f>IF(ISERROR(IF('T203'!K578="","",'T203'!K578)),"",IF('T203'!K578="","",'T203'!K578))</f>
        <v>A23512</v>
      </c>
      <c r="AN578" s="216">
        <f t="shared" si="24"/>
        <v>578</v>
      </c>
      <c r="AO578" s="216" t="str">
        <f>IF(ISERROR('T203'!L578),"",'T203'!L578)</f>
        <v xml:space="preserve"> </v>
      </c>
      <c r="AP578" s="216">
        <f t="shared" si="23"/>
        <v>1</v>
      </c>
      <c r="BV578" s="37"/>
    </row>
    <row r="579" spans="1:74" ht="15">
      <c r="A579" s="37"/>
      <c r="B579" s="37"/>
      <c r="C579" s="37"/>
      <c r="D579" s="37"/>
      <c r="E579" s="37"/>
      <c r="F579" s="37"/>
      <c r="G579" s="37"/>
      <c r="H579" s="37"/>
      <c r="I579" s="37"/>
      <c r="J579" s="37"/>
      <c r="K579" s="37"/>
      <c r="L579" s="37"/>
      <c r="M579" s="37"/>
      <c r="N579" s="37"/>
      <c r="O579" s="37"/>
      <c r="P579" s="37"/>
      <c r="U579" s="114"/>
      <c r="AL579" s="216" t="str">
        <f>IF(ISERROR(IF('T203'!B579="","",'T203'!B579)),"",IF('T203'!B579="","",'T203'!B579))</f>
        <v>A33504</v>
      </c>
      <c r="AM579" s="216" t="str">
        <f>IF(ISERROR(IF('T203'!K579="","",'T203'!K579)),"",IF('T203'!K579="","",'T203'!K579))</f>
        <v>A23514</v>
      </c>
      <c r="AN579" s="216">
        <f t="shared" si="24"/>
        <v>579</v>
      </c>
      <c r="AO579" s="216" t="str">
        <f>IF(ISERROR('T203'!L579),"",'T203'!L579)</f>
        <v xml:space="preserve"> </v>
      </c>
      <c r="AP579" s="216">
        <f t="shared" si="23"/>
        <v>1</v>
      </c>
      <c r="BV579" s="37"/>
    </row>
    <row r="580" spans="1:74" ht="15">
      <c r="A580" s="37"/>
      <c r="B580" s="37"/>
      <c r="C580" s="37"/>
      <c r="D580" s="37"/>
      <c r="E580" s="37"/>
      <c r="F580" s="37"/>
      <c r="G580" s="37"/>
      <c r="H580" s="37"/>
      <c r="I580" s="37"/>
      <c r="J580" s="37"/>
      <c r="K580" s="37"/>
      <c r="L580" s="37"/>
      <c r="M580" s="37"/>
      <c r="N580" s="37"/>
      <c r="O580" s="37"/>
      <c r="P580" s="37"/>
      <c r="U580" s="114"/>
      <c r="AL580" s="216" t="str">
        <f>IF(ISERROR(IF('T203'!B580="","",'T203'!B580)),"",IF('T203'!B580="","",'T203'!B580))</f>
        <v>A33506</v>
      </c>
      <c r="AM580" s="216" t="str">
        <f>IF(ISERROR(IF('T203'!K580="","",'T203'!K580)),"",IF('T203'!K580="","",'T203'!K580))</f>
        <v>A23516</v>
      </c>
      <c r="AN580" s="216">
        <f t="shared" si="24"/>
        <v>580</v>
      </c>
      <c r="AO580" s="216" t="str">
        <f>IF(ISERROR('T203'!L580),"",'T203'!L580)</f>
        <v xml:space="preserve"> </v>
      </c>
      <c r="AP580" s="216">
        <f t="shared" si="23"/>
        <v>1</v>
      </c>
      <c r="BV580" s="37"/>
    </row>
    <row r="581" spans="1:74" ht="15">
      <c r="A581" s="37"/>
      <c r="B581" s="37"/>
      <c r="C581" s="37"/>
      <c r="D581" s="37"/>
      <c r="E581" s="37"/>
      <c r="F581" s="37"/>
      <c r="G581" s="37"/>
      <c r="H581" s="37"/>
      <c r="I581" s="37"/>
      <c r="J581" s="37"/>
      <c r="K581" s="37"/>
      <c r="L581" s="37"/>
      <c r="M581" s="37"/>
      <c r="N581" s="37"/>
      <c r="O581" s="37"/>
      <c r="P581" s="37"/>
      <c r="U581" s="114"/>
      <c r="AL581" s="216" t="str">
        <f>IF(ISERROR(IF('T203'!B581="","",'T203'!B581)),"",IF('T203'!B581="","",'T203'!B581))</f>
        <v>A33508</v>
      </c>
      <c r="AM581" s="216" t="str">
        <f>IF(ISERROR(IF('T203'!K581="","",'T203'!K581)),"",IF('T203'!K581="","",'T203'!K581))</f>
        <v>A24502</v>
      </c>
      <c r="AN581" s="216">
        <f t="shared" si="24"/>
        <v>581</v>
      </c>
      <c r="AO581" s="216" t="str">
        <f>IF(ISERROR('T203'!L581),"",'T203'!L581)</f>
        <v xml:space="preserve"> </v>
      </c>
      <c r="AP581" s="216">
        <f t="shared" ref="AP581:AP644" si="25">IF(AO581="",0,1)</f>
        <v>1</v>
      </c>
      <c r="BV581" s="37"/>
    </row>
    <row r="582" spans="1:74" ht="15">
      <c r="A582" s="37"/>
      <c r="B582" s="37"/>
      <c r="C582" s="37"/>
      <c r="D582" s="37"/>
      <c r="E582" s="37"/>
      <c r="F582" s="37"/>
      <c r="G582" s="37"/>
      <c r="H582" s="37"/>
      <c r="I582" s="37"/>
      <c r="J582" s="37"/>
      <c r="K582" s="37"/>
      <c r="L582" s="37"/>
      <c r="M582" s="37"/>
      <c r="N582" s="37"/>
      <c r="O582" s="37"/>
      <c r="P582" s="37"/>
      <c r="U582" s="114"/>
      <c r="AL582" s="216" t="str">
        <f>IF(ISERROR(IF('T203'!B582="","",'T203'!B582)),"",IF('T203'!B582="","",'T203'!B582))</f>
        <v>A33510</v>
      </c>
      <c r="AM582" s="216" t="str">
        <f>IF(ISERROR(IF('T203'!K582="","",'T203'!K582)),"",IF('T203'!K582="","",'T203'!K582))</f>
        <v>A24502</v>
      </c>
      <c r="AN582" s="216">
        <f t="shared" si="24"/>
        <v>582</v>
      </c>
      <c r="AO582" s="216" t="str">
        <f>IF(ISERROR('T203'!L582),"",'T203'!L582)</f>
        <v xml:space="preserve"> </v>
      </c>
      <c r="AP582" s="216">
        <f t="shared" si="25"/>
        <v>1</v>
      </c>
      <c r="BV582" s="37"/>
    </row>
    <row r="583" spans="1:74" ht="15">
      <c r="A583" s="37"/>
      <c r="B583" s="37"/>
      <c r="C583" s="37"/>
      <c r="D583" s="37"/>
      <c r="E583" s="37"/>
      <c r="F583" s="37"/>
      <c r="G583" s="37"/>
      <c r="H583" s="37"/>
      <c r="I583" s="37"/>
      <c r="J583" s="37"/>
      <c r="K583" s="37"/>
      <c r="L583" s="37"/>
      <c r="M583" s="37"/>
      <c r="N583" s="37"/>
      <c r="O583" s="37"/>
      <c r="P583" s="37"/>
      <c r="U583" s="114"/>
      <c r="AL583" s="216" t="str">
        <f>IF(ISERROR(IF('T203'!B583="","",'T203'!B583)),"",IF('T203'!B583="","",'T203'!B583))</f>
        <v>A33512</v>
      </c>
      <c r="AM583" s="216" t="str">
        <f>IF(ISERROR(IF('T203'!K583="","",'T203'!K583)),"",IF('T203'!K583="","",'T203'!K583))</f>
        <v>A24504</v>
      </c>
      <c r="AN583" s="216">
        <f t="shared" si="24"/>
        <v>583</v>
      </c>
      <c r="AO583" s="216" t="str">
        <f>IF(ISERROR('T203'!L583),"",'T203'!L583)</f>
        <v xml:space="preserve"> </v>
      </c>
      <c r="AP583" s="216">
        <f t="shared" si="25"/>
        <v>1</v>
      </c>
      <c r="BV583" s="37"/>
    </row>
    <row r="584" spans="1:74" ht="15">
      <c r="A584" s="37"/>
      <c r="B584" s="37"/>
      <c r="C584" s="37"/>
      <c r="D584" s="37"/>
      <c r="E584" s="37"/>
      <c r="F584" s="37"/>
      <c r="G584" s="37"/>
      <c r="H584" s="37"/>
      <c r="I584" s="37"/>
      <c r="J584" s="37"/>
      <c r="K584" s="37"/>
      <c r="L584" s="37"/>
      <c r="M584" s="37"/>
      <c r="N584" s="37"/>
      <c r="O584" s="37"/>
      <c r="P584" s="37"/>
      <c r="U584" s="114"/>
      <c r="AL584" s="216" t="str">
        <f>IF(ISERROR(IF('T203'!B584="","",'T203'!B584)),"",IF('T203'!B584="","",'T203'!B584))</f>
        <v>A33514</v>
      </c>
      <c r="AM584" s="216" t="str">
        <f>IF(ISERROR(IF('T203'!K584="","",'T203'!K584)),"",IF('T203'!K584="","",'T203'!K584))</f>
        <v>A24504</v>
      </c>
      <c r="AN584" s="216">
        <f t="shared" si="24"/>
        <v>584</v>
      </c>
      <c r="AO584" s="216" t="str">
        <f>IF(ISERROR('T203'!L584),"",'T203'!L584)</f>
        <v xml:space="preserve"> </v>
      </c>
      <c r="AP584" s="216">
        <f t="shared" si="25"/>
        <v>1</v>
      </c>
      <c r="BV584" s="37"/>
    </row>
    <row r="585" spans="1:74" ht="15">
      <c r="A585" s="37"/>
      <c r="B585" s="37"/>
      <c r="C585" s="37"/>
      <c r="D585" s="37"/>
      <c r="E585" s="37"/>
      <c r="F585" s="37"/>
      <c r="G585" s="37"/>
      <c r="H585" s="37"/>
      <c r="I585" s="37"/>
      <c r="J585" s="37"/>
      <c r="K585" s="37"/>
      <c r="L585" s="37"/>
      <c r="M585" s="37"/>
      <c r="N585" s="37"/>
      <c r="O585" s="37"/>
      <c r="P585" s="37"/>
      <c r="U585" s="114"/>
      <c r="AL585" s="216" t="str">
        <f>IF(ISERROR(IF('T203'!B585="","",'T203'!B585)),"",IF('T203'!B585="","",'T203'!B585))</f>
        <v>A33516</v>
      </c>
      <c r="AM585" s="216" t="str">
        <f>IF(ISERROR(IF('T203'!K585="","",'T203'!K585)),"",IF('T203'!K585="","",'T203'!K585))</f>
        <v>A24506</v>
      </c>
      <c r="AN585" s="216">
        <f t="shared" si="24"/>
        <v>585</v>
      </c>
      <c r="AO585" s="216" t="str">
        <f>IF(ISERROR('T203'!L585),"",'T203'!L585)</f>
        <v xml:space="preserve"> </v>
      </c>
      <c r="AP585" s="216">
        <f t="shared" si="25"/>
        <v>1</v>
      </c>
      <c r="BV585" s="37"/>
    </row>
    <row r="586" spans="1:74" ht="15">
      <c r="A586" s="37"/>
      <c r="B586" s="37"/>
      <c r="C586" s="37"/>
      <c r="D586" s="37"/>
      <c r="E586" s="37"/>
      <c r="F586" s="37"/>
      <c r="G586" s="37"/>
      <c r="H586" s="37"/>
      <c r="I586" s="37"/>
      <c r="J586" s="37"/>
      <c r="K586" s="37"/>
      <c r="L586" s="37"/>
      <c r="M586" s="37"/>
      <c r="N586" s="37"/>
      <c r="O586" s="37"/>
      <c r="P586" s="37"/>
      <c r="U586" s="114"/>
      <c r="AL586" s="216" t="str">
        <f>IF(ISERROR(IF('T203'!B586="","",'T203'!B586)),"",IF('T203'!B586="","",'T203'!B586))</f>
        <v>A33518</v>
      </c>
      <c r="AM586" s="216" t="str">
        <f>IF(ISERROR(IF('T203'!K586="","",'T203'!K586)),"",IF('T203'!K586="","",'T203'!K586))</f>
        <v>A24506</v>
      </c>
      <c r="AN586" s="216">
        <f t="shared" si="24"/>
        <v>586</v>
      </c>
      <c r="AO586" s="216" t="str">
        <f>IF(ISERROR('T203'!L586),"",'T203'!L586)</f>
        <v xml:space="preserve"> </v>
      </c>
      <c r="AP586" s="216">
        <f t="shared" si="25"/>
        <v>1</v>
      </c>
      <c r="BV586" s="37"/>
    </row>
    <row r="587" spans="1:74" ht="15">
      <c r="A587" s="37"/>
      <c r="B587" s="37"/>
      <c r="C587" s="37"/>
      <c r="D587" s="37"/>
      <c r="E587" s="37"/>
      <c r="F587" s="37"/>
      <c r="G587" s="37"/>
      <c r="H587" s="37"/>
      <c r="I587" s="37"/>
      <c r="J587" s="37"/>
      <c r="K587" s="37"/>
      <c r="L587" s="37"/>
      <c r="M587" s="37"/>
      <c r="N587" s="37"/>
      <c r="O587" s="37"/>
      <c r="P587" s="37"/>
      <c r="U587" s="114"/>
      <c r="AL587" s="216" t="str">
        <f>IF(ISERROR(IF('T203'!B587="","",'T203'!B587)),"",IF('T203'!B587="","",'T203'!B587))</f>
        <v>A33520</v>
      </c>
      <c r="AM587" s="216" t="str">
        <f>IF(ISERROR(IF('T203'!K587="","",'T203'!K587)),"",IF('T203'!K587="","",'T203'!K587))</f>
        <v>A24508</v>
      </c>
      <c r="AN587" s="216">
        <f t="shared" si="24"/>
        <v>587</v>
      </c>
      <c r="AO587" s="216" t="str">
        <f>IF(ISERROR('T203'!L587),"",'T203'!L587)</f>
        <v xml:space="preserve"> </v>
      </c>
      <c r="AP587" s="216">
        <f t="shared" si="25"/>
        <v>1</v>
      </c>
      <c r="BV587" s="37"/>
    </row>
    <row r="588" spans="1:74" ht="15">
      <c r="A588" s="37"/>
      <c r="B588" s="37"/>
      <c r="C588" s="37"/>
      <c r="D588" s="37"/>
      <c r="E588" s="37"/>
      <c r="F588" s="37"/>
      <c r="G588" s="37"/>
      <c r="H588" s="37"/>
      <c r="I588" s="37"/>
      <c r="J588" s="37"/>
      <c r="K588" s="37"/>
      <c r="L588" s="37"/>
      <c r="M588" s="37"/>
      <c r="N588" s="37"/>
      <c r="O588" s="37"/>
      <c r="P588" s="37"/>
      <c r="U588" s="114"/>
      <c r="AL588" s="216" t="str">
        <f>IF(ISERROR(IF('T203'!B588="","",'T203'!B588)),"",IF('T203'!B588="","",'T203'!B588))</f>
        <v>A33522</v>
      </c>
      <c r="AM588" s="216" t="str">
        <f>IF(ISERROR(IF('T203'!K588="","",'T203'!K588)),"",IF('T203'!K588="","",'T203'!K588))</f>
        <v>A24508</v>
      </c>
      <c r="AN588" s="216">
        <f t="shared" si="24"/>
        <v>588</v>
      </c>
      <c r="AO588" s="216" t="str">
        <f>IF(ISERROR('T203'!L588),"",'T203'!L588)</f>
        <v xml:space="preserve"> </v>
      </c>
      <c r="AP588" s="216">
        <f t="shared" si="25"/>
        <v>1</v>
      </c>
      <c r="BV588" s="37"/>
    </row>
    <row r="589" spans="1:74" ht="15">
      <c r="A589" s="37"/>
      <c r="B589" s="37"/>
      <c r="C589" s="37"/>
      <c r="D589" s="37"/>
      <c r="E589" s="37"/>
      <c r="F589" s="37"/>
      <c r="G589" s="37"/>
      <c r="H589" s="37"/>
      <c r="I589" s="37"/>
      <c r="J589" s="37"/>
      <c r="K589" s="37"/>
      <c r="L589" s="37"/>
      <c r="M589" s="37"/>
      <c r="N589" s="37"/>
      <c r="O589" s="37"/>
      <c r="P589" s="37"/>
      <c r="U589" s="114"/>
      <c r="AL589" s="216" t="str">
        <f>IF(ISERROR(IF('T203'!B589="","",'T203'!B589)),"",IF('T203'!B589="","",'T203'!B589))</f>
        <v>A33524</v>
      </c>
      <c r="AM589" s="216" t="str">
        <f>IF(ISERROR(IF('T203'!K589="","",'T203'!K589)),"",IF('T203'!K589="","",'T203'!K589))</f>
        <v>A24510</v>
      </c>
      <c r="AN589" s="216">
        <f t="shared" ref="AN589:AN652" si="26">1+AN588</f>
        <v>589</v>
      </c>
      <c r="AO589" s="216" t="str">
        <f>IF(ISERROR('T203'!L589),"",'T203'!L589)</f>
        <v xml:space="preserve"> </v>
      </c>
      <c r="AP589" s="216">
        <f t="shared" si="25"/>
        <v>1</v>
      </c>
      <c r="BV589" s="37"/>
    </row>
    <row r="590" spans="1:74" ht="15">
      <c r="A590" s="37"/>
      <c r="B590" s="37"/>
      <c r="C590" s="37"/>
      <c r="D590" s="37"/>
      <c r="E590" s="37"/>
      <c r="F590" s="37"/>
      <c r="G590" s="37"/>
      <c r="H590" s="37"/>
      <c r="I590" s="37"/>
      <c r="J590" s="37"/>
      <c r="K590" s="37"/>
      <c r="L590" s="37"/>
      <c r="M590" s="37"/>
      <c r="N590" s="37"/>
      <c r="O590" s="37"/>
      <c r="P590" s="37"/>
      <c r="U590" s="114"/>
      <c r="AL590" s="216" t="str">
        <f>IF(ISERROR(IF('T203'!B590="","",'T203'!B590)),"",IF('T203'!B590="","",'T203'!B590))</f>
        <v>A33526</v>
      </c>
      <c r="AM590" s="216" t="str">
        <f>IF(ISERROR(IF('T203'!K590="","",'T203'!K590)),"",IF('T203'!K590="","",'T203'!K590))</f>
        <v>A24510</v>
      </c>
      <c r="AN590" s="216">
        <f t="shared" si="26"/>
        <v>590</v>
      </c>
      <c r="AO590" s="216" t="str">
        <f>IF(ISERROR('T203'!L590),"",'T203'!L590)</f>
        <v xml:space="preserve"> </v>
      </c>
      <c r="AP590" s="216">
        <f t="shared" si="25"/>
        <v>1</v>
      </c>
      <c r="BV590" s="37"/>
    </row>
    <row r="591" spans="1:74" ht="15">
      <c r="A591" s="37"/>
      <c r="B591" s="37"/>
      <c r="C591" s="37"/>
      <c r="D591" s="37"/>
      <c r="E591" s="37"/>
      <c r="F591" s="37"/>
      <c r="G591" s="37"/>
      <c r="H591" s="37"/>
      <c r="I591" s="37"/>
      <c r="J591" s="37"/>
      <c r="K591" s="37"/>
      <c r="L591" s="37"/>
      <c r="M591" s="37"/>
      <c r="N591" s="37"/>
      <c r="O591" s="37"/>
      <c r="P591" s="37"/>
      <c r="U591" s="114"/>
      <c r="AL591" s="216" t="str">
        <f>IF(ISERROR(IF('T203'!B591="","",'T203'!B591)),"",IF('T203'!B591="","",'T203'!B591))</f>
        <v>A33528</v>
      </c>
      <c r="AM591" s="216" t="str">
        <f>IF(ISERROR(IF('T203'!K591="","",'T203'!K591)),"",IF('T203'!K591="","",'T203'!K591))</f>
        <v>A24512</v>
      </c>
      <c r="AN591" s="216">
        <f t="shared" si="26"/>
        <v>591</v>
      </c>
      <c r="AO591" s="216" t="str">
        <f>IF(ISERROR('T203'!L591),"",'T203'!L591)</f>
        <v xml:space="preserve"> </v>
      </c>
      <c r="AP591" s="216">
        <f t="shared" si="25"/>
        <v>1</v>
      </c>
      <c r="BV591" s="37"/>
    </row>
    <row r="592" spans="1:74" ht="15">
      <c r="A592" s="37"/>
      <c r="B592" s="37"/>
      <c r="C592" s="37"/>
      <c r="D592" s="37"/>
      <c r="E592" s="37"/>
      <c r="F592" s="37"/>
      <c r="G592" s="37"/>
      <c r="H592" s="37"/>
      <c r="I592" s="37"/>
      <c r="J592" s="37"/>
      <c r="K592" s="37"/>
      <c r="L592" s="37"/>
      <c r="M592" s="37"/>
      <c r="N592" s="37"/>
      <c r="O592" s="37"/>
      <c r="P592" s="37"/>
      <c r="U592" s="114"/>
      <c r="AL592" s="216" t="str">
        <f>IF(ISERROR(IF('T203'!B592="","",'T203'!B592)),"",IF('T203'!B592="","",'T203'!B592))</f>
        <v>A34002</v>
      </c>
      <c r="AM592" s="216" t="str">
        <f>IF(ISERROR(IF('T203'!K592="","",'T203'!K592)),"",IF('T203'!K592="","",'T203'!K592))</f>
        <v>A24512</v>
      </c>
      <c r="AN592" s="216">
        <f t="shared" si="26"/>
        <v>592</v>
      </c>
      <c r="AO592" s="216" t="str">
        <f>IF(ISERROR('T203'!L592),"",'T203'!L592)</f>
        <v xml:space="preserve"> </v>
      </c>
      <c r="AP592" s="216">
        <f t="shared" si="25"/>
        <v>1</v>
      </c>
      <c r="BV592" s="37"/>
    </row>
    <row r="593" spans="1:74" ht="15">
      <c r="A593" s="37"/>
      <c r="B593" s="37"/>
      <c r="C593" s="37"/>
      <c r="D593" s="37"/>
      <c r="E593" s="37"/>
      <c r="F593" s="37"/>
      <c r="G593" s="37"/>
      <c r="H593" s="37"/>
      <c r="I593" s="37"/>
      <c r="J593" s="37"/>
      <c r="K593" s="37"/>
      <c r="L593" s="37"/>
      <c r="M593" s="37"/>
      <c r="N593" s="37"/>
      <c r="O593" s="37"/>
      <c r="P593" s="37"/>
      <c r="U593" s="114"/>
      <c r="AL593" s="216" t="str">
        <f>IF(ISERROR(IF('T203'!B593="","",'T203'!B593)),"",IF('T203'!B593="","",'T203'!B593))</f>
        <v>A34004</v>
      </c>
      <c r="AM593" s="216" t="str">
        <f>IF(ISERROR(IF('T203'!K593="","",'T203'!K593)),"",IF('T203'!K593="","",'T203'!K593))</f>
        <v>A24514</v>
      </c>
      <c r="AN593" s="216">
        <f t="shared" si="26"/>
        <v>593</v>
      </c>
      <c r="AO593" s="216" t="str">
        <f>IF(ISERROR('T203'!L593),"",'T203'!L593)</f>
        <v xml:space="preserve"> </v>
      </c>
      <c r="AP593" s="216">
        <f t="shared" si="25"/>
        <v>1</v>
      </c>
      <c r="BV593" s="37"/>
    </row>
    <row r="594" spans="1:74" ht="15">
      <c r="A594" s="37"/>
      <c r="B594" s="37"/>
      <c r="C594" s="37"/>
      <c r="D594" s="37"/>
      <c r="E594" s="37"/>
      <c r="F594" s="37"/>
      <c r="G594" s="37"/>
      <c r="H594" s="37"/>
      <c r="I594" s="37"/>
      <c r="J594" s="37"/>
      <c r="K594" s="37"/>
      <c r="L594" s="37"/>
      <c r="M594" s="37"/>
      <c r="N594" s="37"/>
      <c r="O594" s="37"/>
      <c r="P594" s="37"/>
      <c r="U594" s="114"/>
      <c r="AL594" s="216" t="str">
        <f>IF(ISERROR(IF('T203'!B594="","",'T203'!B594)),"",IF('T203'!B594="","",'T203'!B594))</f>
        <v>A34006</v>
      </c>
      <c r="AM594" s="216" t="str">
        <f>IF(ISERROR(IF('T203'!K594="","",'T203'!K594)),"",IF('T203'!K594="","",'T203'!K594))</f>
        <v>A24514</v>
      </c>
      <c r="AN594" s="216">
        <f t="shared" si="26"/>
        <v>594</v>
      </c>
      <c r="AO594" s="216" t="str">
        <f>IF(ISERROR('T203'!L594),"",'T203'!L594)</f>
        <v xml:space="preserve"> </v>
      </c>
      <c r="AP594" s="216">
        <f t="shared" si="25"/>
        <v>1</v>
      </c>
      <c r="BV594" s="37"/>
    </row>
    <row r="595" spans="1:74" ht="15">
      <c r="A595" s="37"/>
      <c r="B595" s="37"/>
      <c r="C595" s="37"/>
      <c r="D595" s="37"/>
      <c r="E595" s="37"/>
      <c r="F595" s="37"/>
      <c r="G595" s="37"/>
      <c r="H595" s="37"/>
      <c r="I595" s="37"/>
      <c r="J595" s="37"/>
      <c r="K595" s="37"/>
      <c r="L595" s="37"/>
      <c r="M595" s="37"/>
      <c r="N595" s="37"/>
      <c r="O595" s="37"/>
      <c r="P595" s="37"/>
      <c r="U595" s="114"/>
      <c r="AL595" s="216" t="str">
        <f>IF(ISERROR(IF('T203'!B595="","",'T203'!B595)),"",IF('T203'!B595="","",'T203'!B595))</f>
        <v>A34008</v>
      </c>
      <c r="AM595" s="216" t="str">
        <f>IF(ISERROR(IF('T203'!K595="","",'T203'!K595)),"",IF('T203'!K595="","",'T203'!K595))</f>
        <v>A25002</v>
      </c>
      <c r="AN595" s="216">
        <f t="shared" si="26"/>
        <v>595</v>
      </c>
      <c r="AO595" s="216" t="str">
        <f>IF(ISERROR('T203'!L595),"",'T203'!L595)</f>
        <v xml:space="preserve"> </v>
      </c>
      <c r="AP595" s="216">
        <f t="shared" si="25"/>
        <v>1</v>
      </c>
      <c r="BV595" s="37"/>
    </row>
    <row r="596" spans="1:74" ht="15">
      <c r="A596" s="37"/>
      <c r="B596" s="37"/>
      <c r="C596" s="37"/>
      <c r="D596" s="37"/>
      <c r="E596" s="37"/>
      <c r="F596" s="37"/>
      <c r="G596" s="37"/>
      <c r="H596" s="37"/>
      <c r="I596" s="37"/>
      <c r="J596" s="37"/>
      <c r="K596" s="37"/>
      <c r="L596" s="37"/>
      <c r="M596" s="37"/>
      <c r="N596" s="37"/>
      <c r="O596" s="37"/>
      <c r="P596" s="37"/>
      <c r="U596" s="114"/>
      <c r="AL596" s="216" t="str">
        <f>IF(ISERROR(IF('T203'!B596="","",'T203'!B596)),"",IF('T203'!B596="","",'T203'!B596))</f>
        <v>A34010</v>
      </c>
      <c r="AM596" s="216" t="str">
        <f>IF(ISERROR(IF('T203'!K596="","",'T203'!K596)),"",IF('T203'!K596="","",'T203'!K596))</f>
        <v>A25004</v>
      </c>
      <c r="AN596" s="216">
        <f t="shared" si="26"/>
        <v>596</v>
      </c>
      <c r="AO596" s="216" t="str">
        <f>IF(ISERROR('T203'!L596),"",'T203'!L596)</f>
        <v>25C-25E</v>
      </c>
      <c r="AP596" s="216">
        <f t="shared" si="25"/>
        <v>1</v>
      </c>
      <c r="BV596" s="37"/>
    </row>
    <row r="597" spans="1:74" ht="15">
      <c r="A597" s="37"/>
      <c r="B597" s="37"/>
      <c r="C597" s="37"/>
      <c r="D597" s="37"/>
      <c r="E597" s="37"/>
      <c r="F597" s="37"/>
      <c r="G597" s="37"/>
      <c r="H597" s="37"/>
      <c r="I597" s="37"/>
      <c r="J597" s="37"/>
      <c r="K597" s="37"/>
      <c r="L597" s="37"/>
      <c r="M597" s="37"/>
      <c r="N597" s="37"/>
      <c r="O597" s="37"/>
      <c r="P597" s="37"/>
      <c r="U597" s="114"/>
      <c r="AL597" s="216" t="str">
        <f>IF(ISERROR(IF('T203'!B597="","",'T203'!B597)),"",IF('T203'!B597="","",'T203'!B597))</f>
        <v>A34012</v>
      </c>
      <c r="AM597" s="216" t="str">
        <f>IF(ISERROR(IF('T203'!K597="","",'T203'!K597)),"",IF('T203'!K597="","",'T203'!K597))</f>
        <v>A25502</v>
      </c>
      <c r="AN597" s="216">
        <f t="shared" si="26"/>
        <v>597</v>
      </c>
      <c r="AO597" s="216" t="str">
        <f>IF(ISERROR('T203'!L597),"",'T203'!L597)</f>
        <v xml:space="preserve"> </v>
      </c>
      <c r="AP597" s="216">
        <f t="shared" si="25"/>
        <v>1</v>
      </c>
      <c r="BV597" s="37"/>
    </row>
    <row r="598" spans="1:74" ht="15">
      <c r="A598" s="37"/>
      <c r="B598" s="37"/>
      <c r="C598" s="37"/>
      <c r="D598" s="37"/>
      <c r="E598" s="37"/>
      <c r="F598" s="37"/>
      <c r="G598" s="37"/>
      <c r="H598" s="37"/>
      <c r="I598" s="37"/>
      <c r="J598" s="37"/>
      <c r="K598" s="37"/>
      <c r="L598" s="37"/>
      <c r="M598" s="37"/>
      <c r="N598" s="37"/>
      <c r="O598" s="37"/>
      <c r="P598" s="37"/>
      <c r="U598" s="114"/>
      <c r="AL598" s="216" t="str">
        <f>IF(ISERROR(IF('T203'!B598="","",'T203'!B598)),"",IF('T203'!B598="","",'T203'!B598))</f>
        <v>A34014</v>
      </c>
      <c r="AM598" s="216" t="str">
        <f>IF(ISERROR(IF('T203'!K598="","",'T203'!K598)),"",IF('T203'!K598="","",'T203'!K598))</f>
        <v>A25502</v>
      </c>
      <c r="AN598" s="216">
        <f t="shared" si="26"/>
        <v>598</v>
      </c>
      <c r="AO598" s="216" t="str">
        <f>IF(ISERROR('T203'!L598),"",'T203'!L598)</f>
        <v xml:space="preserve"> </v>
      </c>
      <c r="AP598" s="216">
        <f t="shared" si="25"/>
        <v>1</v>
      </c>
      <c r="BV598" s="37"/>
    </row>
    <row r="599" spans="1:74" ht="15">
      <c r="A599" s="37"/>
      <c r="B599" s="37"/>
      <c r="C599" s="37"/>
      <c r="D599" s="37"/>
      <c r="E599" s="37"/>
      <c r="F599" s="37"/>
      <c r="G599" s="37"/>
      <c r="H599" s="37"/>
      <c r="I599" s="37"/>
      <c r="J599" s="37"/>
      <c r="K599" s="37"/>
      <c r="L599" s="37"/>
      <c r="M599" s="37"/>
      <c r="N599" s="37"/>
      <c r="O599" s="37"/>
      <c r="P599" s="37"/>
      <c r="U599" s="114"/>
      <c r="AL599" s="216" t="str">
        <f>IF(ISERROR(IF('T203'!B599="","",'T203'!B599)),"",IF('T203'!B599="","",'T203'!B599))</f>
        <v>A34016</v>
      </c>
      <c r="AM599" s="216" t="str">
        <f>IF(ISERROR(IF('T203'!K599="","",'T203'!K599)),"",IF('T203'!K599="","",'T203'!K599))</f>
        <v>A25504</v>
      </c>
      <c r="AN599" s="216">
        <f t="shared" si="26"/>
        <v>599</v>
      </c>
      <c r="AO599" s="216" t="str">
        <f>IF(ISERROR('T203'!L599),"",'T203'!L599)</f>
        <v xml:space="preserve"> </v>
      </c>
      <c r="AP599" s="216">
        <f t="shared" si="25"/>
        <v>1</v>
      </c>
      <c r="BV599" s="37"/>
    </row>
    <row r="600" spans="1:74" ht="15">
      <c r="A600" s="37"/>
      <c r="B600" s="37"/>
      <c r="C600" s="37"/>
      <c r="D600" s="37"/>
      <c r="E600" s="37"/>
      <c r="F600" s="37"/>
      <c r="G600" s="37"/>
      <c r="H600" s="37"/>
      <c r="I600" s="37"/>
      <c r="J600" s="37"/>
      <c r="K600" s="37"/>
      <c r="L600" s="37"/>
      <c r="M600" s="37"/>
      <c r="N600" s="37"/>
      <c r="O600" s="37"/>
      <c r="P600" s="37"/>
      <c r="U600" s="114"/>
      <c r="AL600" s="216" t="str">
        <f>IF(ISERROR(IF('T203'!B600="","",'T203'!B600)),"",IF('T203'!B600="","",'T203'!B600))</f>
        <v>A34018</v>
      </c>
      <c r="AM600" s="216" t="str">
        <f>IF(ISERROR(IF('T203'!K600="","",'T203'!K600)),"",IF('T203'!K600="","",'T203'!K600))</f>
        <v>A25504</v>
      </c>
      <c r="AN600" s="216">
        <f t="shared" si="26"/>
        <v>600</v>
      </c>
      <c r="AO600" s="216" t="str">
        <f>IF(ISERROR('T203'!L600),"",'T203'!L600)</f>
        <v xml:space="preserve"> </v>
      </c>
      <c r="AP600" s="216">
        <f t="shared" si="25"/>
        <v>1</v>
      </c>
      <c r="BV600" s="37"/>
    </row>
    <row r="601" spans="1:74" ht="15">
      <c r="A601" s="37"/>
      <c r="B601" s="37"/>
      <c r="C601" s="37"/>
      <c r="D601" s="37"/>
      <c r="E601" s="37"/>
      <c r="F601" s="37"/>
      <c r="G601" s="37"/>
      <c r="H601" s="37"/>
      <c r="I601" s="37"/>
      <c r="J601" s="37"/>
      <c r="K601" s="37"/>
      <c r="L601" s="37"/>
      <c r="M601" s="37"/>
      <c r="N601" s="37"/>
      <c r="O601" s="37"/>
      <c r="P601" s="37"/>
      <c r="U601" s="114"/>
      <c r="AL601" s="216" t="str">
        <f>IF(ISERROR(IF('T203'!B601="","",'T203'!B601)),"",IF('T203'!B601="","",'T203'!B601))</f>
        <v>A34020</v>
      </c>
      <c r="AM601" s="216" t="str">
        <f>IF(ISERROR(IF('T203'!K601="","",'T203'!K601)),"",IF('T203'!K601="","",'T203'!K601))</f>
        <v>A25506</v>
      </c>
      <c r="AN601" s="216">
        <f t="shared" si="26"/>
        <v>601</v>
      </c>
      <c r="AO601" s="216" t="str">
        <f>IF(ISERROR('T203'!L601),"",'T203'!L601)</f>
        <v xml:space="preserve"> </v>
      </c>
      <c r="AP601" s="216">
        <f t="shared" si="25"/>
        <v>1</v>
      </c>
      <c r="BV601" s="37"/>
    </row>
    <row r="602" spans="1:74" ht="15">
      <c r="A602" s="37"/>
      <c r="B602" s="37"/>
      <c r="C602" s="37"/>
      <c r="D602" s="37"/>
      <c r="E602" s="37"/>
      <c r="F602" s="37"/>
      <c r="G602" s="37"/>
      <c r="H602" s="37"/>
      <c r="I602" s="37"/>
      <c r="J602" s="37"/>
      <c r="K602" s="37"/>
      <c r="L602" s="37"/>
      <c r="M602" s="37"/>
      <c r="N602" s="37"/>
      <c r="O602" s="37"/>
      <c r="P602" s="37"/>
      <c r="U602" s="114"/>
      <c r="AL602" s="216" t="str">
        <f>IF(ISERROR(IF('T203'!B602="","",'T203'!B602)),"",IF('T203'!B602="","",'T203'!B602))</f>
        <v>A34502</v>
      </c>
      <c r="AM602" s="216" t="str">
        <f>IF(ISERROR(IF('T203'!K602="","",'T203'!K602)),"",IF('T203'!K602="","",'T203'!K602))</f>
        <v>A25508</v>
      </c>
      <c r="AN602" s="216">
        <f t="shared" si="26"/>
        <v>602</v>
      </c>
      <c r="AO602" s="216" t="str">
        <f>IF(ISERROR('T203'!L602),"",'T203'!L602)</f>
        <v xml:space="preserve"> </v>
      </c>
      <c r="AP602" s="216">
        <f t="shared" si="25"/>
        <v>1</v>
      </c>
      <c r="BV602" s="37"/>
    </row>
    <row r="603" spans="1:74" ht="15">
      <c r="A603" s="37"/>
      <c r="B603" s="37"/>
      <c r="C603" s="37"/>
      <c r="D603" s="37"/>
      <c r="E603" s="37"/>
      <c r="F603" s="37"/>
      <c r="G603" s="37"/>
      <c r="H603" s="37"/>
      <c r="I603" s="37"/>
      <c r="J603" s="37"/>
      <c r="K603" s="37"/>
      <c r="L603" s="37"/>
      <c r="M603" s="37"/>
      <c r="N603" s="37"/>
      <c r="O603" s="37"/>
      <c r="P603" s="37"/>
      <c r="U603" s="114"/>
      <c r="AL603" s="216" t="str">
        <f>IF(ISERROR(IF('T203'!B603="","",'T203'!B603)),"",IF('T203'!B603="","",'T203'!B603))</f>
        <v>A34504</v>
      </c>
      <c r="AM603" s="216" t="str">
        <f>IF(ISERROR(IF('T203'!K603="","",'T203'!K603)),"",IF('T203'!K603="","",'T203'!K603))</f>
        <v>A25509</v>
      </c>
      <c r="AN603" s="216">
        <f t="shared" si="26"/>
        <v>603</v>
      </c>
      <c r="AO603" s="216" t="str">
        <f>IF(ISERROR('T203'!L603),"",'T203'!L603)</f>
        <v xml:space="preserve"> </v>
      </c>
      <c r="AP603" s="216">
        <f t="shared" si="25"/>
        <v>1</v>
      </c>
      <c r="BV603" s="37"/>
    </row>
    <row r="604" spans="1:74" ht="15">
      <c r="A604" s="37"/>
      <c r="B604" s="37"/>
      <c r="C604" s="37"/>
      <c r="D604" s="37"/>
      <c r="E604" s="37"/>
      <c r="F604" s="37"/>
      <c r="G604" s="37"/>
      <c r="H604" s="37"/>
      <c r="I604" s="37"/>
      <c r="J604" s="37"/>
      <c r="K604" s="37"/>
      <c r="L604" s="37"/>
      <c r="M604" s="37"/>
      <c r="N604" s="37"/>
      <c r="O604" s="37"/>
      <c r="P604" s="37"/>
      <c r="U604" s="114"/>
      <c r="AL604" s="216" t="str">
        <f>IF(ISERROR(IF('T203'!B604="","",'T203'!B604)),"",IF('T203'!B604="","",'T203'!B604))</f>
        <v>A34506</v>
      </c>
      <c r="AM604" s="216" t="str">
        <f>IF(ISERROR(IF('T203'!K604="","",'T203'!K604)),"",IF('T203'!K604="","",'T203'!K604))</f>
        <v>A25510</v>
      </c>
      <c r="AN604" s="216">
        <f t="shared" si="26"/>
        <v>604</v>
      </c>
      <c r="AO604" s="216" t="str">
        <f>IF(ISERROR('T203'!L604),"",'T203'!L604)</f>
        <v xml:space="preserve"> </v>
      </c>
      <c r="AP604" s="216">
        <f t="shared" si="25"/>
        <v>1</v>
      </c>
      <c r="BV604" s="37"/>
    </row>
    <row r="605" spans="1:74" ht="15">
      <c r="A605" s="37"/>
      <c r="B605" s="37"/>
      <c r="C605" s="37"/>
      <c r="D605" s="37"/>
      <c r="E605" s="37"/>
      <c r="F605" s="37"/>
      <c r="G605" s="37"/>
      <c r="H605" s="37"/>
      <c r="I605" s="37"/>
      <c r="J605" s="37"/>
      <c r="K605" s="37"/>
      <c r="L605" s="37"/>
      <c r="M605" s="37"/>
      <c r="N605" s="37"/>
      <c r="O605" s="37"/>
      <c r="P605" s="37"/>
      <c r="U605" s="114"/>
      <c r="AL605" s="216" t="str">
        <f>IF(ISERROR(IF('T203'!B605="","",'T203'!B605)),"",IF('T203'!B605="","",'T203'!B605))</f>
        <v>A34508</v>
      </c>
      <c r="AM605" s="216" t="str">
        <f>IF(ISERROR(IF('T203'!K605="","",'T203'!K605)),"",IF('T203'!K605="","",'T203'!K605))</f>
        <v>A25510</v>
      </c>
      <c r="AN605" s="216">
        <f t="shared" si="26"/>
        <v>605</v>
      </c>
      <c r="AO605" s="216" t="str">
        <f>IF(ISERROR('T203'!L605),"",'T203'!L605)</f>
        <v xml:space="preserve"> </v>
      </c>
      <c r="AP605" s="216">
        <f t="shared" si="25"/>
        <v>1</v>
      </c>
      <c r="BV605" s="37"/>
    </row>
    <row r="606" spans="1:74" ht="15">
      <c r="A606" s="37"/>
      <c r="B606" s="37"/>
      <c r="C606" s="37"/>
      <c r="D606" s="37"/>
      <c r="E606" s="37"/>
      <c r="F606" s="37"/>
      <c r="G606" s="37"/>
      <c r="H606" s="37"/>
      <c r="I606" s="37"/>
      <c r="J606" s="37"/>
      <c r="K606" s="37"/>
      <c r="L606" s="37"/>
      <c r="M606" s="37"/>
      <c r="N606" s="37"/>
      <c r="O606" s="37"/>
      <c r="P606" s="37"/>
      <c r="U606" s="114"/>
      <c r="AL606" s="216" t="str">
        <f>IF(ISERROR(IF('T203'!B606="","",'T203'!B606)),"",IF('T203'!B606="","",'T203'!B606))</f>
        <v>A34510</v>
      </c>
      <c r="AM606" s="216" t="str">
        <f>IF(ISERROR(IF('T203'!K606="","",'T203'!K606)),"",IF('T203'!K606="","",'T203'!K606))</f>
        <v>A25512</v>
      </c>
      <c r="AN606" s="216">
        <f t="shared" si="26"/>
        <v>606</v>
      </c>
      <c r="AO606" s="216" t="str">
        <f>IF(ISERROR('T203'!L606),"",'T203'!L606)</f>
        <v xml:space="preserve"> </v>
      </c>
      <c r="AP606" s="216">
        <f t="shared" si="25"/>
        <v>1</v>
      </c>
      <c r="BV606" s="37"/>
    </row>
    <row r="607" spans="1:74" ht="15">
      <c r="A607" s="37"/>
      <c r="B607" s="37"/>
      <c r="C607" s="37"/>
      <c r="D607" s="37"/>
      <c r="E607" s="37"/>
      <c r="F607" s="37"/>
      <c r="G607" s="37"/>
      <c r="H607" s="37"/>
      <c r="I607" s="37"/>
      <c r="J607" s="37"/>
      <c r="K607" s="37"/>
      <c r="L607" s="37"/>
      <c r="M607" s="37"/>
      <c r="N607" s="37"/>
      <c r="O607" s="37"/>
      <c r="P607" s="37"/>
      <c r="U607" s="114"/>
      <c r="AL607" s="216" t="str">
        <f>IF(ISERROR(IF('T203'!B607="","",'T203'!B607)),"",IF('T203'!B607="","",'T203'!B607))</f>
        <v>A34512</v>
      </c>
      <c r="AM607" s="216" t="str">
        <f>IF(ISERROR(IF('T203'!K607="","",'T203'!K607)),"",IF('T203'!K607="","",'T203'!K607))</f>
        <v>A25512</v>
      </c>
      <c r="AN607" s="216">
        <f t="shared" si="26"/>
        <v>607</v>
      </c>
      <c r="AO607" s="216" t="str">
        <f>IF(ISERROR('T203'!L607),"",'T203'!L607)</f>
        <v xml:space="preserve"> </v>
      </c>
      <c r="AP607" s="216">
        <f t="shared" si="25"/>
        <v>1</v>
      </c>
      <c r="BV607" s="37"/>
    </row>
    <row r="608" spans="1:74" ht="15">
      <c r="A608" s="37"/>
      <c r="B608" s="37"/>
      <c r="C608" s="37"/>
      <c r="D608" s="37"/>
      <c r="E608" s="37"/>
      <c r="F608" s="37"/>
      <c r="G608" s="37"/>
      <c r="H608" s="37"/>
      <c r="I608" s="37"/>
      <c r="J608" s="37"/>
      <c r="K608" s="37"/>
      <c r="L608" s="37"/>
      <c r="M608" s="37"/>
      <c r="N608" s="37"/>
      <c r="O608" s="37"/>
      <c r="P608" s="37"/>
      <c r="U608" s="114"/>
      <c r="AL608" s="216" t="str">
        <f>IF(ISERROR(IF('T203'!B608="","",'T203'!B608)),"",IF('T203'!B608="","",'T203'!B608))</f>
        <v>A34514</v>
      </c>
      <c r="AM608" s="216" t="str">
        <f>IF(ISERROR(IF('T203'!K608="","",'T203'!K608)),"",IF('T203'!K608="","",'T203'!K608))</f>
        <v>A25514</v>
      </c>
      <c r="AN608" s="216">
        <f t="shared" si="26"/>
        <v>608</v>
      </c>
      <c r="AO608" s="216" t="str">
        <f>IF(ISERROR('T203'!L608),"",'T203'!L608)</f>
        <v xml:space="preserve"> </v>
      </c>
      <c r="AP608" s="216">
        <f t="shared" si="25"/>
        <v>1</v>
      </c>
      <c r="BV608" s="37"/>
    </row>
    <row r="609" spans="1:74" ht="15">
      <c r="A609" s="37"/>
      <c r="B609" s="37"/>
      <c r="C609" s="37"/>
      <c r="D609" s="37"/>
      <c r="E609" s="37"/>
      <c r="F609" s="37"/>
      <c r="G609" s="37"/>
      <c r="H609" s="37"/>
      <c r="I609" s="37"/>
      <c r="J609" s="37"/>
      <c r="K609" s="37"/>
      <c r="L609" s="37"/>
      <c r="M609" s="37"/>
      <c r="N609" s="37"/>
      <c r="O609" s="37"/>
      <c r="P609" s="37"/>
      <c r="U609" s="114"/>
      <c r="AL609" s="216" t="str">
        <f>IF(ISERROR(IF('T203'!B609="","",'T203'!B609)),"",IF('T203'!B609="","",'T203'!B609))</f>
        <v>A34516</v>
      </c>
      <c r="AM609" s="216" t="str">
        <f>IF(ISERROR(IF('T203'!K609="","",'T203'!K609)),"",IF('T203'!K609="","",'T203'!K609))</f>
        <v>A25514</v>
      </c>
      <c r="AN609" s="216">
        <f t="shared" si="26"/>
        <v>609</v>
      </c>
      <c r="AO609" s="216" t="str">
        <f>IF(ISERROR('T203'!L609),"",'T203'!L609)</f>
        <v xml:space="preserve"> </v>
      </c>
      <c r="AP609" s="216">
        <f t="shared" si="25"/>
        <v>1</v>
      </c>
      <c r="BV609" s="37"/>
    </row>
    <row r="610" spans="1:74" ht="15">
      <c r="A610" s="37"/>
      <c r="B610" s="37"/>
      <c r="C610" s="37"/>
      <c r="D610" s="37"/>
      <c r="E610" s="37"/>
      <c r="F610" s="37"/>
      <c r="G610" s="37"/>
      <c r="H610" s="37"/>
      <c r="I610" s="37"/>
      <c r="J610" s="37"/>
      <c r="K610" s="37"/>
      <c r="L610" s="37"/>
      <c r="M610" s="37"/>
      <c r="N610" s="37"/>
      <c r="O610" s="37"/>
      <c r="P610" s="37"/>
      <c r="U610" s="114"/>
      <c r="AL610" s="216" t="str">
        <f>IF(ISERROR(IF('T203'!B610="","",'T203'!B610)),"",IF('T203'!B610="","",'T203'!B610))</f>
        <v>A34518</v>
      </c>
      <c r="AM610" s="216" t="str">
        <f>IF(ISERROR(IF('T203'!K610="","",'T203'!K610)),"",IF('T203'!K610="","",'T203'!K610))</f>
        <v>A25516</v>
      </c>
      <c r="AN610" s="216">
        <f t="shared" si="26"/>
        <v>610</v>
      </c>
      <c r="AO610" s="216" t="str">
        <f>IF(ISERROR('T203'!L610),"",'T203'!L610)</f>
        <v xml:space="preserve"> </v>
      </c>
      <c r="AP610" s="216">
        <f t="shared" si="25"/>
        <v>1</v>
      </c>
      <c r="BV610" s="37"/>
    </row>
    <row r="611" spans="1:74" ht="15">
      <c r="A611" s="37"/>
      <c r="B611" s="37"/>
      <c r="C611" s="37"/>
      <c r="D611" s="37"/>
      <c r="E611" s="37"/>
      <c r="F611" s="37"/>
      <c r="G611" s="37"/>
      <c r="H611" s="37"/>
      <c r="I611" s="37"/>
      <c r="J611" s="37"/>
      <c r="K611" s="37"/>
      <c r="L611" s="37"/>
      <c r="M611" s="37"/>
      <c r="N611" s="37"/>
      <c r="O611" s="37"/>
      <c r="P611" s="37"/>
      <c r="U611" s="114"/>
      <c r="AL611" s="216" t="str">
        <f>IF(ISERROR(IF('T203'!B611="","",'T203'!B611)),"",IF('T203'!B611="","",'T203'!B611))</f>
        <v>A34520</v>
      </c>
      <c r="AM611" s="216" t="str">
        <f>IF(ISERROR(IF('T203'!K611="","",'T203'!K611)),"",IF('T203'!K611="","",'T203'!K611))</f>
        <v>A25516</v>
      </c>
      <c r="AN611" s="216">
        <f t="shared" si="26"/>
        <v>611</v>
      </c>
      <c r="AO611" s="216" t="str">
        <f>IF(ISERROR('T203'!L611),"",'T203'!L611)</f>
        <v xml:space="preserve"> </v>
      </c>
      <c r="AP611" s="216">
        <f t="shared" si="25"/>
        <v>1</v>
      </c>
      <c r="BV611" s="37"/>
    </row>
    <row r="612" spans="1:74" ht="15">
      <c r="A612" s="37"/>
      <c r="B612" s="37"/>
      <c r="C612" s="37"/>
      <c r="D612" s="37"/>
      <c r="E612" s="37"/>
      <c r="F612" s="37"/>
      <c r="G612" s="37"/>
      <c r="H612" s="37"/>
      <c r="I612" s="37"/>
      <c r="J612" s="37"/>
      <c r="K612" s="37"/>
      <c r="L612" s="37"/>
      <c r="M612" s="37"/>
      <c r="N612" s="37"/>
      <c r="O612" s="37"/>
      <c r="P612" s="37"/>
      <c r="U612" s="114"/>
      <c r="AL612" s="216" t="str">
        <f>IF(ISERROR(IF('T203'!B612="","",'T203'!B612)),"",IF('T203'!B612="","",'T203'!B612))</f>
        <v>A34522</v>
      </c>
      <c r="AM612" s="216" t="str">
        <f>IF(ISERROR(IF('T203'!K612="","",'T203'!K612)),"",IF('T203'!K612="","",'T203'!K612))</f>
        <v>A25518</v>
      </c>
      <c r="AN612" s="216">
        <f t="shared" si="26"/>
        <v>612</v>
      </c>
      <c r="AO612" s="216" t="str">
        <f>IF(ISERROR('T203'!L612),"",'T203'!L612)</f>
        <v xml:space="preserve"> </v>
      </c>
      <c r="AP612" s="216">
        <f t="shared" si="25"/>
        <v>1</v>
      </c>
      <c r="BV612" s="37"/>
    </row>
    <row r="613" spans="1:74" ht="15">
      <c r="A613" s="37"/>
      <c r="B613" s="37"/>
      <c r="C613" s="37"/>
      <c r="D613" s="37"/>
      <c r="E613" s="37"/>
      <c r="F613" s="37"/>
      <c r="G613" s="37"/>
      <c r="H613" s="37"/>
      <c r="I613" s="37"/>
      <c r="J613" s="37"/>
      <c r="K613" s="37"/>
      <c r="L613" s="37"/>
      <c r="M613" s="37"/>
      <c r="N613" s="37"/>
      <c r="O613" s="37"/>
      <c r="P613" s="37"/>
      <c r="U613" s="114"/>
      <c r="AL613" s="216" t="str">
        <f>IF(ISERROR(IF('T203'!B613="","",'T203'!B613)),"",IF('T203'!B613="","",'T203'!B613))</f>
        <v>A35002</v>
      </c>
      <c r="AM613" s="216" t="str">
        <f>IF(ISERROR(IF('T203'!K613="","",'T203'!K613)),"",IF('T203'!K613="","",'T203'!K613))</f>
        <v>A25518</v>
      </c>
      <c r="AN613" s="216">
        <f t="shared" si="26"/>
        <v>613</v>
      </c>
      <c r="AO613" s="216" t="str">
        <f>IF(ISERROR('T203'!L613),"",'T203'!L613)</f>
        <v xml:space="preserve"> </v>
      </c>
      <c r="AP613" s="216">
        <f t="shared" si="25"/>
        <v>1</v>
      </c>
      <c r="BV613" s="37"/>
    </row>
    <row r="614" spans="1:74" ht="15">
      <c r="A614" s="37"/>
      <c r="B614" s="37"/>
      <c r="C614" s="37"/>
      <c r="D614" s="37"/>
      <c r="E614" s="37"/>
      <c r="F614" s="37"/>
      <c r="G614" s="37"/>
      <c r="H614" s="37"/>
      <c r="I614" s="37"/>
      <c r="J614" s="37"/>
      <c r="K614" s="37"/>
      <c r="L614" s="37"/>
      <c r="M614" s="37"/>
      <c r="N614" s="37"/>
      <c r="O614" s="37"/>
      <c r="P614" s="37"/>
      <c r="U614" s="114"/>
      <c r="AL614" s="216" t="str">
        <f>IF(ISERROR(IF('T203'!B614="","",'T203'!B614)),"",IF('T203'!B614="","",'T203'!B614))</f>
        <v>A35006</v>
      </c>
      <c r="AM614" s="216" t="str">
        <f>IF(ISERROR(IF('T203'!K614="","",'T203'!K614)),"",IF('T203'!K614="","",'T203'!K614))</f>
        <v>A25520</v>
      </c>
      <c r="AN614" s="216">
        <f t="shared" si="26"/>
        <v>614</v>
      </c>
      <c r="AO614" s="216" t="str">
        <f>IF(ISERROR('T203'!L614),"",'T203'!L614)</f>
        <v xml:space="preserve"> </v>
      </c>
      <c r="AP614" s="216">
        <f t="shared" si="25"/>
        <v>1</v>
      </c>
      <c r="BV614" s="37"/>
    </row>
    <row r="615" spans="1:74" ht="15">
      <c r="A615" s="37"/>
      <c r="B615" s="37"/>
      <c r="C615" s="37"/>
      <c r="D615" s="37"/>
      <c r="E615" s="37"/>
      <c r="F615" s="37"/>
      <c r="G615" s="37"/>
      <c r="H615" s="37"/>
      <c r="I615" s="37"/>
      <c r="J615" s="37"/>
      <c r="K615" s="37"/>
      <c r="L615" s="37"/>
      <c r="M615" s="37"/>
      <c r="N615" s="37"/>
      <c r="O615" s="37"/>
      <c r="P615" s="37"/>
      <c r="U615" s="114"/>
      <c r="AL615" s="216" t="str">
        <f>IF(ISERROR(IF('T203'!B615="","",'T203'!B615)),"",IF('T203'!B615="","",'T203'!B615))</f>
        <v>A35008</v>
      </c>
      <c r="AM615" s="216" t="str">
        <f>IF(ISERROR(IF('T203'!K615="","",'T203'!K615)),"",IF('T203'!K615="","",'T203'!K615))</f>
        <v>A25520</v>
      </c>
      <c r="AN615" s="216">
        <f t="shared" si="26"/>
        <v>615</v>
      </c>
      <c r="AO615" s="216" t="str">
        <f>IF(ISERROR('T203'!L615),"",'T203'!L615)</f>
        <v xml:space="preserve"> </v>
      </c>
      <c r="AP615" s="216">
        <f t="shared" si="25"/>
        <v>1</v>
      </c>
      <c r="BV615" s="37"/>
    </row>
    <row r="616" spans="1:74" ht="15">
      <c r="A616" s="37"/>
      <c r="B616" s="37"/>
      <c r="C616" s="37"/>
      <c r="D616" s="37"/>
      <c r="E616" s="37"/>
      <c r="F616" s="37"/>
      <c r="G616" s="37"/>
      <c r="H616" s="37"/>
      <c r="I616" s="37"/>
      <c r="J616" s="37"/>
      <c r="K616" s="37"/>
      <c r="L616" s="37"/>
      <c r="M616" s="37"/>
      <c r="N616" s="37"/>
      <c r="O616" s="37"/>
      <c r="P616" s="37"/>
      <c r="U616" s="114"/>
      <c r="AL616" s="216" t="str">
        <f>IF(ISERROR(IF('T203'!B616="","",'T203'!B616)),"",IF('T203'!B616="","",'T203'!B616))</f>
        <v>A35010</v>
      </c>
      <c r="AM616" s="216" t="str">
        <f>IF(ISERROR(IF('T203'!K616="","",'T203'!K616)),"",IF('T203'!K616="","",'T203'!K616))</f>
        <v>A25522</v>
      </c>
      <c r="AN616" s="216">
        <f t="shared" si="26"/>
        <v>616</v>
      </c>
      <c r="AO616" s="216" t="str">
        <f>IF(ISERROR('T203'!L616),"",'T203'!L616)</f>
        <v xml:space="preserve"> </v>
      </c>
      <c r="AP616" s="216">
        <f t="shared" si="25"/>
        <v>1</v>
      </c>
      <c r="BV616" s="37"/>
    </row>
    <row r="617" spans="1:74" ht="15">
      <c r="A617" s="37"/>
      <c r="B617" s="37"/>
      <c r="C617" s="37"/>
      <c r="D617" s="37"/>
      <c r="E617" s="37"/>
      <c r="F617" s="37"/>
      <c r="G617" s="37"/>
      <c r="H617" s="37"/>
      <c r="I617" s="37"/>
      <c r="J617" s="37"/>
      <c r="K617" s="37"/>
      <c r="L617" s="37"/>
      <c r="M617" s="37"/>
      <c r="N617" s="37"/>
      <c r="O617" s="37"/>
      <c r="P617" s="37"/>
      <c r="U617" s="114"/>
      <c r="AL617" s="216" t="str">
        <f>IF(ISERROR(IF('T203'!B617="","",'T203'!B617)),"",IF('T203'!B617="","",'T203'!B617))</f>
        <v>A35012</v>
      </c>
      <c r="AM617" s="216" t="str">
        <f>IF(ISERROR(IF('T203'!K617="","",'T203'!K617)),"",IF('T203'!K617="","",'T203'!K617))</f>
        <v>A25522</v>
      </c>
      <c r="AN617" s="216">
        <f t="shared" si="26"/>
        <v>617</v>
      </c>
      <c r="AO617" s="216" t="str">
        <f>IF(ISERROR('T203'!L617),"",'T203'!L617)</f>
        <v xml:space="preserve"> </v>
      </c>
      <c r="AP617" s="216">
        <f t="shared" si="25"/>
        <v>1</v>
      </c>
      <c r="BV617" s="37"/>
    </row>
    <row r="618" spans="1:74" ht="15">
      <c r="A618" s="37"/>
      <c r="B618" s="37"/>
      <c r="C618" s="37"/>
      <c r="D618" s="37"/>
      <c r="E618" s="37"/>
      <c r="F618" s="37"/>
      <c r="G618" s="37"/>
      <c r="H618" s="37"/>
      <c r="I618" s="37"/>
      <c r="J618" s="37"/>
      <c r="K618" s="37"/>
      <c r="L618" s="37"/>
      <c r="M618" s="37"/>
      <c r="N618" s="37"/>
      <c r="O618" s="37"/>
      <c r="P618" s="37"/>
      <c r="U618" s="114"/>
      <c r="AL618" s="216" t="str">
        <f>IF(ISERROR(IF('T203'!B618="","",'T203'!B618)),"",IF('T203'!B618="","",'T203'!B618))</f>
        <v>A35014</v>
      </c>
      <c r="AM618" s="216" t="str">
        <f>IF(ISERROR(IF('T203'!K618="","",'T203'!K618)),"",IF('T203'!K618="","",'T203'!K618))</f>
        <v>A26002</v>
      </c>
      <c r="AN618" s="216">
        <f t="shared" si="26"/>
        <v>618</v>
      </c>
      <c r="AO618" s="216" t="str">
        <f>IF(ISERROR('T203'!L618),"",'T203'!L618)</f>
        <v xml:space="preserve"> </v>
      </c>
      <c r="AP618" s="216">
        <f t="shared" si="25"/>
        <v>1</v>
      </c>
      <c r="BV618" s="37"/>
    </row>
    <row r="619" spans="1:74" ht="15">
      <c r="A619" s="37"/>
      <c r="B619" s="37"/>
      <c r="C619" s="37"/>
      <c r="D619" s="37"/>
      <c r="E619" s="37"/>
      <c r="F619" s="37"/>
      <c r="G619" s="37"/>
      <c r="H619" s="37"/>
      <c r="I619" s="37"/>
      <c r="J619" s="37"/>
      <c r="K619" s="37"/>
      <c r="L619" s="37"/>
      <c r="M619" s="37"/>
      <c r="N619" s="37"/>
      <c r="O619" s="37"/>
      <c r="P619" s="37"/>
      <c r="U619" s="114"/>
      <c r="AL619" s="216" t="str">
        <f>IF(ISERROR(IF('T203'!B619="","",'T203'!B619)),"",IF('T203'!B619="","",'T203'!B619))</f>
        <v>A35016</v>
      </c>
      <c r="AM619" s="216" t="str">
        <f>IF(ISERROR(IF('T203'!K619="","",'T203'!K619)),"",IF('T203'!K619="","",'T203'!K619))</f>
        <v>A26004</v>
      </c>
      <c r="AN619" s="216">
        <f t="shared" si="26"/>
        <v>619</v>
      </c>
      <c r="AO619" s="216" t="str">
        <f>IF(ISERROR('T203'!L619),"",'T203'!L619)</f>
        <v>1</v>
      </c>
      <c r="AP619" s="216">
        <f t="shared" si="25"/>
        <v>1</v>
      </c>
      <c r="BV619" s="37"/>
    </row>
    <row r="620" spans="1:74" ht="15">
      <c r="A620" s="37"/>
      <c r="B620" s="37"/>
      <c r="C620" s="37"/>
      <c r="D620" s="37"/>
      <c r="E620" s="37"/>
      <c r="F620" s="37"/>
      <c r="G620" s="37"/>
      <c r="H620" s="37"/>
      <c r="I620" s="37"/>
      <c r="J620" s="37"/>
      <c r="K620" s="37"/>
      <c r="L620" s="37"/>
      <c r="M620" s="37"/>
      <c r="N620" s="37"/>
      <c r="O620" s="37"/>
      <c r="P620" s="37"/>
      <c r="U620" s="114"/>
      <c r="AL620" s="216" t="str">
        <f>IF(ISERROR(IF('T203'!B620="","",'T203'!B620)),"",IF('T203'!B620="","",'T203'!B620))</f>
        <v>A35502</v>
      </c>
      <c r="AM620" s="216" t="str">
        <f>IF(ISERROR(IF('T203'!K620="","",'T203'!K620)),"",IF('T203'!K620="","",'T203'!K620))</f>
        <v>A26004</v>
      </c>
      <c r="AN620" s="216">
        <f t="shared" si="26"/>
        <v>620</v>
      </c>
      <c r="AO620" s="216" t="str">
        <f>IF(ISERROR('T203'!L620),"",'T203'!L620)</f>
        <v>3-5</v>
      </c>
      <c r="AP620" s="216">
        <f t="shared" si="25"/>
        <v>1</v>
      </c>
      <c r="BV620" s="37"/>
    </row>
    <row r="621" spans="1:74" ht="15">
      <c r="A621" s="37"/>
      <c r="B621" s="37"/>
      <c r="C621" s="37"/>
      <c r="D621" s="37"/>
      <c r="E621" s="37"/>
      <c r="F621" s="37"/>
      <c r="G621" s="37"/>
      <c r="H621" s="37"/>
      <c r="I621" s="37"/>
      <c r="J621" s="37"/>
      <c r="K621" s="37"/>
      <c r="L621" s="37"/>
      <c r="M621" s="37"/>
      <c r="N621" s="37"/>
      <c r="O621" s="37"/>
      <c r="P621" s="37"/>
      <c r="U621" s="114"/>
      <c r="AL621" s="216" t="str">
        <f>IF(ISERROR(IF('T203'!B621="","",'T203'!B621)),"",IF('T203'!B621="","",'T203'!B621))</f>
        <v>A35504</v>
      </c>
      <c r="AM621" s="216" t="str">
        <f>IF(ISERROR(IF('T203'!K621="","",'T203'!K621)),"",IF('T203'!K621="","",'T203'!K621))</f>
        <v>A26004</v>
      </c>
      <c r="AN621" s="216">
        <f t="shared" si="26"/>
        <v>621</v>
      </c>
      <c r="AO621" s="216" t="str">
        <f>IF(ISERROR('T203'!L621),"",'T203'!L621)</f>
        <v>3-7</v>
      </c>
      <c r="AP621" s="216">
        <f t="shared" si="25"/>
        <v>1</v>
      </c>
      <c r="BV621" s="37"/>
    </row>
    <row r="622" spans="1:74" ht="15">
      <c r="A622" s="37"/>
      <c r="B622" s="37"/>
      <c r="C622" s="37"/>
      <c r="D622" s="37"/>
      <c r="E622" s="37"/>
      <c r="F622" s="37"/>
      <c r="G622" s="37"/>
      <c r="H622" s="37"/>
      <c r="I622" s="37"/>
      <c r="J622" s="37"/>
      <c r="K622" s="37"/>
      <c r="L622" s="37"/>
      <c r="M622" s="37"/>
      <c r="N622" s="37"/>
      <c r="O622" s="37"/>
      <c r="P622" s="37"/>
      <c r="U622" s="114"/>
      <c r="AL622" s="216" t="str">
        <f>IF(ISERROR(IF('T203'!B622="","",'T203'!B622)),"",IF('T203'!B622="","",'T203'!B622))</f>
        <v>A35506</v>
      </c>
      <c r="AM622" s="216" t="str">
        <f>IF(ISERROR(IF('T203'!K622="","",'T203'!K622)),"",IF('T203'!K622="","",'T203'!K622))</f>
        <v>A26004</v>
      </c>
      <c r="AN622" s="216">
        <f t="shared" si="26"/>
        <v>622</v>
      </c>
      <c r="AO622" s="216" t="str">
        <f>IF(ISERROR('T203'!L622),"",'T203'!L622)</f>
        <v>6-7</v>
      </c>
      <c r="AP622" s="216">
        <f t="shared" si="25"/>
        <v>1</v>
      </c>
      <c r="BV622" s="37"/>
    </row>
    <row r="623" spans="1:74" ht="15">
      <c r="A623" s="37"/>
      <c r="B623" s="37"/>
      <c r="C623" s="37"/>
      <c r="D623" s="37"/>
      <c r="E623" s="37"/>
      <c r="F623" s="37"/>
      <c r="G623" s="37"/>
      <c r="H623" s="37"/>
      <c r="I623" s="37"/>
      <c r="J623" s="37"/>
      <c r="K623" s="37"/>
      <c r="L623" s="37"/>
      <c r="M623" s="37"/>
      <c r="N623" s="37"/>
      <c r="O623" s="37"/>
      <c r="P623" s="37"/>
      <c r="U623" s="114"/>
      <c r="AL623" s="216" t="str">
        <f>IF(ISERROR(IF('T203'!B623="","",'T203'!B623)),"",IF('T203'!B623="","",'T203'!B623))</f>
        <v>A35508</v>
      </c>
      <c r="AM623" s="216" t="str">
        <f>IF(ISERROR(IF('T203'!K623="","",'T203'!K623)),"",IF('T203'!K623="","",'T203'!K623))</f>
        <v>A26006</v>
      </c>
      <c r="AN623" s="216">
        <f t="shared" si="26"/>
        <v>623</v>
      </c>
      <c r="AO623" s="216" t="str">
        <f>IF(ISERROR('T203'!L623),"",'T203'!L623)</f>
        <v>1</v>
      </c>
      <c r="AP623" s="216">
        <f t="shared" si="25"/>
        <v>1</v>
      </c>
      <c r="BV623" s="37"/>
    </row>
    <row r="624" spans="1:74" ht="15">
      <c r="A624" s="37"/>
      <c r="B624" s="37"/>
      <c r="C624" s="37"/>
      <c r="D624" s="37"/>
      <c r="E624" s="37"/>
      <c r="F624" s="37"/>
      <c r="G624" s="37"/>
      <c r="H624" s="37"/>
      <c r="I624" s="37"/>
      <c r="J624" s="37"/>
      <c r="K624" s="37"/>
      <c r="L624" s="37"/>
      <c r="M624" s="37"/>
      <c r="N624" s="37"/>
      <c r="O624" s="37"/>
      <c r="P624" s="37"/>
      <c r="U624" s="114"/>
      <c r="AL624" s="216" t="str">
        <f>IF(ISERROR(IF('T203'!B624="","",'T203'!B624)),"",IF('T203'!B624="","",'T203'!B624))</f>
        <v>A35510</v>
      </c>
      <c r="AM624" s="216" t="str">
        <f>IF(ISERROR(IF('T203'!K624="","",'T203'!K624)),"",IF('T203'!K624="","",'T203'!K624))</f>
        <v>A26006</v>
      </c>
      <c r="AN624" s="216">
        <f t="shared" si="26"/>
        <v>624</v>
      </c>
      <c r="AO624" s="216" t="str">
        <f>IF(ISERROR('T203'!L624),"",'T203'!L624)</f>
        <v>3-5</v>
      </c>
      <c r="AP624" s="216">
        <f t="shared" si="25"/>
        <v>1</v>
      </c>
      <c r="BV624" s="37"/>
    </row>
    <row r="625" spans="1:74" ht="15">
      <c r="A625" s="37"/>
      <c r="B625" s="37"/>
      <c r="C625" s="37"/>
      <c r="D625" s="37"/>
      <c r="E625" s="37"/>
      <c r="F625" s="37"/>
      <c r="G625" s="37"/>
      <c r="H625" s="37"/>
      <c r="I625" s="37"/>
      <c r="J625" s="37"/>
      <c r="K625" s="37"/>
      <c r="L625" s="37"/>
      <c r="M625" s="37"/>
      <c r="N625" s="37"/>
      <c r="O625" s="37"/>
      <c r="P625" s="37"/>
      <c r="U625" s="114"/>
      <c r="AL625" s="216" t="str">
        <f>IF(ISERROR(IF('T203'!B625="","",'T203'!B625)),"",IF('T203'!B625="","",'T203'!B625))</f>
        <v>A35512</v>
      </c>
      <c r="AM625" s="216" t="str">
        <f>IF(ISERROR(IF('T203'!K625="","",'T203'!K625)),"",IF('T203'!K625="","",'T203'!K625))</f>
        <v>A26006</v>
      </c>
      <c r="AN625" s="216">
        <f t="shared" si="26"/>
        <v>625</v>
      </c>
      <c r="AO625" s="216" t="str">
        <f>IF(ISERROR('T203'!L625),"",'T203'!L625)</f>
        <v>3-7</v>
      </c>
      <c r="AP625" s="216">
        <f t="shared" si="25"/>
        <v>1</v>
      </c>
      <c r="BV625" s="37"/>
    </row>
    <row r="626" spans="1:74" ht="15">
      <c r="A626" s="37"/>
      <c r="B626" s="37"/>
      <c r="C626" s="37"/>
      <c r="D626" s="37"/>
      <c r="E626" s="37"/>
      <c r="F626" s="37"/>
      <c r="G626" s="37"/>
      <c r="H626" s="37"/>
      <c r="I626" s="37"/>
      <c r="J626" s="37"/>
      <c r="K626" s="37"/>
      <c r="L626" s="37"/>
      <c r="M626" s="37"/>
      <c r="N626" s="37"/>
      <c r="O626" s="37"/>
      <c r="P626" s="37"/>
      <c r="U626" s="114"/>
      <c r="AL626" s="216" t="str">
        <f>IF(ISERROR(IF('T203'!B626="","",'T203'!B626)),"",IF('T203'!B626="","",'T203'!B626))</f>
        <v>A35514</v>
      </c>
      <c r="AM626" s="216" t="str">
        <f>IF(ISERROR(IF('T203'!K626="","",'T203'!K626)),"",IF('T203'!K626="","",'T203'!K626))</f>
        <v>A26006</v>
      </c>
      <c r="AN626" s="216">
        <f t="shared" si="26"/>
        <v>626</v>
      </c>
      <c r="AO626" s="216" t="str">
        <f>IF(ISERROR('T203'!L626),"",'T203'!L626)</f>
        <v>6-7</v>
      </c>
      <c r="AP626" s="216">
        <f t="shared" si="25"/>
        <v>1</v>
      </c>
      <c r="BV626" s="37"/>
    </row>
    <row r="627" spans="1:74" ht="15">
      <c r="A627" s="37"/>
      <c r="B627" s="37"/>
      <c r="C627" s="37"/>
      <c r="D627" s="37"/>
      <c r="E627" s="37"/>
      <c r="F627" s="37"/>
      <c r="G627" s="37"/>
      <c r="H627" s="37"/>
      <c r="I627" s="37"/>
      <c r="J627" s="37"/>
      <c r="K627" s="37"/>
      <c r="L627" s="37"/>
      <c r="M627" s="37"/>
      <c r="N627" s="37"/>
      <c r="O627" s="37"/>
      <c r="P627" s="37"/>
      <c r="U627" s="114"/>
      <c r="AL627" s="216" t="str">
        <f>IF(ISERROR(IF('T203'!B627="","",'T203'!B627)),"",IF('T203'!B627="","",'T203'!B627))</f>
        <v>A35516</v>
      </c>
      <c r="AM627" s="216" t="str">
        <f>IF(ISERROR(IF('T203'!K627="","",'T203'!K627)),"",IF('T203'!K627="","",'T203'!K627))</f>
        <v>A26502</v>
      </c>
      <c r="AN627" s="216">
        <f t="shared" si="26"/>
        <v>627</v>
      </c>
      <c r="AO627" s="216" t="str">
        <f>IF(ISERROR('T203'!L627),"",'T203'!L627)</f>
        <v xml:space="preserve"> </v>
      </c>
      <c r="AP627" s="216">
        <f t="shared" si="25"/>
        <v>1</v>
      </c>
      <c r="BV627" s="37"/>
    </row>
    <row r="628" spans="1:74" ht="15">
      <c r="A628" s="37"/>
      <c r="B628" s="37"/>
      <c r="C628" s="37"/>
      <c r="D628" s="37"/>
      <c r="E628" s="37"/>
      <c r="F628" s="37"/>
      <c r="G628" s="37"/>
      <c r="H628" s="37"/>
      <c r="I628" s="37"/>
      <c r="J628" s="37"/>
      <c r="K628" s="37"/>
      <c r="L628" s="37"/>
      <c r="M628" s="37"/>
      <c r="N628" s="37"/>
      <c r="O628" s="37"/>
      <c r="P628" s="37"/>
      <c r="U628" s="114"/>
      <c r="AL628" s="216" t="str">
        <f>IF(ISERROR(IF('T203'!B628="","",'T203'!B628)),"",IF('T203'!B628="","",'T203'!B628))</f>
        <v>A35518</v>
      </c>
      <c r="AM628" s="216" t="str">
        <f>IF(ISERROR(IF('T203'!K628="","",'T203'!K628)),"",IF('T203'!K628="","",'T203'!K628))</f>
        <v>A27002</v>
      </c>
      <c r="AN628" s="216">
        <f t="shared" si="26"/>
        <v>628</v>
      </c>
      <c r="AO628" s="216" t="str">
        <f>IF(ISERROR('T203'!L628),"",'T203'!L628)</f>
        <v>25A-25C</v>
      </c>
      <c r="AP628" s="216">
        <f t="shared" si="25"/>
        <v>1</v>
      </c>
      <c r="BV628" s="37"/>
    </row>
    <row r="629" spans="1:74" ht="15">
      <c r="A629" s="37"/>
      <c r="B629" s="37"/>
      <c r="C629" s="37"/>
      <c r="D629" s="37"/>
      <c r="E629" s="37"/>
      <c r="F629" s="37"/>
      <c r="G629" s="37"/>
      <c r="H629" s="37"/>
      <c r="I629" s="37"/>
      <c r="J629" s="37"/>
      <c r="K629" s="37"/>
      <c r="L629" s="37"/>
      <c r="M629" s="37"/>
      <c r="N629" s="37"/>
      <c r="O629" s="37"/>
      <c r="P629" s="37"/>
      <c r="U629" s="114"/>
      <c r="AL629" s="216" t="str">
        <f>IF(ISERROR(IF('T203'!B629="","",'T203'!B629)),"",IF('T203'!B629="","",'T203'!B629))</f>
        <v>A35520</v>
      </c>
      <c r="AM629" s="216" t="str">
        <f>IF(ISERROR(IF('T203'!K629="","",'T203'!K629)),"",IF('T203'!K629="","",'T203'!K629))</f>
        <v>A27002</v>
      </c>
      <c r="AN629" s="216">
        <f t="shared" si="26"/>
        <v>629</v>
      </c>
      <c r="AO629" s="216" t="str">
        <f>IF(ISERROR('T203'!L629),"",'T203'!L629)</f>
        <v>TOP 5.5' BED 25E</v>
      </c>
      <c r="AP629" s="216">
        <f t="shared" si="25"/>
        <v>1</v>
      </c>
      <c r="BV629" s="37"/>
    </row>
    <row r="630" spans="1:74" ht="15">
      <c r="A630" s="37"/>
      <c r="B630" s="37"/>
      <c r="C630" s="37"/>
      <c r="D630" s="37"/>
      <c r="E630" s="37"/>
      <c r="F630" s="37"/>
      <c r="G630" s="37"/>
      <c r="H630" s="37"/>
      <c r="I630" s="37"/>
      <c r="J630" s="37"/>
      <c r="K630" s="37"/>
      <c r="L630" s="37"/>
      <c r="M630" s="37"/>
      <c r="N630" s="37"/>
      <c r="O630" s="37"/>
      <c r="P630" s="37"/>
      <c r="U630" s="114"/>
      <c r="AL630" s="216" t="str">
        <f>IF(ISERROR(IF('T203'!B630="","",'T203'!B630)),"",IF('T203'!B630="","",'T203'!B630))</f>
        <v>A35522</v>
      </c>
      <c r="AM630" s="216" t="str">
        <f>IF(ISERROR(IF('T203'!K630="","",'T203'!K630)),"",IF('T203'!K630="","",'T203'!K630))</f>
        <v>A27004</v>
      </c>
      <c r="AN630" s="216">
        <f t="shared" si="26"/>
        <v>630</v>
      </c>
      <c r="AO630" s="216" t="str">
        <f>IF(ISERROR('T203'!L630),"",'T203'!L630)</f>
        <v xml:space="preserve"> </v>
      </c>
      <c r="AP630" s="216">
        <f t="shared" si="25"/>
        <v>1</v>
      </c>
      <c r="BV630" s="37"/>
    </row>
    <row r="631" spans="1:74" ht="15">
      <c r="A631" s="37"/>
      <c r="B631" s="37"/>
      <c r="C631" s="37"/>
      <c r="D631" s="37"/>
      <c r="E631" s="37"/>
      <c r="F631" s="37"/>
      <c r="G631" s="37"/>
      <c r="H631" s="37"/>
      <c r="I631" s="37"/>
      <c r="J631" s="37"/>
      <c r="K631" s="37"/>
      <c r="L631" s="37"/>
      <c r="M631" s="37"/>
      <c r="N631" s="37"/>
      <c r="O631" s="37"/>
      <c r="P631" s="37"/>
      <c r="U631" s="114"/>
      <c r="AL631" s="216" t="str">
        <f>IF(ISERROR(IF('T203'!B631="","",'T203'!B631)),"",IF('T203'!B631="","",'T203'!B631))</f>
        <v>A35524</v>
      </c>
      <c r="AM631" s="216" t="str">
        <f>IF(ISERROR(IF('T203'!K631="","",'T203'!K631)),"",IF('T203'!K631="","",'T203'!K631))</f>
        <v>A27006</v>
      </c>
      <c r="AN631" s="216">
        <f t="shared" si="26"/>
        <v>631</v>
      </c>
      <c r="AO631" s="216" t="str">
        <f>IF(ISERROR('T203'!L631),"",'T203'!L631)</f>
        <v>10</v>
      </c>
      <c r="AP631" s="216">
        <f t="shared" si="25"/>
        <v>1</v>
      </c>
      <c r="BV631" s="37"/>
    </row>
    <row r="632" spans="1:74" ht="15">
      <c r="A632" s="37"/>
      <c r="B632" s="37"/>
      <c r="C632" s="37"/>
      <c r="D632" s="37"/>
      <c r="E632" s="37"/>
      <c r="F632" s="37"/>
      <c r="G632" s="37"/>
      <c r="H632" s="37"/>
      <c r="I632" s="37"/>
      <c r="J632" s="37"/>
      <c r="K632" s="37"/>
      <c r="L632" s="37"/>
      <c r="M632" s="37"/>
      <c r="N632" s="37"/>
      <c r="O632" s="37"/>
      <c r="P632" s="37"/>
      <c r="U632" s="114"/>
      <c r="AL632" s="216" t="str">
        <f>IF(ISERROR(IF('T203'!B632="","",'T203'!B632)),"",IF('T203'!B632="","",'T203'!B632))</f>
        <v>A36002</v>
      </c>
      <c r="AM632" s="216" t="str">
        <f>IF(ISERROR(IF('T203'!K632="","",'T203'!K632)),"",IF('T203'!K632="","",'T203'!K632))</f>
        <v>A27008</v>
      </c>
      <c r="AN632" s="216">
        <f t="shared" si="26"/>
        <v>632</v>
      </c>
      <c r="AO632" s="216" t="str">
        <f>IF(ISERROR('T203'!L632),"",'T203'!L632)</f>
        <v>20A</v>
      </c>
      <c r="AP632" s="216">
        <f t="shared" si="25"/>
        <v>1</v>
      </c>
      <c r="BV632" s="37"/>
    </row>
    <row r="633" spans="1:74" ht="15">
      <c r="A633" s="37"/>
      <c r="B633" s="37"/>
      <c r="C633" s="37"/>
      <c r="D633" s="37"/>
      <c r="E633" s="37"/>
      <c r="F633" s="37"/>
      <c r="G633" s="37"/>
      <c r="H633" s="37"/>
      <c r="I633" s="37"/>
      <c r="J633" s="37"/>
      <c r="K633" s="37"/>
      <c r="L633" s="37"/>
      <c r="M633" s="37"/>
      <c r="N633" s="37"/>
      <c r="O633" s="37"/>
      <c r="P633" s="37"/>
      <c r="U633" s="114"/>
      <c r="AL633" s="216" t="str">
        <f>IF(ISERROR(IF('T203'!B633="","",'T203'!B633)),"",IF('T203'!B633="","",'T203'!B633))</f>
        <v>A36502</v>
      </c>
      <c r="AM633" s="216" t="str">
        <f>IF(ISERROR(IF('T203'!K633="","",'T203'!K633)),"",IF('T203'!K633="","",'T203'!K633))</f>
        <v>A27008</v>
      </c>
      <c r="AN633" s="216">
        <f t="shared" si="26"/>
        <v>633</v>
      </c>
      <c r="AO633" s="216" t="str">
        <f>IF(ISERROR('T203'!L633),"",'T203'!L633)</f>
        <v>20C</v>
      </c>
      <c r="AP633" s="216">
        <f t="shared" si="25"/>
        <v>1</v>
      </c>
      <c r="BV633" s="37"/>
    </row>
    <row r="634" spans="1:74" ht="15">
      <c r="A634" s="37"/>
      <c r="B634" s="37"/>
      <c r="C634" s="37"/>
      <c r="D634" s="37"/>
      <c r="E634" s="37"/>
      <c r="F634" s="37"/>
      <c r="G634" s="37"/>
      <c r="H634" s="37"/>
      <c r="I634" s="37"/>
      <c r="J634" s="37"/>
      <c r="K634" s="37"/>
      <c r="L634" s="37"/>
      <c r="M634" s="37"/>
      <c r="N634" s="37"/>
      <c r="O634" s="37"/>
      <c r="P634" s="37"/>
      <c r="U634" s="114"/>
      <c r="AL634" s="216" t="str">
        <f>IF(ISERROR(IF('T203'!B634="","",'T203'!B634)),"",IF('T203'!B634="","",'T203'!B634))</f>
        <v>A37502</v>
      </c>
      <c r="AM634" s="216" t="str">
        <f>IF(ISERROR(IF('T203'!K634="","",'T203'!K634)),"",IF('T203'!K634="","",'T203'!K634))</f>
        <v>A27008</v>
      </c>
      <c r="AN634" s="216">
        <f t="shared" si="26"/>
        <v>634</v>
      </c>
      <c r="AO634" s="216" t="str">
        <f>IF(ISERROR('T203'!L634),"",'T203'!L634)</f>
        <v>25A-25E</v>
      </c>
      <c r="AP634" s="216">
        <f t="shared" si="25"/>
        <v>1</v>
      </c>
      <c r="BV634" s="37"/>
    </row>
    <row r="635" spans="1:74" ht="15">
      <c r="A635" s="37"/>
      <c r="B635" s="37"/>
      <c r="C635" s="37"/>
      <c r="D635" s="37"/>
      <c r="E635" s="37"/>
      <c r="F635" s="37"/>
      <c r="G635" s="37"/>
      <c r="H635" s="37"/>
      <c r="I635" s="37"/>
      <c r="J635" s="37"/>
      <c r="K635" s="37"/>
      <c r="L635" s="37"/>
      <c r="M635" s="37"/>
      <c r="N635" s="37"/>
      <c r="O635" s="37"/>
      <c r="P635" s="37"/>
      <c r="U635" s="114"/>
      <c r="AL635" s="216" t="str">
        <f>IF(ISERROR(IF('T203'!B635="","",'T203'!B635)),"",IF('T203'!B635="","",'T203'!B635))</f>
        <v>A37504</v>
      </c>
      <c r="AM635" s="216" t="str">
        <f>IF(ISERROR(IF('T203'!K635="","",'T203'!K635)),"",IF('T203'!K635="","",'T203'!K635))</f>
        <v>A27008</v>
      </c>
      <c r="AN635" s="216">
        <f t="shared" si="26"/>
        <v>635</v>
      </c>
      <c r="AO635" s="216" t="str">
        <f>IF(ISERROR('T203'!L635),"",'T203'!L635)</f>
        <v>25C</v>
      </c>
      <c r="AP635" s="216">
        <f t="shared" si="25"/>
        <v>1</v>
      </c>
      <c r="BV635" s="37"/>
    </row>
    <row r="636" spans="1:74" ht="15">
      <c r="A636" s="37"/>
      <c r="B636" s="37"/>
      <c r="C636" s="37"/>
      <c r="D636" s="37"/>
      <c r="E636" s="37"/>
      <c r="F636" s="37"/>
      <c r="G636" s="37"/>
      <c r="H636" s="37"/>
      <c r="I636" s="37"/>
      <c r="J636" s="37"/>
      <c r="K636" s="37"/>
      <c r="L636" s="37"/>
      <c r="M636" s="37"/>
      <c r="N636" s="37"/>
      <c r="O636" s="37"/>
      <c r="P636" s="37"/>
      <c r="U636" s="114"/>
      <c r="AL636" s="216" t="str">
        <f>IF(ISERROR(IF('T203'!B636="","",'T203'!B636)),"",IF('T203'!B636="","",'T203'!B636))</f>
        <v>A37506</v>
      </c>
      <c r="AM636" s="216" t="str">
        <f>IF(ISERROR(IF('T203'!K636="","",'T203'!K636)),"",IF('T203'!K636="","",'T203'!K636))</f>
        <v>A27010</v>
      </c>
      <c r="AN636" s="216">
        <f t="shared" si="26"/>
        <v>636</v>
      </c>
      <c r="AO636" s="216" t="str">
        <f>IF(ISERROR('T203'!L636),"",'T203'!L636)</f>
        <v xml:space="preserve"> </v>
      </c>
      <c r="AP636" s="216">
        <f t="shared" si="25"/>
        <v>1</v>
      </c>
      <c r="BV636" s="37"/>
    </row>
    <row r="637" spans="1:74" ht="15">
      <c r="A637" s="37"/>
      <c r="B637" s="37"/>
      <c r="C637" s="37"/>
      <c r="D637" s="37"/>
      <c r="E637" s="37"/>
      <c r="F637" s="37"/>
      <c r="G637" s="37"/>
      <c r="H637" s="37"/>
      <c r="I637" s="37"/>
      <c r="J637" s="37"/>
      <c r="K637" s="37"/>
      <c r="L637" s="37"/>
      <c r="M637" s="37"/>
      <c r="N637" s="37"/>
      <c r="O637" s="37"/>
      <c r="P637" s="37"/>
      <c r="U637" s="114"/>
      <c r="AL637" s="216" t="str">
        <f>IF(ISERROR(IF('T203'!B637="","",'T203'!B637)),"",IF('T203'!B637="","",'T203'!B637))</f>
        <v>A37508</v>
      </c>
      <c r="AM637" s="216" t="str">
        <f>IF(ISERROR(IF('T203'!K637="","",'T203'!K637)),"",IF('T203'!K637="","",'T203'!K637))</f>
        <v>A27012</v>
      </c>
      <c r="AN637" s="216">
        <f t="shared" si="26"/>
        <v>637</v>
      </c>
      <c r="AO637" s="216" t="str">
        <f>IF(ISERROR('T203'!L637),"",'T203'!L637)</f>
        <v>10</v>
      </c>
      <c r="AP637" s="216">
        <f t="shared" si="25"/>
        <v>1</v>
      </c>
      <c r="BV637" s="37"/>
    </row>
    <row r="638" spans="1:74" ht="15">
      <c r="A638" s="37"/>
      <c r="B638" s="37"/>
      <c r="C638" s="37"/>
      <c r="D638" s="37"/>
      <c r="E638" s="37"/>
      <c r="F638" s="37"/>
      <c r="G638" s="37"/>
      <c r="H638" s="37"/>
      <c r="I638" s="37"/>
      <c r="J638" s="37"/>
      <c r="K638" s="37"/>
      <c r="L638" s="37"/>
      <c r="M638" s="37"/>
      <c r="N638" s="37"/>
      <c r="O638" s="37"/>
      <c r="P638" s="37"/>
      <c r="U638" s="114"/>
      <c r="AL638" s="216" t="str">
        <f>IF(ISERROR(IF('T203'!B638="","",'T203'!B638)),"",IF('T203'!B638="","",'T203'!B638))</f>
        <v>A37510</v>
      </c>
      <c r="AM638" s="216" t="str">
        <f>IF(ISERROR(IF('T203'!K638="","",'T203'!K638)),"",IF('T203'!K638="","",'T203'!K638))</f>
        <v>A27014</v>
      </c>
      <c r="AN638" s="216">
        <f t="shared" si="26"/>
        <v>638</v>
      </c>
      <c r="AO638" s="216" t="str">
        <f>IF(ISERROR('T203'!L638),"",'T203'!L638)</f>
        <v xml:space="preserve"> </v>
      </c>
      <c r="AP638" s="216">
        <f t="shared" si="25"/>
        <v>1</v>
      </c>
      <c r="BV638" s="37"/>
    </row>
    <row r="639" spans="1:74" ht="15">
      <c r="A639" s="37"/>
      <c r="B639" s="37"/>
      <c r="C639" s="37"/>
      <c r="D639" s="37"/>
      <c r="E639" s="37"/>
      <c r="F639" s="37"/>
      <c r="G639" s="37"/>
      <c r="H639" s="37"/>
      <c r="I639" s="37"/>
      <c r="J639" s="37"/>
      <c r="K639" s="37"/>
      <c r="L639" s="37"/>
      <c r="M639" s="37"/>
      <c r="N639" s="37"/>
      <c r="O639" s="37"/>
      <c r="P639" s="37"/>
      <c r="U639" s="114"/>
      <c r="AL639" s="216" t="str">
        <f>IF(ISERROR(IF('T203'!B639="","",'T203'!B639)),"",IF('T203'!B639="","",'T203'!B639))</f>
        <v>A37512</v>
      </c>
      <c r="AM639" s="216" t="str">
        <f>IF(ISERROR(IF('T203'!K639="","",'T203'!K639)),"",IF('T203'!K639="","",'T203'!K639))</f>
        <v>A27504</v>
      </c>
      <c r="AN639" s="216">
        <f t="shared" si="26"/>
        <v>639</v>
      </c>
      <c r="AO639" s="216" t="str">
        <f>IF(ISERROR('T203'!L639),"",'T203'!L639)</f>
        <v xml:space="preserve"> </v>
      </c>
      <c r="AP639" s="216">
        <f t="shared" si="25"/>
        <v>1</v>
      </c>
      <c r="BV639" s="37"/>
    </row>
    <row r="640" spans="1:74" ht="15">
      <c r="A640" s="37"/>
      <c r="B640" s="37"/>
      <c r="C640" s="37"/>
      <c r="D640" s="37"/>
      <c r="E640" s="37"/>
      <c r="F640" s="37"/>
      <c r="G640" s="37"/>
      <c r="H640" s="37"/>
      <c r="I640" s="37"/>
      <c r="J640" s="37"/>
      <c r="K640" s="37"/>
      <c r="L640" s="37"/>
      <c r="M640" s="37"/>
      <c r="N640" s="37"/>
      <c r="O640" s="37"/>
      <c r="P640" s="37"/>
      <c r="U640" s="114"/>
      <c r="AL640" s="216" t="str">
        <f>IF(ISERROR(IF('T203'!B640="","",'T203'!B640)),"",IF('T203'!B640="","",'T203'!B640))</f>
        <v>A37514</v>
      </c>
      <c r="AM640" s="216" t="str">
        <f>IF(ISERROR(IF('T203'!K640="","",'T203'!K640)),"",IF('T203'!K640="","",'T203'!K640))</f>
        <v>A27506</v>
      </c>
      <c r="AN640" s="216">
        <f t="shared" si="26"/>
        <v>640</v>
      </c>
      <c r="AO640" s="216" t="str">
        <f>IF(ISERROR('T203'!L640),"",'T203'!L640)</f>
        <v xml:space="preserve"> </v>
      </c>
      <c r="AP640" s="216">
        <f t="shared" si="25"/>
        <v>1</v>
      </c>
      <c r="BV640" s="37"/>
    </row>
    <row r="641" spans="1:74" ht="15">
      <c r="A641" s="37"/>
      <c r="B641" s="37"/>
      <c r="C641" s="37"/>
      <c r="D641" s="37"/>
      <c r="E641" s="37"/>
      <c r="F641" s="37"/>
      <c r="G641" s="37"/>
      <c r="H641" s="37"/>
      <c r="I641" s="37"/>
      <c r="J641" s="37"/>
      <c r="K641" s="37"/>
      <c r="L641" s="37"/>
      <c r="M641" s="37"/>
      <c r="N641" s="37"/>
      <c r="O641" s="37"/>
      <c r="P641" s="37"/>
      <c r="U641" s="114"/>
      <c r="AL641" s="216" t="str">
        <f>IF(ISERROR(IF('T203'!B641="","",'T203'!B641)),"",IF('T203'!B641="","",'T203'!B641))</f>
        <v>A37516</v>
      </c>
      <c r="AM641" s="216" t="str">
        <f>IF(ISERROR(IF('T203'!K641="","",'T203'!K641)),"",IF('T203'!K641="","",'T203'!K641))</f>
        <v>A27508</v>
      </c>
      <c r="AN641" s="216">
        <f t="shared" si="26"/>
        <v>641</v>
      </c>
      <c r="AO641" s="216" t="str">
        <f>IF(ISERROR('T203'!L641),"",'T203'!L641)</f>
        <v xml:space="preserve"> </v>
      </c>
      <c r="AP641" s="216">
        <f t="shared" si="25"/>
        <v>1</v>
      </c>
      <c r="BV641" s="37"/>
    </row>
    <row r="642" spans="1:74" ht="15">
      <c r="A642" s="37"/>
      <c r="B642" s="37"/>
      <c r="C642" s="37"/>
      <c r="D642" s="37"/>
      <c r="E642" s="37"/>
      <c r="F642" s="37"/>
      <c r="G642" s="37"/>
      <c r="H642" s="37"/>
      <c r="I642" s="37"/>
      <c r="J642" s="37"/>
      <c r="K642" s="37"/>
      <c r="L642" s="37"/>
      <c r="M642" s="37"/>
      <c r="N642" s="37"/>
      <c r="O642" s="37"/>
      <c r="P642" s="37"/>
      <c r="U642" s="114"/>
      <c r="AL642" s="216" t="str">
        <f>IF(ISERROR(IF('T203'!B642="","",'T203'!B642)),"",IF('T203'!B642="","",'T203'!B642))</f>
        <v>A37518</v>
      </c>
      <c r="AM642" s="216" t="str">
        <f>IF(ISERROR(IF('T203'!K642="","",'T203'!K642)),"",IF('T203'!K642="","",'T203'!K642))</f>
        <v>A28002</v>
      </c>
      <c r="AN642" s="216">
        <f t="shared" si="26"/>
        <v>642</v>
      </c>
      <c r="AO642" s="216" t="str">
        <f>IF(ISERROR('T203'!L642),"",'T203'!L642)</f>
        <v>3</v>
      </c>
      <c r="AP642" s="216">
        <f t="shared" si="25"/>
        <v>1</v>
      </c>
      <c r="BV642" s="37"/>
    </row>
    <row r="643" spans="1:74" ht="15">
      <c r="A643" s="37"/>
      <c r="B643" s="37"/>
      <c r="C643" s="37"/>
      <c r="D643" s="37"/>
      <c r="E643" s="37"/>
      <c r="F643" s="37"/>
      <c r="G643" s="37"/>
      <c r="H643" s="37"/>
      <c r="I643" s="37"/>
      <c r="J643" s="37"/>
      <c r="K643" s="37"/>
      <c r="L643" s="37"/>
      <c r="M643" s="37"/>
      <c r="N643" s="37"/>
      <c r="O643" s="37"/>
      <c r="P643" s="37"/>
      <c r="U643" s="114"/>
      <c r="AL643" s="216" t="str">
        <f>IF(ISERROR(IF('T203'!B643="","",'T203'!B643)),"",IF('T203'!B643="","",'T203'!B643))</f>
        <v>A37520</v>
      </c>
      <c r="AM643" s="216" t="str">
        <f>IF(ISERROR(IF('T203'!K643="","",'T203'!K643)),"",IF('T203'!K643="","",'T203'!K643))</f>
        <v>A28006</v>
      </c>
      <c r="AN643" s="216">
        <f t="shared" si="26"/>
        <v>643</v>
      </c>
      <c r="AO643" s="216" t="str">
        <f>IF(ISERROR('T203'!L643),"",'T203'!L643)</f>
        <v>1-3</v>
      </c>
      <c r="AP643" s="216">
        <f t="shared" si="25"/>
        <v>1</v>
      </c>
      <c r="BV643" s="37"/>
    </row>
    <row r="644" spans="1:74" ht="15">
      <c r="A644" s="37"/>
      <c r="B644" s="37"/>
      <c r="C644" s="37"/>
      <c r="D644" s="37"/>
      <c r="E644" s="37"/>
      <c r="F644" s="37"/>
      <c r="G644" s="37"/>
      <c r="H644" s="37"/>
      <c r="I644" s="37"/>
      <c r="J644" s="37"/>
      <c r="K644" s="37"/>
      <c r="L644" s="37"/>
      <c r="M644" s="37"/>
      <c r="N644" s="37"/>
      <c r="O644" s="37"/>
      <c r="P644" s="37"/>
      <c r="U644" s="114"/>
      <c r="AL644" s="216" t="str">
        <f>IF(ISERROR(IF('T203'!B644="","",'T203'!B644)),"",IF('T203'!B644="","",'T203'!B644))</f>
        <v>A37522</v>
      </c>
      <c r="AM644" s="216" t="str">
        <f>IF(ISERROR(IF('T203'!K644="","",'T203'!K644)),"",IF('T203'!K644="","",'T203'!K644))</f>
        <v>A28008</v>
      </c>
      <c r="AN644" s="216">
        <f t="shared" si="26"/>
        <v>644</v>
      </c>
      <c r="AO644" s="216" t="str">
        <f>IF(ISERROR('T203'!L644),"",'T203'!L644)</f>
        <v>1-7</v>
      </c>
      <c r="AP644" s="216">
        <f t="shared" si="25"/>
        <v>1</v>
      </c>
      <c r="BV644" s="37"/>
    </row>
    <row r="645" spans="1:74" ht="15">
      <c r="A645" s="37"/>
      <c r="B645" s="37"/>
      <c r="C645" s="37"/>
      <c r="D645" s="37"/>
      <c r="E645" s="37"/>
      <c r="F645" s="37"/>
      <c r="G645" s="37"/>
      <c r="H645" s="37"/>
      <c r="I645" s="37"/>
      <c r="J645" s="37"/>
      <c r="K645" s="37"/>
      <c r="L645" s="37"/>
      <c r="M645" s="37"/>
      <c r="N645" s="37"/>
      <c r="O645" s="37"/>
      <c r="P645" s="37"/>
      <c r="U645" s="114"/>
      <c r="AL645" s="216" t="str">
        <f>IF(ISERROR(IF('T203'!B645="","",'T203'!B645)),"",IF('T203'!B645="","",'T203'!B645))</f>
        <v>A37524</v>
      </c>
      <c r="AM645" s="216" t="str">
        <f>IF(ISERROR(IF('T203'!K645="","",'T203'!K645)),"",IF('T203'!K645="","",'T203'!K645))</f>
        <v>A28008</v>
      </c>
      <c r="AN645" s="216">
        <f t="shared" si="26"/>
        <v>645</v>
      </c>
      <c r="AO645" s="216" t="str">
        <f>IF(ISERROR('T203'!L645),"",'T203'!L645)</f>
        <v>2-7</v>
      </c>
      <c r="AP645" s="216">
        <f t="shared" ref="AP645:AP708" si="27">IF(AO645="",0,1)</f>
        <v>1</v>
      </c>
      <c r="BV645" s="37"/>
    </row>
    <row r="646" spans="1:74" ht="15">
      <c r="A646" s="37"/>
      <c r="B646" s="37"/>
      <c r="C646" s="37"/>
      <c r="D646" s="37"/>
      <c r="E646" s="37"/>
      <c r="F646" s="37"/>
      <c r="G646" s="37"/>
      <c r="H646" s="37"/>
      <c r="I646" s="37"/>
      <c r="J646" s="37"/>
      <c r="K646" s="37"/>
      <c r="L646" s="37"/>
      <c r="M646" s="37"/>
      <c r="N646" s="37"/>
      <c r="O646" s="37"/>
      <c r="P646" s="37"/>
      <c r="U646" s="114"/>
      <c r="AL646" s="216" t="str">
        <f>IF(ISERROR(IF('T203'!B646="","",'T203'!B646)),"",IF('T203'!B646="","",'T203'!B646))</f>
        <v>A37526</v>
      </c>
      <c r="AM646" s="216" t="str">
        <f>IF(ISERROR(IF('T203'!K646="","",'T203'!K646)),"",IF('T203'!K646="","",'T203'!K646))</f>
        <v>A28008</v>
      </c>
      <c r="AN646" s="216">
        <f t="shared" si="26"/>
        <v>646</v>
      </c>
      <c r="AO646" s="216" t="str">
        <f>IF(ISERROR('T203'!L646),"",'T203'!L646)</f>
        <v>2B-3B</v>
      </c>
      <c r="AP646" s="216">
        <f t="shared" si="27"/>
        <v>1</v>
      </c>
      <c r="BV646" s="37"/>
    </row>
    <row r="647" spans="1:74" ht="15">
      <c r="A647" s="37"/>
      <c r="B647" s="37"/>
      <c r="C647" s="37"/>
      <c r="D647" s="37"/>
      <c r="E647" s="37"/>
      <c r="F647" s="37"/>
      <c r="G647" s="37"/>
      <c r="H647" s="37"/>
      <c r="I647" s="37"/>
      <c r="J647" s="37"/>
      <c r="K647" s="37"/>
      <c r="L647" s="37"/>
      <c r="M647" s="37"/>
      <c r="N647" s="37"/>
      <c r="O647" s="37"/>
      <c r="P647" s="37"/>
      <c r="U647" s="114"/>
      <c r="AL647" s="216" t="str">
        <f>IF(ISERROR(IF('T203'!B647="","",'T203'!B647)),"",IF('T203'!B647="","",'T203'!B647))</f>
        <v>A37528</v>
      </c>
      <c r="AM647" s="216" t="str">
        <f>IF(ISERROR(IF('T203'!K647="","",'T203'!K647)),"",IF('T203'!K647="","",'T203'!K647))</f>
        <v>A28010</v>
      </c>
      <c r="AN647" s="216">
        <f t="shared" si="26"/>
        <v>647</v>
      </c>
      <c r="AO647" s="216" t="str">
        <f>IF(ISERROR('T203'!L647),"",'T203'!L647)</f>
        <v>1-5</v>
      </c>
      <c r="AP647" s="216">
        <f t="shared" si="27"/>
        <v>1</v>
      </c>
      <c r="BV647" s="37"/>
    </row>
    <row r="648" spans="1:74" ht="15">
      <c r="A648" s="37"/>
      <c r="B648" s="37"/>
      <c r="C648" s="37"/>
      <c r="D648" s="37"/>
      <c r="E648" s="37"/>
      <c r="F648" s="37"/>
      <c r="G648" s="37"/>
      <c r="H648" s="37"/>
      <c r="I648" s="37"/>
      <c r="J648" s="37"/>
      <c r="K648" s="37"/>
      <c r="L648" s="37"/>
      <c r="M648" s="37"/>
      <c r="N648" s="37"/>
      <c r="O648" s="37"/>
      <c r="P648" s="37"/>
      <c r="U648" s="114"/>
      <c r="AL648" s="216" t="str">
        <f>IF(ISERROR(IF('T203'!B648="","",'T203'!B648)),"",IF('T203'!B648="","",'T203'!B648))</f>
        <v>A37530</v>
      </c>
      <c r="AM648" s="216" t="str">
        <f>IF(ISERROR(IF('T203'!K648="","",'T203'!K648)),"",IF('T203'!K648="","",'T203'!K648))</f>
        <v>A28010</v>
      </c>
      <c r="AN648" s="216">
        <f t="shared" si="26"/>
        <v>648</v>
      </c>
      <c r="AO648" s="216" t="str">
        <f>IF(ISERROR('T203'!L648),"",'T203'!L648)</f>
        <v>1-7</v>
      </c>
      <c r="AP648" s="216">
        <f t="shared" si="27"/>
        <v>1</v>
      </c>
      <c r="BV648" s="37"/>
    </row>
    <row r="649" spans="1:74" ht="15">
      <c r="A649" s="37"/>
      <c r="B649" s="37"/>
      <c r="C649" s="37"/>
      <c r="D649" s="37"/>
      <c r="E649" s="37"/>
      <c r="F649" s="37"/>
      <c r="G649" s="37"/>
      <c r="H649" s="37"/>
      <c r="I649" s="37"/>
      <c r="J649" s="37"/>
      <c r="K649" s="37"/>
      <c r="L649" s="37"/>
      <c r="M649" s="37"/>
      <c r="N649" s="37"/>
      <c r="O649" s="37"/>
      <c r="P649" s="37"/>
      <c r="U649" s="114"/>
      <c r="AL649" s="216" t="str">
        <f>IF(ISERROR(IF('T203'!B649="","",'T203'!B649)),"",IF('T203'!B649="","",'T203'!B649))</f>
        <v>A37532</v>
      </c>
      <c r="AM649" s="216" t="str">
        <f>IF(ISERROR(IF('T203'!K649="","",'T203'!K649)),"",IF('T203'!K649="","",'T203'!K649))</f>
        <v>A28012</v>
      </c>
      <c r="AN649" s="216">
        <f t="shared" si="26"/>
        <v>649</v>
      </c>
      <c r="AO649" s="216" t="str">
        <f>IF(ISERROR('T203'!L649),"",'T203'!L649)</f>
        <v>1-4</v>
      </c>
      <c r="AP649" s="216">
        <f t="shared" si="27"/>
        <v>1</v>
      </c>
      <c r="BV649" s="37"/>
    </row>
    <row r="650" spans="1:74" ht="15">
      <c r="A650" s="37"/>
      <c r="B650" s="37"/>
      <c r="C650" s="37"/>
      <c r="D650" s="37"/>
      <c r="E650" s="37"/>
      <c r="F650" s="37"/>
      <c r="G650" s="37"/>
      <c r="H650" s="37"/>
      <c r="I650" s="37"/>
      <c r="J650" s="37"/>
      <c r="K650" s="37"/>
      <c r="L650" s="37"/>
      <c r="M650" s="37"/>
      <c r="N650" s="37"/>
      <c r="O650" s="37"/>
      <c r="P650" s="37"/>
      <c r="U650" s="114"/>
      <c r="AL650" s="216" t="str">
        <f>IF(ISERROR(IF('T203'!B650="","",'T203'!B650)),"",IF('T203'!B650="","",'T203'!B650))</f>
        <v>A38002</v>
      </c>
      <c r="AM650" s="216" t="str">
        <f>IF(ISERROR(IF('T203'!K650="","",'T203'!K650)),"",IF('T203'!K650="","",'T203'!K650))</f>
        <v>A28014</v>
      </c>
      <c r="AN650" s="216">
        <f t="shared" si="26"/>
        <v>650</v>
      </c>
      <c r="AO650" s="216" t="str">
        <f>IF(ISERROR('T203'!L650),"",'T203'!L650)</f>
        <v>1-8</v>
      </c>
      <c r="AP650" s="216">
        <f t="shared" si="27"/>
        <v>1</v>
      </c>
      <c r="BV650" s="37"/>
    </row>
    <row r="651" spans="1:74" ht="15">
      <c r="A651" s="37"/>
      <c r="B651" s="37"/>
      <c r="C651" s="37"/>
      <c r="D651" s="37"/>
      <c r="E651" s="37"/>
      <c r="F651" s="37"/>
      <c r="G651" s="37"/>
      <c r="H651" s="37"/>
      <c r="I651" s="37"/>
      <c r="J651" s="37"/>
      <c r="K651" s="37"/>
      <c r="L651" s="37"/>
      <c r="M651" s="37"/>
      <c r="N651" s="37"/>
      <c r="O651" s="37"/>
      <c r="P651" s="37"/>
      <c r="U651" s="114"/>
      <c r="AL651" s="216" t="str">
        <f>IF(ISERROR(IF('T203'!B651="","",'T203'!B651)),"",IF('T203'!B651="","",'T203'!B651))</f>
        <v>A38502</v>
      </c>
      <c r="AM651" s="216" t="str">
        <f>IF(ISERROR(IF('T203'!K651="","",'T203'!K651)),"",IF('T203'!K651="","",'T203'!K651))</f>
        <v>A28014</v>
      </c>
      <c r="AN651" s="216">
        <f t="shared" si="26"/>
        <v>651</v>
      </c>
      <c r="AO651" s="216" t="str">
        <f>IF(ISERROR('T203'!L651),"",'T203'!L651)</f>
        <v>2-8</v>
      </c>
      <c r="AP651" s="216">
        <f t="shared" si="27"/>
        <v>1</v>
      </c>
      <c r="BV651" s="37"/>
    </row>
    <row r="652" spans="1:74" ht="15">
      <c r="A652" s="37"/>
      <c r="B652" s="37"/>
      <c r="C652" s="37"/>
      <c r="D652" s="37"/>
      <c r="E652" s="37"/>
      <c r="F652" s="37"/>
      <c r="G652" s="37"/>
      <c r="H652" s="37"/>
      <c r="I652" s="37"/>
      <c r="J652" s="37"/>
      <c r="K652" s="37"/>
      <c r="L652" s="37"/>
      <c r="M652" s="37"/>
      <c r="N652" s="37"/>
      <c r="O652" s="37"/>
      <c r="P652" s="37"/>
      <c r="U652" s="114"/>
      <c r="AL652" s="216" t="str">
        <f>IF(ISERROR(IF('T203'!B652="","",'T203'!B652)),"",IF('T203'!B652="","",'T203'!B652))</f>
        <v>A38504</v>
      </c>
      <c r="AM652" s="216" t="str">
        <f>IF(ISERROR(IF('T203'!K652="","",'T203'!K652)),"",IF('T203'!K652="","",'T203'!K652))</f>
        <v>A28016</v>
      </c>
      <c r="AN652" s="216">
        <f t="shared" si="26"/>
        <v>652</v>
      </c>
      <c r="AO652" s="216" t="str">
        <f>IF(ISERROR('T203'!L652),"",'T203'!L652)</f>
        <v>1-2</v>
      </c>
      <c r="AP652" s="216">
        <f t="shared" si="27"/>
        <v>1</v>
      </c>
      <c r="BV652" s="37"/>
    </row>
    <row r="653" spans="1:74" ht="15">
      <c r="A653" s="37"/>
      <c r="B653" s="37"/>
      <c r="C653" s="37"/>
      <c r="D653" s="37"/>
      <c r="E653" s="37"/>
      <c r="F653" s="37"/>
      <c r="G653" s="37"/>
      <c r="H653" s="37"/>
      <c r="I653" s="37"/>
      <c r="J653" s="37"/>
      <c r="K653" s="37"/>
      <c r="L653" s="37"/>
      <c r="M653" s="37"/>
      <c r="N653" s="37"/>
      <c r="O653" s="37"/>
      <c r="P653" s="37"/>
      <c r="U653" s="114"/>
      <c r="AL653" s="216" t="str">
        <f>IF(ISERROR(IF('T203'!B653="","",'T203'!B653)),"",IF('T203'!B653="","",'T203'!B653))</f>
        <v>A38506</v>
      </c>
      <c r="AM653" s="216" t="str">
        <f>IF(ISERROR(IF('T203'!K653="","",'T203'!K653)),"",IF('T203'!K653="","",'T203'!K653))</f>
        <v>A28018</v>
      </c>
      <c r="AN653" s="216">
        <f t="shared" ref="AN653:AN716" si="28">1+AN652</f>
        <v>653</v>
      </c>
      <c r="AO653" s="216" t="str">
        <f>IF(ISERROR('T203'!L653),"",'T203'!L653)</f>
        <v>1</v>
      </c>
      <c r="AP653" s="216">
        <f t="shared" si="27"/>
        <v>1</v>
      </c>
      <c r="BV653" s="37"/>
    </row>
    <row r="654" spans="1:74" ht="15">
      <c r="A654" s="37"/>
      <c r="B654" s="37"/>
      <c r="C654" s="37"/>
      <c r="D654" s="37"/>
      <c r="E654" s="37"/>
      <c r="F654" s="37"/>
      <c r="G654" s="37"/>
      <c r="H654" s="37"/>
      <c r="I654" s="37"/>
      <c r="J654" s="37"/>
      <c r="K654" s="37"/>
      <c r="L654" s="37"/>
      <c r="M654" s="37"/>
      <c r="N654" s="37"/>
      <c r="O654" s="37"/>
      <c r="P654" s="37"/>
      <c r="U654" s="114"/>
      <c r="AL654" s="216" t="str">
        <f>IF(ISERROR(IF('T203'!B654="","",'T203'!B654)),"",IF('T203'!B654="","",'T203'!B654))</f>
        <v>A39502</v>
      </c>
      <c r="AM654" s="216" t="str">
        <f>IF(ISERROR(IF('T203'!K654="","",'T203'!K654)),"",IF('T203'!K654="","",'T203'!K654))</f>
        <v>A28020</v>
      </c>
      <c r="AN654" s="216">
        <f t="shared" si="28"/>
        <v>654</v>
      </c>
      <c r="AO654" s="216" t="str">
        <f>IF(ISERROR('T203'!L654),"",'T203'!L654)</f>
        <v>1-6</v>
      </c>
      <c r="AP654" s="216">
        <f t="shared" si="27"/>
        <v>1</v>
      </c>
      <c r="BV654" s="37"/>
    </row>
    <row r="655" spans="1:74" ht="15">
      <c r="A655" s="37"/>
      <c r="B655" s="37"/>
      <c r="C655" s="37"/>
      <c r="D655" s="37"/>
      <c r="E655" s="37"/>
      <c r="F655" s="37"/>
      <c r="G655" s="37"/>
      <c r="H655" s="37"/>
      <c r="I655" s="37"/>
      <c r="J655" s="37"/>
      <c r="K655" s="37"/>
      <c r="L655" s="37"/>
      <c r="M655" s="37"/>
      <c r="N655" s="37"/>
      <c r="O655" s="37"/>
      <c r="P655" s="37"/>
      <c r="U655" s="114"/>
      <c r="AL655" s="216" t="str">
        <f>IF(ISERROR(IF('T203'!B655="","",'T203'!B655)),"",IF('T203'!B655="","",'T203'!B655))</f>
        <v>A39504</v>
      </c>
      <c r="AM655" s="216" t="str">
        <f>IF(ISERROR(IF('T203'!K655="","",'T203'!K655)),"",IF('T203'!K655="","",'T203'!K655))</f>
        <v>A28020</v>
      </c>
      <c r="AN655" s="216">
        <f t="shared" si="28"/>
        <v>655</v>
      </c>
      <c r="AO655" s="216" t="str">
        <f>IF(ISERROR('T203'!L655),"",'T203'!L655)</f>
        <v>2-6</v>
      </c>
      <c r="AP655" s="216">
        <f t="shared" si="27"/>
        <v>1</v>
      </c>
      <c r="BV655" s="37"/>
    </row>
    <row r="656" spans="1:74" ht="15">
      <c r="A656" s="37"/>
      <c r="B656" s="37"/>
      <c r="C656" s="37"/>
      <c r="D656" s="37"/>
      <c r="E656" s="37"/>
      <c r="F656" s="37"/>
      <c r="G656" s="37"/>
      <c r="H656" s="37"/>
      <c r="I656" s="37"/>
      <c r="J656" s="37"/>
      <c r="K656" s="37"/>
      <c r="L656" s="37"/>
      <c r="M656" s="37"/>
      <c r="N656" s="37"/>
      <c r="O656" s="37"/>
      <c r="P656" s="37"/>
      <c r="U656" s="114"/>
      <c r="AL656" s="216" t="str">
        <f>IF(ISERROR(IF('T203'!B656="","",'T203'!B656)),"",IF('T203'!B656="","",'T203'!B656))</f>
        <v>A39506</v>
      </c>
      <c r="AM656" s="216" t="str">
        <f>IF(ISERROR(IF('T203'!K656="","",'T203'!K656)),"",IF('T203'!K656="","",'T203'!K656))</f>
        <v>A28022</v>
      </c>
      <c r="AN656" s="216">
        <f t="shared" si="28"/>
        <v>656</v>
      </c>
      <c r="AO656" s="216" t="str">
        <f>IF(ISERROR('T203'!L656),"",'T203'!L656)</f>
        <v xml:space="preserve"> </v>
      </c>
      <c r="AP656" s="216">
        <f t="shared" si="27"/>
        <v>1</v>
      </c>
      <c r="BV656" s="37"/>
    </row>
    <row r="657" spans="1:74" ht="15">
      <c r="A657" s="37"/>
      <c r="B657" s="37"/>
      <c r="C657" s="37"/>
      <c r="D657" s="37"/>
      <c r="E657" s="37"/>
      <c r="F657" s="37"/>
      <c r="G657" s="37"/>
      <c r="H657" s="37"/>
      <c r="I657" s="37"/>
      <c r="J657" s="37"/>
      <c r="K657" s="37"/>
      <c r="L657" s="37"/>
      <c r="M657" s="37"/>
      <c r="N657" s="37"/>
      <c r="O657" s="37"/>
      <c r="P657" s="37"/>
      <c r="U657" s="114"/>
      <c r="AL657" s="216" t="str">
        <f>IF(ISERROR(IF('T203'!B657="","",'T203'!B657)),"",IF('T203'!B657="","",'T203'!B657))</f>
        <v>A39508</v>
      </c>
      <c r="AM657" s="216" t="str">
        <f>IF(ISERROR(IF('T203'!K657="","",'T203'!K657)),"",IF('T203'!K657="","",'T203'!K657))</f>
        <v>A28024</v>
      </c>
      <c r="AN657" s="216">
        <f t="shared" si="28"/>
        <v>657</v>
      </c>
      <c r="AO657" s="216" t="str">
        <f>IF(ISERROR('T203'!L657),"",'T203'!L657)</f>
        <v xml:space="preserve"> </v>
      </c>
      <c r="AP657" s="216">
        <f t="shared" si="27"/>
        <v>1</v>
      </c>
      <c r="BV657" s="37"/>
    </row>
    <row r="658" spans="1:74" ht="15">
      <c r="A658" s="37"/>
      <c r="B658" s="37"/>
      <c r="C658" s="37"/>
      <c r="D658" s="37"/>
      <c r="E658" s="37"/>
      <c r="F658" s="37"/>
      <c r="G658" s="37"/>
      <c r="H658" s="37"/>
      <c r="I658" s="37"/>
      <c r="J658" s="37"/>
      <c r="K658" s="37"/>
      <c r="L658" s="37"/>
      <c r="M658" s="37"/>
      <c r="N658" s="37"/>
      <c r="O658" s="37"/>
      <c r="P658" s="37"/>
      <c r="U658" s="114"/>
      <c r="AL658" s="216" t="str">
        <f>IF(ISERROR(IF('T203'!B658="","",'T203'!B658)),"",IF('T203'!B658="","",'T203'!B658))</f>
        <v>A39510</v>
      </c>
      <c r="AM658" s="216" t="str">
        <f>IF(ISERROR(IF('T203'!K658="","",'T203'!K658)),"",IF('T203'!K658="","",'T203'!K658))</f>
        <v>A28026</v>
      </c>
      <c r="AN658" s="216">
        <f t="shared" si="28"/>
        <v>658</v>
      </c>
      <c r="AO658" s="216" t="str">
        <f>IF(ISERROR('T203'!L658),"",'T203'!L658)</f>
        <v xml:space="preserve"> </v>
      </c>
      <c r="AP658" s="216">
        <f t="shared" si="27"/>
        <v>1</v>
      </c>
      <c r="BV658" s="37"/>
    </row>
    <row r="659" spans="1:74" ht="15">
      <c r="A659" s="37"/>
      <c r="B659" s="37"/>
      <c r="C659" s="37"/>
      <c r="D659" s="37"/>
      <c r="E659" s="37"/>
      <c r="F659" s="37"/>
      <c r="G659" s="37"/>
      <c r="H659" s="37"/>
      <c r="I659" s="37"/>
      <c r="J659" s="37"/>
      <c r="K659" s="37"/>
      <c r="L659" s="37"/>
      <c r="M659" s="37"/>
      <c r="N659" s="37"/>
      <c r="O659" s="37"/>
      <c r="P659" s="37"/>
      <c r="U659" s="114"/>
      <c r="AL659" s="216" t="str">
        <f>IF(ISERROR(IF('T203'!B659="","",'T203'!B659)),"",IF('T203'!B659="","",'T203'!B659))</f>
        <v>A40002</v>
      </c>
      <c r="AM659" s="216" t="str">
        <f>IF(ISERROR(IF('T203'!K659="","",'T203'!K659)),"",IF('T203'!K659="","",'T203'!K659))</f>
        <v>A28028</v>
      </c>
      <c r="AN659" s="216">
        <f t="shared" si="28"/>
        <v>659</v>
      </c>
      <c r="AO659" s="216" t="str">
        <f>IF(ISERROR('T203'!L659),"",'T203'!L659)</f>
        <v xml:space="preserve"> </v>
      </c>
      <c r="AP659" s="216">
        <f t="shared" si="27"/>
        <v>1</v>
      </c>
      <c r="BV659" s="37"/>
    </row>
    <row r="660" spans="1:74" ht="15">
      <c r="A660" s="37"/>
      <c r="B660" s="37"/>
      <c r="C660" s="37"/>
      <c r="D660" s="37"/>
      <c r="E660" s="37"/>
      <c r="F660" s="37"/>
      <c r="G660" s="37"/>
      <c r="H660" s="37"/>
      <c r="I660" s="37"/>
      <c r="J660" s="37"/>
      <c r="K660" s="37"/>
      <c r="L660" s="37"/>
      <c r="M660" s="37"/>
      <c r="N660" s="37"/>
      <c r="O660" s="37"/>
      <c r="P660" s="37"/>
      <c r="U660" s="114"/>
      <c r="AL660" s="216" t="str">
        <f>IF(ISERROR(IF('T203'!B660="","",'T203'!B660)),"",IF('T203'!B660="","",'T203'!B660))</f>
        <v>A40004</v>
      </c>
      <c r="AM660" s="216" t="str">
        <f>IF(ISERROR(IF('T203'!K660="","",'T203'!K660)),"",IF('T203'!K660="","",'T203'!K660))</f>
        <v>A28030</v>
      </c>
      <c r="AN660" s="216">
        <f t="shared" si="28"/>
        <v>660</v>
      </c>
      <c r="AO660" s="216" t="str">
        <f>IF(ISERROR('T203'!L660),"",'T203'!L660)</f>
        <v>1-2</v>
      </c>
      <c r="AP660" s="216">
        <f t="shared" si="27"/>
        <v>1</v>
      </c>
      <c r="BV660" s="37"/>
    </row>
    <row r="661" spans="1:74" ht="15">
      <c r="A661" s="37"/>
      <c r="B661" s="37"/>
      <c r="C661" s="37"/>
      <c r="D661" s="37"/>
      <c r="E661" s="37"/>
      <c r="F661" s="37"/>
      <c r="G661" s="37"/>
      <c r="H661" s="37"/>
      <c r="I661" s="37"/>
      <c r="J661" s="37"/>
      <c r="K661" s="37"/>
      <c r="L661" s="37"/>
      <c r="M661" s="37"/>
      <c r="N661" s="37"/>
      <c r="O661" s="37"/>
      <c r="P661" s="37"/>
      <c r="U661" s="114"/>
      <c r="AL661" s="216" t="str">
        <f>IF(ISERROR(IF('T203'!B661="","",'T203'!B661)),"",IF('T203'!B661="","",'T203'!B661))</f>
        <v>A40006</v>
      </c>
      <c r="AM661" s="216" t="str">
        <f>IF(ISERROR(IF('T203'!K661="","",'T203'!K661)),"",IF('T203'!K661="","",'T203'!K661))</f>
        <v>A28032</v>
      </c>
      <c r="AN661" s="216">
        <f t="shared" si="28"/>
        <v>661</v>
      </c>
      <c r="AO661" s="216" t="str">
        <f>IF(ISERROR('T203'!L661),"",'T203'!L661)</f>
        <v xml:space="preserve"> </v>
      </c>
      <c r="AP661" s="216">
        <f t="shared" si="27"/>
        <v>1</v>
      </c>
      <c r="BV661" s="37"/>
    </row>
    <row r="662" spans="1:74" ht="15">
      <c r="A662" s="37"/>
      <c r="B662" s="37"/>
      <c r="C662" s="37"/>
      <c r="D662" s="37"/>
      <c r="E662" s="37"/>
      <c r="F662" s="37"/>
      <c r="G662" s="37"/>
      <c r="H662" s="37"/>
      <c r="I662" s="37"/>
      <c r="J662" s="37"/>
      <c r="K662" s="37"/>
      <c r="L662" s="37"/>
      <c r="M662" s="37"/>
      <c r="N662" s="37"/>
      <c r="O662" s="37"/>
      <c r="P662" s="37"/>
      <c r="U662" s="114"/>
      <c r="AL662" s="216" t="str">
        <f>IF(ISERROR(IF('T203'!B662="","",'T203'!B662)),"",IF('T203'!B662="","",'T203'!B662))</f>
        <v>A40502</v>
      </c>
      <c r="AM662" s="216" t="str">
        <f>IF(ISERROR(IF('T203'!K662="","",'T203'!K662)),"",IF('T203'!K662="","",'T203'!K662))</f>
        <v>A28034</v>
      </c>
      <c r="AN662" s="216">
        <f t="shared" si="28"/>
        <v>662</v>
      </c>
      <c r="AO662" s="216" t="str">
        <f>IF(ISERROR('T203'!L662),"",'T203'!L662)</f>
        <v xml:space="preserve"> </v>
      </c>
      <c r="AP662" s="216">
        <f t="shared" si="27"/>
        <v>1</v>
      </c>
      <c r="AQ662" s="312"/>
      <c r="AR662" s="312"/>
      <c r="AS662" s="312"/>
      <c r="AT662" s="312"/>
      <c r="AU662" s="312"/>
      <c r="AV662" s="312"/>
      <c r="AW662" s="312"/>
      <c r="AX662" s="312"/>
      <c r="AY662" s="312"/>
      <c r="AZ662" s="312"/>
      <c r="BA662" s="312"/>
      <c r="BB662" s="312"/>
      <c r="BC662" s="312"/>
      <c r="BD662" s="312"/>
      <c r="BE662" s="312"/>
      <c r="BF662" s="312"/>
      <c r="BG662" s="312"/>
      <c r="BH662" s="312"/>
      <c r="BI662" s="312"/>
      <c r="BV662" s="37"/>
    </row>
    <row r="663" spans="1:74" ht="15">
      <c r="A663" s="37"/>
      <c r="B663" s="37"/>
      <c r="C663" s="37"/>
      <c r="D663" s="37"/>
      <c r="E663" s="37"/>
      <c r="F663" s="37"/>
      <c r="G663" s="37"/>
      <c r="H663" s="37"/>
      <c r="I663" s="37"/>
      <c r="J663" s="37"/>
      <c r="K663" s="37"/>
      <c r="L663" s="37"/>
      <c r="M663" s="37"/>
      <c r="N663" s="37"/>
      <c r="O663" s="37"/>
      <c r="P663" s="37"/>
      <c r="U663" s="114"/>
      <c r="AL663" s="216" t="str">
        <f>IF(ISERROR(IF('T203'!B663="","",'T203'!B663)),"",IF('T203'!B663="","",'T203'!B663))</f>
        <v>A40504</v>
      </c>
      <c r="AM663" s="216" t="str">
        <f>IF(ISERROR(IF('T203'!K663="","",'T203'!K663)),"",IF('T203'!K663="","",'T203'!K663))</f>
        <v>A28036</v>
      </c>
      <c r="AN663" s="216">
        <f t="shared" si="28"/>
        <v>663</v>
      </c>
      <c r="AO663" s="216" t="str">
        <f>IF(ISERROR('T203'!L663),"",'T203'!L663)</f>
        <v xml:space="preserve"> </v>
      </c>
      <c r="AP663" s="216">
        <f t="shared" si="27"/>
        <v>1</v>
      </c>
      <c r="AQ663" s="312"/>
      <c r="AR663" s="312"/>
      <c r="AS663" s="312"/>
      <c r="AT663" s="312"/>
      <c r="AU663" s="312"/>
      <c r="AV663" s="312"/>
      <c r="AW663" s="312"/>
      <c r="AX663" s="312"/>
      <c r="AY663" s="312"/>
      <c r="AZ663" s="312"/>
      <c r="BA663" s="312"/>
      <c r="BB663" s="312"/>
      <c r="BC663" s="312"/>
      <c r="BD663" s="312"/>
      <c r="BE663" s="312"/>
      <c r="BF663" s="312"/>
      <c r="BG663" s="312"/>
      <c r="BH663" s="312"/>
      <c r="BI663" s="312"/>
      <c r="BV663" s="37"/>
    </row>
    <row r="664" spans="1:74" ht="15">
      <c r="A664" s="37"/>
      <c r="B664" s="37"/>
      <c r="C664" s="37"/>
      <c r="D664" s="37"/>
      <c r="E664" s="37"/>
      <c r="F664" s="37"/>
      <c r="G664" s="37"/>
      <c r="H664" s="37"/>
      <c r="I664" s="37"/>
      <c r="J664" s="37"/>
      <c r="K664" s="37"/>
      <c r="L664" s="37"/>
      <c r="M664" s="37"/>
      <c r="N664" s="37"/>
      <c r="O664" s="37"/>
      <c r="P664" s="37"/>
      <c r="U664" s="114"/>
      <c r="AL664" s="216" t="str">
        <f>IF(ISERROR(IF('T203'!B664="","",'T203'!B664)),"",IF('T203'!B664="","",'T203'!B664))</f>
        <v>A40506</v>
      </c>
      <c r="AM664" s="216" t="str">
        <f>IF(ISERROR(IF('T203'!K664="","",'T203'!K664)),"",IF('T203'!K664="","",'T203'!K664))</f>
        <v>A28038</v>
      </c>
      <c r="AN664" s="216">
        <f t="shared" si="28"/>
        <v>664</v>
      </c>
      <c r="AO664" s="216" t="str">
        <f>IF(ISERROR('T203'!L664),"",'T203'!L664)</f>
        <v>1B-5</v>
      </c>
      <c r="AP664" s="216">
        <f t="shared" si="27"/>
        <v>1</v>
      </c>
      <c r="AQ664" s="312"/>
      <c r="AR664" s="312"/>
      <c r="AS664" s="312"/>
      <c r="AT664" s="312"/>
      <c r="AU664" s="312"/>
      <c r="AV664" s="312"/>
      <c r="AW664" s="312"/>
      <c r="AX664" s="312"/>
      <c r="AY664" s="312"/>
      <c r="AZ664" s="312"/>
      <c r="BA664" s="312"/>
      <c r="BB664" s="312"/>
      <c r="BC664" s="312"/>
      <c r="BD664" s="312"/>
      <c r="BE664" s="312"/>
      <c r="BF664" s="312"/>
      <c r="BG664" s="312"/>
      <c r="BH664" s="312"/>
      <c r="BI664" s="312"/>
      <c r="BV664" s="37"/>
    </row>
    <row r="665" spans="1:74" ht="15">
      <c r="A665" s="37"/>
      <c r="B665" s="37"/>
      <c r="C665" s="37"/>
      <c r="D665" s="37"/>
      <c r="E665" s="37"/>
      <c r="F665" s="37"/>
      <c r="G665" s="37"/>
      <c r="H665" s="37"/>
      <c r="I665" s="37"/>
      <c r="J665" s="37"/>
      <c r="K665" s="37"/>
      <c r="L665" s="37"/>
      <c r="M665" s="37"/>
      <c r="N665" s="37"/>
      <c r="O665" s="37"/>
      <c r="P665" s="37"/>
      <c r="U665" s="114"/>
      <c r="AL665" s="216" t="str">
        <f>IF(ISERROR(IF('T203'!B665="","",'T203'!B665)),"",IF('T203'!B665="","",'T203'!B665))</f>
        <v>A40508</v>
      </c>
      <c r="AM665" s="216" t="str">
        <f>IF(ISERROR(IF('T203'!K665="","",'T203'!K665)),"",IF('T203'!K665="","",'T203'!K665))</f>
        <v>A28038</v>
      </c>
      <c r="AN665" s="216">
        <f t="shared" si="28"/>
        <v>665</v>
      </c>
      <c r="AO665" s="216" t="str">
        <f>IF(ISERROR('T203'!L665),"",'T203'!L665)</f>
        <v>2-6</v>
      </c>
      <c r="AP665" s="216">
        <f t="shared" si="27"/>
        <v>1</v>
      </c>
      <c r="AQ665" s="312"/>
      <c r="AR665" s="312"/>
      <c r="AS665" s="312"/>
      <c r="AT665" s="312"/>
      <c r="AU665" s="312"/>
      <c r="AV665" s="312"/>
      <c r="AW665" s="312"/>
      <c r="AX665" s="312"/>
      <c r="AY665" s="312"/>
      <c r="AZ665" s="312"/>
      <c r="BA665" s="312"/>
      <c r="BB665" s="312"/>
      <c r="BC665" s="312"/>
      <c r="BD665" s="312"/>
      <c r="BE665" s="312"/>
      <c r="BF665" s="312"/>
      <c r="BG665" s="312"/>
      <c r="BH665" s="312"/>
      <c r="BI665" s="312"/>
      <c r="BV665" s="37"/>
    </row>
    <row r="666" spans="1:74" ht="15">
      <c r="A666" s="37"/>
      <c r="B666" s="37"/>
      <c r="C666" s="37"/>
      <c r="D666" s="37"/>
      <c r="E666" s="37"/>
      <c r="F666" s="37"/>
      <c r="G666" s="37"/>
      <c r="H666" s="37"/>
      <c r="I666" s="37"/>
      <c r="J666" s="37"/>
      <c r="K666" s="37"/>
      <c r="L666" s="37"/>
      <c r="M666" s="37"/>
      <c r="N666" s="37"/>
      <c r="O666" s="37"/>
      <c r="P666" s="37"/>
      <c r="U666" s="114"/>
      <c r="AL666" s="216" t="str">
        <f>IF(ISERROR(IF('T203'!B666="","",'T203'!B666)),"",IF('T203'!B666="","",'T203'!B666))</f>
        <v>A40510</v>
      </c>
      <c r="AM666" s="216" t="str">
        <f>IF(ISERROR(IF('T203'!K666="","",'T203'!K666)),"",IF('T203'!K666="","",'T203'!K666))</f>
        <v>A28040</v>
      </c>
      <c r="AN666" s="216">
        <f t="shared" si="28"/>
        <v>666</v>
      </c>
      <c r="AO666" s="216" t="str">
        <f>IF(ISERROR('T203'!L666),"",'T203'!L666)</f>
        <v>1-4</v>
      </c>
      <c r="AP666" s="216">
        <f t="shared" si="27"/>
        <v>1</v>
      </c>
      <c r="AQ666" s="312"/>
      <c r="AR666" s="312"/>
      <c r="AS666" s="312"/>
      <c r="AT666" s="312"/>
      <c r="AU666" s="312"/>
      <c r="AV666" s="312"/>
      <c r="AW666" s="312"/>
      <c r="AX666" s="312"/>
      <c r="AY666" s="312"/>
      <c r="AZ666" s="312"/>
      <c r="BA666" s="312"/>
      <c r="BB666" s="312"/>
      <c r="BC666" s="312"/>
      <c r="BD666" s="312"/>
      <c r="BE666" s="312"/>
      <c r="BF666" s="312"/>
      <c r="BG666" s="312"/>
      <c r="BH666" s="312"/>
      <c r="BI666" s="312"/>
      <c r="BV666" s="37"/>
    </row>
    <row r="667" spans="1:74" ht="15">
      <c r="A667" s="37"/>
      <c r="B667" s="37"/>
      <c r="C667" s="37"/>
      <c r="D667" s="37"/>
      <c r="E667" s="37"/>
      <c r="F667" s="37"/>
      <c r="G667" s="37"/>
      <c r="H667" s="37"/>
      <c r="I667" s="37"/>
      <c r="J667" s="37"/>
      <c r="K667" s="37"/>
      <c r="L667" s="37"/>
      <c r="M667" s="37"/>
      <c r="N667" s="37"/>
      <c r="O667" s="37"/>
      <c r="P667" s="37"/>
      <c r="U667" s="114"/>
      <c r="AL667" s="216" t="str">
        <f>IF(ISERROR(IF('T203'!B667="","",'T203'!B667)),"",IF('T203'!B667="","",'T203'!B667))</f>
        <v>A40512</v>
      </c>
      <c r="AM667" s="216" t="str">
        <f>IF(ISERROR(IF('T203'!K667="","",'T203'!K667)),"",IF('T203'!K667="","",'T203'!K667))</f>
        <v>A28040</v>
      </c>
      <c r="AN667" s="216">
        <f t="shared" si="28"/>
        <v>667</v>
      </c>
      <c r="AO667" s="216" t="str">
        <f>IF(ISERROR('T203'!L667),"",'T203'!L667)</f>
        <v>1-5</v>
      </c>
      <c r="AP667" s="216">
        <f t="shared" si="27"/>
        <v>1</v>
      </c>
      <c r="AQ667" s="312"/>
      <c r="AR667" s="312"/>
      <c r="AS667" s="312"/>
      <c r="AT667" s="312"/>
      <c r="AU667" s="312"/>
      <c r="AV667" s="312"/>
      <c r="AW667" s="312"/>
      <c r="AX667" s="312"/>
      <c r="AY667" s="312"/>
      <c r="AZ667" s="312"/>
      <c r="BA667" s="312"/>
      <c r="BB667" s="312"/>
      <c r="BC667" s="312"/>
      <c r="BD667" s="312"/>
      <c r="BE667" s="312"/>
      <c r="BF667" s="312"/>
      <c r="BG667" s="312"/>
      <c r="BH667" s="312"/>
      <c r="BI667" s="312"/>
      <c r="BV667" s="37"/>
    </row>
    <row r="668" spans="1:74" ht="15">
      <c r="A668" s="37"/>
      <c r="B668" s="37"/>
      <c r="C668" s="37"/>
      <c r="D668" s="37"/>
      <c r="E668" s="37"/>
      <c r="F668" s="37"/>
      <c r="G668" s="37"/>
      <c r="H668" s="37"/>
      <c r="I668" s="37"/>
      <c r="J668" s="37"/>
      <c r="K668" s="37"/>
      <c r="L668" s="37"/>
      <c r="M668" s="37"/>
      <c r="N668" s="37"/>
      <c r="O668" s="37"/>
      <c r="P668" s="37"/>
      <c r="U668" s="114"/>
      <c r="AL668" s="216" t="str">
        <f>IF(ISERROR(IF('T203'!B668="","",'T203'!B668)),"",IF('T203'!B668="","",'T203'!B668))</f>
        <v>A41002</v>
      </c>
      <c r="AM668" s="216" t="str">
        <f>IF(ISERROR(IF('T203'!K668="","",'T203'!K668)),"",IF('T203'!K668="","",'T203'!K668))</f>
        <v>A28040</v>
      </c>
      <c r="AN668" s="216">
        <f t="shared" si="28"/>
        <v>668</v>
      </c>
      <c r="AO668" s="216" t="str">
        <f>IF(ISERROR('T203'!L668),"",'T203'!L668)</f>
        <v>4</v>
      </c>
      <c r="AP668" s="216">
        <f t="shared" si="27"/>
        <v>1</v>
      </c>
      <c r="AQ668" s="312"/>
      <c r="AR668" s="312"/>
      <c r="AS668" s="312"/>
      <c r="AT668" s="312"/>
      <c r="AU668" s="312"/>
      <c r="AV668" s="312"/>
      <c r="AW668" s="312"/>
      <c r="AX668" s="312"/>
      <c r="AY668" s="312"/>
      <c r="AZ668" s="312"/>
      <c r="BA668" s="312"/>
      <c r="BB668" s="312"/>
      <c r="BC668" s="312"/>
      <c r="BD668" s="312"/>
      <c r="BE668" s="312"/>
      <c r="BF668" s="312"/>
      <c r="BG668" s="312"/>
      <c r="BH668" s="312"/>
      <c r="BI668" s="312"/>
      <c r="BV668" s="37"/>
    </row>
    <row r="669" spans="1:74" ht="15">
      <c r="A669" s="37"/>
      <c r="B669" s="37"/>
      <c r="C669" s="37"/>
      <c r="D669" s="37"/>
      <c r="E669" s="37"/>
      <c r="F669" s="37"/>
      <c r="G669" s="37"/>
      <c r="H669" s="37"/>
      <c r="I669" s="37"/>
      <c r="J669" s="37"/>
      <c r="K669" s="37"/>
      <c r="L669" s="37"/>
      <c r="M669" s="37"/>
      <c r="N669" s="37"/>
      <c r="O669" s="37"/>
      <c r="P669" s="37"/>
      <c r="U669" s="114"/>
      <c r="AL669" s="216" t="str">
        <f>IF(ISERROR(IF('T203'!B669="","",'T203'!B669)),"",IF('T203'!B669="","",'T203'!B669))</f>
        <v>A41004</v>
      </c>
      <c r="AM669" s="216" t="str">
        <f>IF(ISERROR(IF('T203'!K669="","",'T203'!K669)),"",IF('T203'!K669="","",'T203'!K669))</f>
        <v>A28040</v>
      </c>
      <c r="AN669" s="216">
        <f t="shared" si="28"/>
        <v>669</v>
      </c>
      <c r="AO669" s="216" t="str">
        <f>IF(ISERROR('T203'!L669),"",'T203'!L669)</f>
        <v>4-7</v>
      </c>
      <c r="AP669" s="216">
        <f t="shared" si="27"/>
        <v>1</v>
      </c>
      <c r="AQ669" s="312"/>
      <c r="AR669" s="312"/>
      <c r="AS669" s="312"/>
      <c r="AT669" s="312"/>
      <c r="AU669" s="312"/>
      <c r="AV669" s="312"/>
      <c r="AW669" s="312"/>
      <c r="AX669" s="312"/>
      <c r="AY669" s="312"/>
      <c r="AZ669" s="312"/>
      <c r="BA669" s="312"/>
      <c r="BB669" s="312"/>
      <c r="BC669" s="312"/>
      <c r="BD669" s="312"/>
      <c r="BE669" s="312"/>
      <c r="BF669" s="312"/>
      <c r="BG669" s="312"/>
      <c r="BH669" s="312"/>
      <c r="BI669" s="312"/>
      <c r="BV669" s="37"/>
    </row>
    <row r="670" spans="1:74" ht="15">
      <c r="A670" s="37"/>
      <c r="B670" s="37"/>
      <c r="C670" s="37"/>
      <c r="D670" s="37"/>
      <c r="E670" s="37"/>
      <c r="F670" s="37"/>
      <c r="G670" s="37"/>
      <c r="H670" s="37"/>
      <c r="I670" s="37"/>
      <c r="J670" s="37"/>
      <c r="K670" s="37"/>
      <c r="L670" s="37"/>
      <c r="M670" s="37"/>
      <c r="N670" s="37"/>
      <c r="O670" s="37"/>
      <c r="P670" s="37"/>
      <c r="U670" s="114"/>
      <c r="AL670" s="216" t="str">
        <f>IF(ISERROR(IF('T203'!B670="","",'T203'!B670)),"",IF('T203'!B670="","",'T203'!B670))</f>
        <v>A41006</v>
      </c>
      <c r="AM670" s="216" t="str">
        <f>IF(ISERROR(IF('T203'!K670="","",'T203'!K670)),"",IF('T203'!K670="","",'T203'!K670))</f>
        <v>A28040</v>
      </c>
      <c r="AN670" s="216">
        <f t="shared" si="28"/>
        <v>670</v>
      </c>
      <c r="AO670" s="216" t="str">
        <f>IF(ISERROR('T203'!L670),"",'T203'!L670)</f>
        <v>7</v>
      </c>
      <c r="AP670" s="216">
        <f t="shared" si="27"/>
        <v>1</v>
      </c>
      <c r="AQ670" s="312"/>
      <c r="AR670" s="312"/>
      <c r="AS670" s="312"/>
      <c r="AT670" s="312"/>
      <c r="AU670" s="312"/>
      <c r="AV670" s="312"/>
      <c r="AW670" s="312"/>
      <c r="AX670" s="312"/>
      <c r="AY670" s="312"/>
      <c r="AZ670" s="312"/>
      <c r="BA670" s="312"/>
      <c r="BB670" s="312"/>
      <c r="BC670" s="312"/>
      <c r="BD670" s="312"/>
      <c r="BE670" s="312"/>
      <c r="BF670" s="312"/>
      <c r="BG670" s="312"/>
      <c r="BH670" s="312"/>
      <c r="BI670" s="312"/>
      <c r="BV670" s="37"/>
    </row>
    <row r="671" spans="1:74" ht="15">
      <c r="A671" s="37"/>
      <c r="B671" s="37"/>
      <c r="C671" s="37"/>
      <c r="D671" s="37"/>
      <c r="E671" s="37"/>
      <c r="F671" s="37"/>
      <c r="G671" s="37"/>
      <c r="H671" s="37"/>
      <c r="I671" s="37"/>
      <c r="J671" s="37"/>
      <c r="K671" s="37"/>
      <c r="L671" s="37"/>
      <c r="M671" s="37"/>
      <c r="N671" s="37"/>
      <c r="O671" s="37"/>
      <c r="P671" s="37"/>
      <c r="U671" s="114"/>
      <c r="AL671" s="216" t="str">
        <f>IF(ISERROR(IF('T203'!B671="","",'T203'!B671)),"",IF('T203'!B671="","",'T203'!B671))</f>
        <v>A41502</v>
      </c>
      <c r="AM671" s="216" t="str">
        <f>IF(ISERROR(IF('T203'!K671="","",'T203'!K671)),"",IF('T203'!K671="","",'T203'!K671))</f>
        <v>A28042</v>
      </c>
      <c r="AN671" s="216">
        <f t="shared" si="28"/>
        <v>671</v>
      </c>
      <c r="AO671" s="216" t="str">
        <f>IF(ISERROR('T203'!L671),"",'T203'!L671)</f>
        <v>1-4</v>
      </c>
      <c r="AP671" s="216">
        <f t="shared" si="27"/>
        <v>1</v>
      </c>
      <c r="AQ671" s="312"/>
      <c r="AR671" s="312"/>
      <c r="AS671" s="312"/>
      <c r="AT671" s="312"/>
      <c r="AU671" s="312"/>
      <c r="AV671" s="312"/>
      <c r="AW671" s="312"/>
      <c r="AX671" s="312"/>
      <c r="AY671" s="312"/>
      <c r="AZ671" s="312"/>
      <c r="BA671" s="312"/>
      <c r="BB671" s="312"/>
      <c r="BC671" s="312"/>
      <c r="BD671" s="312"/>
      <c r="BE671" s="312"/>
      <c r="BF671" s="312"/>
      <c r="BG671" s="312"/>
      <c r="BH671" s="312"/>
      <c r="BI671" s="312"/>
      <c r="BV671" s="37"/>
    </row>
    <row r="672" spans="1:74" ht="15">
      <c r="A672" s="37"/>
      <c r="B672" s="37"/>
      <c r="C672" s="37"/>
      <c r="D672" s="37"/>
      <c r="E672" s="37"/>
      <c r="F672" s="37"/>
      <c r="G672" s="37"/>
      <c r="H672" s="37"/>
      <c r="I672" s="37"/>
      <c r="J672" s="37"/>
      <c r="K672" s="37"/>
      <c r="L672" s="37"/>
      <c r="M672" s="37"/>
      <c r="N672" s="37"/>
      <c r="O672" s="37"/>
      <c r="P672" s="37"/>
      <c r="U672" s="114"/>
      <c r="AL672" s="216" t="str">
        <f>IF(ISERROR(IF('T203'!B672="","",'T203'!B672)),"",IF('T203'!B672="","",'T203'!B672))</f>
        <v>A41504</v>
      </c>
      <c r="AM672" s="216" t="str">
        <f>IF(ISERROR(IF('T203'!K672="","",'T203'!K672)),"",IF('T203'!K672="","",'T203'!K672))</f>
        <v>A28042</v>
      </c>
      <c r="AN672" s="216">
        <f t="shared" si="28"/>
        <v>672</v>
      </c>
      <c r="AO672" s="216" t="str">
        <f>IF(ISERROR('T203'!L672),"",'T203'!L672)</f>
        <v>1-6</v>
      </c>
      <c r="AP672" s="216">
        <f t="shared" si="27"/>
        <v>1</v>
      </c>
      <c r="AQ672" s="312"/>
      <c r="AR672" s="312"/>
      <c r="AS672" s="312"/>
      <c r="AT672" s="312"/>
      <c r="AU672" s="312"/>
      <c r="AV672" s="312"/>
      <c r="AW672" s="312"/>
      <c r="AX672" s="312"/>
      <c r="AY672" s="312"/>
      <c r="AZ672" s="312"/>
      <c r="BA672" s="312"/>
      <c r="BB672" s="312"/>
      <c r="BC672" s="312"/>
      <c r="BD672" s="312"/>
      <c r="BE672" s="312"/>
      <c r="BF672" s="312"/>
      <c r="BG672" s="312"/>
      <c r="BH672" s="312"/>
      <c r="BI672" s="312"/>
      <c r="BV672" s="37"/>
    </row>
    <row r="673" spans="1:74" ht="15">
      <c r="A673" s="37"/>
      <c r="B673" s="37"/>
      <c r="C673" s="37"/>
      <c r="D673" s="37"/>
      <c r="E673" s="37"/>
      <c r="F673" s="37"/>
      <c r="G673" s="37"/>
      <c r="H673" s="37"/>
      <c r="I673" s="37"/>
      <c r="J673" s="37"/>
      <c r="K673" s="37"/>
      <c r="L673" s="37"/>
      <c r="M673" s="37"/>
      <c r="N673" s="37"/>
      <c r="O673" s="37"/>
      <c r="P673" s="37"/>
      <c r="U673" s="114"/>
      <c r="AL673" s="216" t="str">
        <f>IF(ISERROR(IF('T203'!B673="","",'T203'!B673)),"",IF('T203'!B673="","",'T203'!B673))</f>
        <v>A41506</v>
      </c>
      <c r="AM673" s="216" t="str">
        <f>IF(ISERROR(IF('T203'!K673="","",'T203'!K673)),"",IF('T203'!K673="","",'T203'!K673))</f>
        <v>A28044</v>
      </c>
      <c r="AN673" s="216">
        <f t="shared" si="28"/>
        <v>673</v>
      </c>
      <c r="AO673" s="216" t="str">
        <f>IF(ISERROR('T203'!L673),"",'T203'!L673)</f>
        <v>2-7</v>
      </c>
      <c r="AP673" s="216">
        <f t="shared" si="27"/>
        <v>1</v>
      </c>
      <c r="BV673" s="37"/>
    </row>
    <row r="674" spans="1:74" ht="15">
      <c r="A674" s="37"/>
      <c r="B674" s="37"/>
      <c r="C674" s="37"/>
      <c r="D674" s="37"/>
      <c r="E674" s="37"/>
      <c r="F674" s="37"/>
      <c r="G674" s="37"/>
      <c r="H674" s="37"/>
      <c r="I674" s="37"/>
      <c r="J674" s="37"/>
      <c r="K674" s="37"/>
      <c r="L674" s="37"/>
      <c r="M674" s="37"/>
      <c r="N674" s="37"/>
      <c r="O674" s="37"/>
      <c r="P674" s="37"/>
      <c r="U674" s="114"/>
      <c r="AL674" s="216" t="str">
        <f>IF(ISERROR(IF('T203'!B674="","",'T203'!B674)),"",IF('T203'!B674="","",'T203'!B674))</f>
        <v>A41508</v>
      </c>
      <c r="AM674" s="216" t="str">
        <f>IF(ISERROR(IF('T203'!K674="","",'T203'!K674)),"",IF('T203'!K674="","",'T203'!K674))</f>
        <v>A28046</v>
      </c>
      <c r="AN674" s="216">
        <f t="shared" si="28"/>
        <v>674</v>
      </c>
      <c r="AO674" s="216" t="str">
        <f>IF(ISERROR('T203'!L674),"",'T203'!L674)</f>
        <v xml:space="preserve"> </v>
      </c>
      <c r="AP674" s="216">
        <f t="shared" si="27"/>
        <v>1</v>
      </c>
      <c r="BV674" s="37"/>
    </row>
    <row r="675" spans="1:74" ht="15">
      <c r="A675" s="37"/>
      <c r="B675" s="37"/>
      <c r="C675" s="37"/>
      <c r="D675" s="37"/>
      <c r="E675" s="37"/>
      <c r="F675" s="37"/>
      <c r="G675" s="37"/>
      <c r="H675" s="37"/>
      <c r="I675" s="37"/>
      <c r="J675" s="37"/>
      <c r="K675" s="37"/>
      <c r="L675" s="37"/>
      <c r="M675" s="37"/>
      <c r="N675" s="37"/>
      <c r="O675" s="37"/>
      <c r="P675" s="37"/>
      <c r="U675" s="114"/>
      <c r="AL675" s="216" t="str">
        <f>IF(ISERROR(IF('T203'!B675="","",'T203'!B675)),"",IF('T203'!B675="","",'T203'!B675))</f>
        <v>A41510</v>
      </c>
      <c r="AM675" s="216" t="str">
        <f>IF(ISERROR(IF('T203'!K675="","",'T203'!K675)),"",IF('T203'!K675="","",'T203'!K675))</f>
        <v>A28048</v>
      </c>
      <c r="AN675" s="216">
        <f t="shared" si="28"/>
        <v>675</v>
      </c>
      <c r="AO675" s="216" t="str">
        <f>IF(ISERROR('T203'!L675),"",'T203'!L675)</f>
        <v xml:space="preserve"> </v>
      </c>
      <c r="AP675" s="216">
        <f t="shared" si="27"/>
        <v>1</v>
      </c>
      <c r="BV675" s="37"/>
    </row>
    <row r="676" spans="1:74" ht="15">
      <c r="A676" s="37"/>
      <c r="B676" s="37"/>
      <c r="C676" s="37"/>
      <c r="D676" s="37"/>
      <c r="E676" s="37"/>
      <c r="F676" s="37"/>
      <c r="G676" s="37"/>
      <c r="H676" s="37"/>
      <c r="I676" s="37"/>
      <c r="J676" s="37"/>
      <c r="K676" s="37"/>
      <c r="L676" s="37"/>
      <c r="M676" s="37"/>
      <c r="N676" s="37"/>
      <c r="O676" s="37"/>
      <c r="P676" s="37"/>
      <c r="U676" s="114"/>
      <c r="AL676" s="216" t="str">
        <f>IF(ISERROR(IF('T203'!B676="","",'T203'!B676)),"",IF('T203'!B676="","",'T203'!B676))</f>
        <v>A41512</v>
      </c>
      <c r="AM676" s="216" t="str">
        <f>IF(ISERROR(IF('T203'!K676="","",'T203'!K676)),"",IF('T203'!K676="","",'T203'!K676))</f>
        <v>A28050</v>
      </c>
      <c r="AN676" s="216">
        <f t="shared" si="28"/>
        <v>676</v>
      </c>
      <c r="AO676" s="216" t="str">
        <f>IF(ISERROR('T203'!L676),"",'T203'!L676)</f>
        <v xml:space="preserve"> </v>
      </c>
      <c r="AP676" s="216">
        <f t="shared" si="27"/>
        <v>1</v>
      </c>
      <c r="BV676" s="37"/>
    </row>
    <row r="677" spans="1:74" ht="15">
      <c r="A677" s="37"/>
      <c r="B677" s="37"/>
      <c r="C677" s="37"/>
      <c r="D677" s="37"/>
      <c r="E677" s="37"/>
      <c r="F677" s="37"/>
      <c r="G677" s="37"/>
      <c r="H677" s="37"/>
      <c r="I677" s="37"/>
      <c r="J677" s="37"/>
      <c r="K677" s="37"/>
      <c r="L677" s="37"/>
      <c r="M677" s="37"/>
      <c r="N677" s="37"/>
      <c r="O677" s="37"/>
      <c r="P677" s="37"/>
      <c r="U677" s="114"/>
      <c r="AL677" s="216" t="str">
        <f>IF(ISERROR(IF('T203'!B677="","",'T203'!B677)),"",IF('T203'!B677="","",'T203'!B677))</f>
        <v>A41514</v>
      </c>
      <c r="AM677" s="216" t="str">
        <f>IF(ISERROR(IF('T203'!K677="","",'T203'!K677)),"",IF('T203'!K677="","",'T203'!K677))</f>
        <v>A28052</v>
      </c>
      <c r="AN677" s="216">
        <f t="shared" si="28"/>
        <v>677</v>
      </c>
      <c r="AO677" s="216" t="str">
        <f>IF(ISERROR('T203'!L677),"",'T203'!L677)</f>
        <v>5-8</v>
      </c>
      <c r="AP677" s="216">
        <f t="shared" si="27"/>
        <v>1</v>
      </c>
      <c r="BV677" s="37"/>
    </row>
    <row r="678" spans="1:74" ht="15">
      <c r="A678" s="37"/>
      <c r="B678" s="37"/>
      <c r="C678" s="37"/>
      <c r="D678" s="37"/>
      <c r="E678" s="37"/>
      <c r="F678" s="37"/>
      <c r="G678" s="37"/>
      <c r="H678" s="37"/>
      <c r="I678" s="37"/>
      <c r="J678" s="37"/>
      <c r="K678" s="37"/>
      <c r="L678" s="37"/>
      <c r="M678" s="37"/>
      <c r="N678" s="37"/>
      <c r="O678" s="37"/>
      <c r="P678" s="37"/>
      <c r="U678" s="114"/>
      <c r="AL678" s="216" t="str">
        <f>IF(ISERROR(IF('T203'!B678="","",'T203'!B678)),"",IF('T203'!B678="","",'T203'!B678))</f>
        <v>A41516</v>
      </c>
      <c r="AM678" s="216" t="str">
        <f>IF(ISERROR(IF('T203'!K678="","",'T203'!K678)),"",IF('T203'!K678="","",'T203'!K678))</f>
        <v>A28052</v>
      </c>
      <c r="AN678" s="216">
        <f t="shared" si="28"/>
        <v>678</v>
      </c>
      <c r="AO678" s="216" t="str">
        <f>IF(ISERROR('T203'!L678),"",'T203'!L678)</f>
        <v>6-8</v>
      </c>
      <c r="AP678" s="216">
        <f t="shared" si="27"/>
        <v>1</v>
      </c>
      <c r="BV678" s="37"/>
    </row>
    <row r="679" spans="1:74" ht="15">
      <c r="A679" s="37"/>
      <c r="B679" s="37"/>
      <c r="C679" s="37"/>
      <c r="D679" s="37"/>
      <c r="E679" s="37"/>
      <c r="F679" s="37"/>
      <c r="G679" s="37"/>
      <c r="H679" s="37"/>
      <c r="I679" s="37"/>
      <c r="J679" s="37"/>
      <c r="K679" s="37"/>
      <c r="L679" s="37"/>
      <c r="M679" s="37"/>
      <c r="N679" s="37"/>
      <c r="O679" s="37"/>
      <c r="P679" s="37"/>
      <c r="U679" s="114"/>
      <c r="AL679" s="216" t="str">
        <f>IF(ISERROR(IF('T203'!B679="","",'T203'!B679)),"",IF('T203'!B679="","",'T203'!B679))</f>
        <v>A41518</v>
      </c>
      <c r="AM679" s="216" t="str">
        <f>IF(ISERROR(IF('T203'!K679="","",'T203'!K679)),"",IF('T203'!K679="","",'T203'!K679))</f>
        <v>A28052</v>
      </c>
      <c r="AN679" s="216">
        <f t="shared" si="28"/>
        <v>679</v>
      </c>
      <c r="AO679" s="216" t="str">
        <f>IF(ISERROR('T203'!L679),"",'T203'!L679)</f>
        <v>TOP LEDGES-N</v>
      </c>
      <c r="AP679" s="216">
        <f t="shared" si="27"/>
        <v>1</v>
      </c>
      <c r="BV679" s="37"/>
    </row>
    <row r="680" spans="1:74" ht="15">
      <c r="A680" s="37"/>
      <c r="B680" s="37"/>
      <c r="C680" s="37"/>
      <c r="D680" s="37"/>
      <c r="E680" s="37"/>
      <c r="F680" s="37"/>
      <c r="G680" s="37"/>
      <c r="H680" s="37"/>
      <c r="I680" s="37"/>
      <c r="J680" s="37"/>
      <c r="K680" s="37"/>
      <c r="L680" s="37"/>
      <c r="M680" s="37"/>
      <c r="N680" s="37"/>
      <c r="O680" s="37"/>
      <c r="P680" s="37"/>
      <c r="U680" s="114"/>
      <c r="AL680" s="216" t="str">
        <f>IF(ISERROR(IF('T203'!B680="","",'T203'!B680)),"",IF('T203'!B680="","",'T203'!B680))</f>
        <v>A42002</v>
      </c>
      <c r="AM680" s="216" t="str">
        <f>IF(ISERROR(IF('T203'!K680="","",'T203'!K680)),"",IF('T203'!K680="","",'T203'!K680))</f>
        <v>A28054</v>
      </c>
      <c r="AN680" s="216">
        <f t="shared" si="28"/>
        <v>680</v>
      </c>
      <c r="AO680" s="216" t="str">
        <f>IF(ISERROR('T203'!L680),"",'T203'!L680)</f>
        <v xml:space="preserve"> </v>
      </c>
      <c r="AP680" s="216">
        <f t="shared" si="27"/>
        <v>1</v>
      </c>
      <c r="BV680" s="37"/>
    </row>
    <row r="681" spans="1:74" ht="15">
      <c r="A681" s="37"/>
      <c r="B681" s="37"/>
      <c r="C681" s="37"/>
      <c r="D681" s="37"/>
      <c r="E681" s="37"/>
      <c r="F681" s="37"/>
      <c r="G681" s="37"/>
      <c r="H681" s="37"/>
      <c r="I681" s="37"/>
      <c r="J681" s="37"/>
      <c r="K681" s="37"/>
      <c r="L681" s="37"/>
      <c r="M681" s="37"/>
      <c r="N681" s="37"/>
      <c r="O681" s="37"/>
      <c r="P681" s="37"/>
      <c r="U681" s="114"/>
      <c r="AL681" s="216" t="str">
        <f>IF(ISERROR(IF('T203'!B681="","",'T203'!B681)),"",IF('T203'!B681="","",'T203'!B681))</f>
        <v>A42004</v>
      </c>
      <c r="AM681" s="216" t="str">
        <f>IF(ISERROR(IF('T203'!K681="","",'T203'!K681)),"",IF('T203'!K681="","",'T203'!K681))</f>
        <v>A28056</v>
      </c>
      <c r="AN681" s="216">
        <f t="shared" si="28"/>
        <v>681</v>
      </c>
      <c r="AO681" s="216" t="str">
        <f>IF(ISERROR('T203'!L681),"",'T203'!L681)</f>
        <v>FULL FACE</v>
      </c>
      <c r="AP681" s="216">
        <f t="shared" si="27"/>
        <v>1</v>
      </c>
      <c r="BV681" s="37"/>
    </row>
    <row r="682" spans="1:74" ht="15">
      <c r="A682" s="37"/>
      <c r="B682" s="37"/>
      <c r="C682" s="37"/>
      <c r="D682" s="37"/>
      <c r="E682" s="37"/>
      <c r="F682" s="37"/>
      <c r="G682" s="37"/>
      <c r="H682" s="37"/>
      <c r="I682" s="37"/>
      <c r="J682" s="37"/>
      <c r="K682" s="37"/>
      <c r="L682" s="37"/>
      <c r="M682" s="37"/>
      <c r="N682" s="37"/>
      <c r="O682" s="37"/>
      <c r="P682" s="37"/>
      <c r="U682" s="114"/>
      <c r="AL682" s="216" t="str">
        <f>IF(ISERROR(IF('T203'!B682="","",'T203'!B682)),"",IF('T203'!B682="","",'T203'!B682))</f>
        <v>A42006</v>
      </c>
      <c r="AM682" s="216" t="str">
        <f>IF(ISERROR(IF('T203'!K682="","",'T203'!K682)),"",IF('T203'!K682="","",'T203'!K682))</f>
        <v>A28058</v>
      </c>
      <c r="AN682" s="216">
        <f t="shared" si="28"/>
        <v>682</v>
      </c>
      <c r="AO682" s="216" t="str">
        <f>IF(ISERROR('T203'!L682),"",'T203'!L682)</f>
        <v>1-8</v>
      </c>
      <c r="AP682" s="216">
        <f t="shared" si="27"/>
        <v>1</v>
      </c>
      <c r="BV682" s="37"/>
    </row>
    <row r="683" spans="1:74" ht="15">
      <c r="A683" s="37"/>
      <c r="B683" s="37"/>
      <c r="C683" s="37"/>
      <c r="D683" s="37"/>
      <c r="E683" s="37"/>
      <c r="F683" s="37"/>
      <c r="G683" s="37"/>
      <c r="H683" s="37"/>
      <c r="I683" s="37"/>
      <c r="J683" s="37"/>
      <c r="K683" s="37"/>
      <c r="L683" s="37"/>
      <c r="M683" s="37"/>
      <c r="N683" s="37"/>
      <c r="O683" s="37"/>
      <c r="P683" s="37"/>
      <c r="U683" s="114"/>
      <c r="AL683" s="216" t="str">
        <f>IF(ISERROR(IF('T203'!B683="","",'T203'!B683)),"",IF('T203'!B683="","",'T203'!B683))</f>
        <v>A42008</v>
      </c>
      <c r="AM683" s="216" t="str">
        <f>IF(ISERROR(IF('T203'!K683="","",'T203'!K683)),"",IF('T203'!K683="","",'T203'!K683))</f>
        <v>A28058</v>
      </c>
      <c r="AN683" s="216">
        <f t="shared" si="28"/>
        <v>683</v>
      </c>
      <c r="AO683" s="216" t="str">
        <f>IF(ISERROR('T203'!L683),"",'T203'!L683)</f>
        <v>2-8</v>
      </c>
      <c r="AP683" s="216">
        <f t="shared" si="27"/>
        <v>1</v>
      </c>
      <c r="BV683" s="37"/>
    </row>
    <row r="684" spans="1:74" ht="15">
      <c r="A684" s="37"/>
      <c r="B684" s="37"/>
      <c r="C684" s="37"/>
      <c r="D684" s="37"/>
      <c r="E684" s="37"/>
      <c r="F684" s="37"/>
      <c r="G684" s="37"/>
      <c r="H684" s="37"/>
      <c r="I684" s="37"/>
      <c r="J684" s="37"/>
      <c r="K684" s="37"/>
      <c r="L684" s="37"/>
      <c r="M684" s="37"/>
      <c r="N684" s="37"/>
      <c r="O684" s="37"/>
      <c r="P684" s="37"/>
      <c r="U684" s="114"/>
      <c r="AL684" s="216" t="str">
        <f>IF(ISERROR(IF('T203'!B684="","",'T203'!B684)),"",IF('T203'!B684="","",'T203'!B684))</f>
        <v>A42502</v>
      </c>
      <c r="AM684" s="216" t="str">
        <f>IF(ISERROR(IF('T203'!K684="","",'T203'!K684)),"",IF('T203'!K684="","",'T203'!K684))</f>
        <v>A28502</v>
      </c>
      <c r="AN684" s="216">
        <f t="shared" si="28"/>
        <v>684</v>
      </c>
      <c r="AO684" s="216" t="str">
        <f>IF(ISERROR('T203'!L684),"",'T203'!L684)</f>
        <v xml:space="preserve"> </v>
      </c>
      <c r="AP684" s="216">
        <f t="shared" si="27"/>
        <v>1</v>
      </c>
      <c r="BV684" s="37"/>
    </row>
    <row r="685" spans="1:74" ht="15">
      <c r="A685" s="37"/>
      <c r="B685" s="37"/>
      <c r="C685" s="37"/>
      <c r="D685" s="37"/>
      <c r="E685" s="37"/>
      <c r="F685" s="37"/>
      <c r="G685" s="37"/>
      <c r="H685" s="37"/>
      <c r="I685" s="37"/>
      <c r="J685" s="37"/>
      <c r="K685" s="37"/>
      <c r="L685" s="37"/>
      <c r="M685" s="37"/>
      <c r="N685" s="37"/>
      <c r="O685" s="37"/>
      <c r="P685" s="37"/>
      <c r="U685" s="114"/>
      <c r="AL685" s="216" t="str">
        <f>IF(ISERROR(IF('T203'!B685="","",'T203'!B685)),"",IF('T203'!B685="","",'T203'!B685))</f>
        <v>A42504</v>
      </c>
      <c r="AM685" s="216" t="str">
        <f>IF(ISERROR(IF('T203'!K685="","",'T203'!K685)),"",IF('T203'!K685="","",'T203'!K685))</f>
        <v>A28502</v>
      </c>
      <c r="AN685" s="216">
        <f t="shared" si="28"/>
        <v>685</v>
      </c>
      <c r="AO685" s="216" t="str">
        <f>IF(ISERROR('T203'!L685),"",'T203'!L685)</f>
        <v xml:space="preserve"> </v>
      </c>
      <c r="AP685" s="216">
        <f t="shared" si="27"/>
        <v>1</v>
      </c>
      <c r="BV685" s="37"/>
    </row>
    <row r="686" spans="1:74" ht="15">
      <c r="A686" s="37"/>
      <c r="B686" s="37"/>
      <c r="C686" s="37"/>
      <c r="D686" s="37"/>
      <c r="E686" s="37"/>
      <c r="F686" s="37"/>
      <c r="G686" s="37"/>
      <c r="H686" s="37"/>
      <c r="I686" s="37"/>
      <c r="J686" s="37"/>
      <c r="K686" s="37"/>
      <c r="L686" s="37"/>
      <c r="M686" s="37"/>
      <c r="N686" s="37"/>
      <c r="O686" s="37"/>
      <c r="P686" s="37"/>
      <c r="U686" s="114"/>
      <c r="AL686" s="216" t="str">
        <f>IF(ISERROR(IF('T203'!B686="","",'T203'!B686)),"",IF('T203'!B686="","",'T203'!B686))</f>
        <v>A42506</v>
      </c>
      <c r="AM686" s="216" t="str">
        <f>IF(ISERROR(IF('T203'!K686="","",'T203'!K686)),"",IF('T203'!K686="","",'T203'!K686))</f>
        <v>A28504</v>
      </c>
      <c r="AN686" s="216">
        <f t="shared" si="28"/>
        <v>686</v>
      </c>
      <c r="AO686" s="216" t="str">
        <f>IF(ISERROR('T203'!L686),"",'T203'!L686)</f>
        <v xml:space="preserve"> </v>
      </c>
      <c r="AP686" s="216">
        <f t="shared" si="27"/>
        <v>1</v>
      </c>
      <c r="BV686" s="37"/>
    </row>
    <row r="687" spans="1:74" ht="15">
      <c r="A687" s="37"/>
      <c r="B687" s="37"/>
      <c r="C687" s="37"/>
      <c r="D687" s="37"/>
      <c r="E687" s="37"/>
      <c r="F687" s="37"/>
      <c r="G687" s="37"/>
      <c r="H687" s="37"/>
      <c r="I687" s="37"/>
      <c r="J687" s="37"/>
      <c r="K687" s="37"/>
      <c r="L687" s="37"/>
      <c r="M687" s="37"/>
      <c r="N687" s="37"/>
      <c r="O687" s="37"/>
      <c r="P687" s="37"/>
      <c r="U687" s="114"/>
      <c r="AL687" s="216" t="str">
        <f>IF(ISERROR(IF('T203'!B687="","",'T203'!B687)),"",IF('T203'!B687="","",'T203'!B687))</f>
        <v>A42508</v>
      </c>
      <c r="AM687" s="216" t="str">
        <f>IF(ISERROR(IF('T203'!K687="","",'T203'!K687)),"",IF('T203'!K687="","",'T203'!K687))</f>
        <v>A28504</v>
      </c>
      <c r="AN687" s="216">
        <f t="shared" si="28"/>
        <v>687</v>
      </c>
      <c r="AO687" s="216" t="str">
        <f>IF(ISERROR('T203'!L687),"",'T203'!L687)</f>
        <v xml:space="preserve"> </v>
      </c>
      <c r="AP687" s="216">
        <f t="shared" si="27"/>
        <v>1</v>
      </c>
      <c r="BV687" s="37"/>
    </row>
    <row r="688" spans="1:74" ht="15">
      <c r="A688" s="37"/>
      <c r="B688" s="37"/>
      <c r="C688" s="37"/>
      <c r="D688" s="37"/>
      <c r="E688" s="37"/>
      <c r="F688" s="37"/>
      <c r="G688" s="37"/>
      <c r="H688" s="37"/>
      <c r="I688" s="37"/>
      <c r="J688" s="37"/>
      <c r="K688" s="37"/>
      <c r="L688" s="37"/>
      <c r="M688" s="37"/>
      <c r="N688" s="37"/>
      <c r="O688" s="37"/>
      <c r="P688" s="37"/>
      <c r="U688" s="114"/>
      <c r="AL688" s="216" t="str">
        <f>IF(ISERROR(IF('T203'!B688="","",'T203'!B688)),"",IF('T203'!B688="","",'T203'!B688))</f>
        <v>A42510</v>
      </c>
      <c r="AM688" s="216" t="str">
        <f>IF(ISERROR(IF('T203'!K688="","",'T203'!K688)),"",IF('T203'!K688="","",'T203'!K688))</f>
        <v>A28506</v>
      </c>
      <c r="AN688" s="216">
        <f t="shared" si="28"/>
        <v>688</v>
      </c>
      <c r="AO688" s="216" t="str">
        <f>IF(ISERROR('T203'!L688),"",'T203'!L688)</f>
        <v xml:space="preserve"> </v>
      </c>
      <c r="AP688" s="216">
        <f t="shared" si="27"/>
        <v>1</v>
      </c>
      <c r="BV688" s="37"/>
    </row>
    <row r="689" spans="1:74" ht="15">
      <c r="A689" s="37"/>
      <c r="B689" s="37"/>
      <c r="C689" s="37"/>
      <c r="D689" s="37"/>
      <c r="E689" s="37"/>
      <c r="F689" s="37"/>
      <c r="G689" s="37"/>
      <c r="H689" s="37"/>
      <c r="I689" s="37"/>
      <c r="J689" s="37"/>
      <c r="K689" s="37"/>
      <c r="L689" s="37"/>
      <c r="M689" s="37"/>
      <c r="N689" s="37"/>
      <c r="O689" s="37"/>
      <c r="P689" s="37"/>
      <c r="U689" s="114"/>
      <c r="AL689" s="216" t="str">
        <f>IF(ISERROR(IF('T203'!B689="","",'T203'!B689)),"",IF('T203'!B689="","",'T203'!B689))</f>
        <v>A42512</v>
      </c>
      <c r="AM689" s="216" t="str">
        <f>IF(ISERROR(IF('T203'!K689="","",'T203'!K689)),"",IF('T203'!K689="","",'T203'!K689))</f>
        <v>A28506</v>
      </c>
      <c r="AN689" s="216">
        <f t="shared" si="28"/>
        <v>689</v>
      </c>
      <c r="AO689" s="216" t="str">
        <f>IF(ISERROR('T203'!L689),"",'T203'!L689)</f>
        <v xml:space="preserve"> </v>
      </c>
      <c r="AP689" s="216">
        <f t="shared" si="27"/>
        <v>1</v>
      </c>
      <c r="BV689" s="37"/>
    </row>
    <row r="690" spans="1:74" ht="15">
      <c r="A690" s="37"/>
      <c r="B690" s="37"/>
      <c r="C690" s="37"/>
      <c r="D690" s="37"/>
      <c r="E690" s="37"/>
      <c r="F690" s="37"/>
      <c r="G690" s="37"/>
      <c r="H690" s="37"/>
      <c r="I690" s="37"/>
      <c r="J690" s="37"/>
      <c r="K690" s="37"/>
      <c r="L690" s="37"/>
      <c r="M690" s="37"/>
      <c r="N690" s="37"/>
      <c r="O690" s="37"/>
      <c r="P690" s="37"/>
      <c r="U690" s="114"/>
      <c r="AL690" s="216" t="str">
        <f>IF(ISERROR(IF('T203'!B690="","",'T203'!B690)),"",IF('T203'!B690="","",'T203'!B690))</f>
        <v>A42514</v>
      </c>
      <c r="AM690" s="216" t="str">
        <f>IF(ISERROR(IF('T203'!K690="","",'T203'!K690)),"",IF('T203'!K690="","",'T203'!K690))</f>
        <v>A28508</v>
      </c>
      <c r="AN690" s="216">
        <f t="shared" si="28"/>
        <v>690</v>
      </c>
      <c r="AO690" s="216" t="str">
        <f>IF(ISERROR('T203'!L690),"",'T203'!L690)</f>
        <v xml:space="preserve"> </v>
      </c>
      <c r="AP690" s="216">
        <f t="shared" si="27"/>
        <v>1</v>
      </c>
      <c r="BV690" s="37"/>
    </row>
    <row r="691" spans="1:74" ht="15">
      <c r="A691" s="37"/>
      <c r="B691" s="37"/>
      <c r="C691" s="37"/>
      <c r="D691" s="37"/>
      <c r="E691" s="37"/>
      <c r="F691" s="37"/>
      <c r="G691" s="37"/>
      <c r="H691" s="37"/>
      <c r="I691" s="37"/>
      <c r="J691" s="37"/>
      <c r="K691" s="37"/>
      <c r="L691" s="37"/>
      <c r="M691" s="37"/>
      <c r="N691" s="37"/>
      <c r="O691" s="37"/>
      <c r="P691" s="37"/>
      <c r="U691" s="114"/>
      <c r="AL691" s="216" t="str">
        <f>IF(ISERROR(IF('T203'!B691="","",'T203'!B691)),"",IF('T203'!B691="","",'T203'!B691))</f>
        <v>A42516</v>
      </c>
      <c r="AM691" s="216" t="str">
        <f>IF(ISERROR(IF('T203'!K691="","",'T203'!K691)),"",IF('T203'!K691="","",'T203'!K691))</f>
        <v>A28508</v>
      </c>
      <c r="AN691" s="216">
        <f t="shared" si="28"/>
        <v>691</v>
      </c>
      <c r="AO691" s="216" t="str">
        <f>IF(ISERROR('T203'!L691),"",'T203'!L691)</f>
        <v xml:space="preserve"> </v>
      </c>
      <c r="AP691" s="216">
        <f t="shared" si="27"/>
        <v>1</v>
      </c>
      <c r="BV691" s="37"/>
    </row>
    <row r="692" spans="1:74" ht="15">
      <c r="A692" s="37"/>
      <c r="B692" s="37"/>
      <c r="C692" s="37"/>
      <c r="D692" s="37"/>
      <c r="E692" s="37"/>
      <c r="F692" s="37"/>
      <c r="G692" s="37"/>
      <c r="H692" s="37"/>
      <c r="I692" s="37"/>
      <c r="J692" s="37"/>
      <c r="K692" s="37"/>
      <c r="L692" s="37"/>
      <c r="M692" s="37"/>
      <c r="N692" s="37"/>
      <c r="O692" s="37"/>
      <c r="P692" s="37"/>
      <c r="U692" s="114"/>
      <c r="AL692" s="216" t="str">
        <f>IF(ISERROR(IF('T203'!B692="","",'T203'!B692)),"",IF('T203'!B692="","",'T203'!B692))</f>
        <v>A42518</v>
      </c>
      <c r="AM692" s="216" t="str">
        <f>IF(ISERROR(IF('T203'!K692="","",'T203'!K692)),"",IF('T203'!K692="","",'T203'!K692))</f>
        <v>A28510</v>
      </c>
      <c r="AN692" s="216">
        <f t="shared" si="28"/>
        <v>692</v>
      </c>
      <c r="AO692" s="216" t="str">
        <f>IF(ISERROR('T203'!L692),"",'T203'!L692)</f>
        <v xml:space="preserve"> </v>
      </c>
      <c r="AP692" s="216">
        <f t="shared" si="27"/>
        <v>1</v>
      </c>
      <c r="BV692" s="37"/>
    </row>
    <row r="693" spans="1:74" ht="15">
      <c r="A693" s="37"/>
      <c r="B693" s="37"/>
      <c r="C693" s="37"/>
      <c r="D693" s="37"/>
      <c r="E693" s="37"/>
      <c r="F693" s="37"/>
      <c r="G693" s="37"/>
      <c r="H693" s="37"/>
      <c r="I693" s="37"/>
      <c r="J693" s="37"/>
      <c r="K693" s="37"/>
      <c r="L693" s="37"/>
      <c r="M693" s="37"/>
      <c r="N693" s="37"/>
      <c r="O693" s="37"/>
      <c r="P693" s="37"/>
      <c r="U693" s="114"/>
      <c r="AL693" s="216" t="str">
        <f>IF(ISERROR(IF('T203'!B693="","",'T203'!B693)),"",IF('T203'!B693="","",'T203'!B693))</f>
        <v>A42520</v>
      </c>
      <c r="AM693" s="216" t="str">
        <f>IF(ISERROR(IF('T203'!K693="","",'T203'!K693)),"",IF('T203'!K693="","",'T203'!K693))</f>
        <v>A28512</v>
      </c>
      <c r="AN693" s="216">
        <f t="shared" si="28"/>
        <v>693</v>
      </c>
      <c r="AO693" s="216" t="str">
        <f>IF(ISERROR('T203'!L693),"",'T203'!L693)</f>
        <v xml:space="preserve"> </v>
      </c>
      <c r="AP693" s="216">
        <f t="shared" si="27"/>
        <v>1</v>
      </c>
      <c r="BV693" s="37"/>
    </row>
    <row r="694" spans="1:74" ht="15">
      <c r="A694" s="37"/>
      <c r="B694" s="37"/>
      <c r="C694" s="37"/>
      <c r="D694" s="37"/>
      <c r="E694" s="37"/>
      <c r="F694" s="37"/>
      <c r="G694" s="37"/>
      <c r="H694" s="37"/>
      <c r="I694" s="37"/>
      <c r="J694" s="37"/>
      <c r="K694" s="37"/>
      <c r="L694" s="37"/>
      <c r="M694" s="37"/>
      <c r="N694" s="37"/>
      <c r="O694" s="37"/>
      <c r="P694" s="37"/>
      <c r="U694" s="114"/>
      <c r="AL694" s="216" t="str">
        <f>IF(ISERROR(IF('T203'!B694="","",'T203'!B694)),"",IF('T203'!B694="","",'T203'!B694))</f>
        <v>A42522</v>
      </c>
      <c r="AM694" s="216" t="str">
        <f>IF(ISERROR(IF('T203'!K694="","",'T203'!K694)),"",IF('T203'!K694="","",'T203'!K694))</f>
        <v>A28514</v>
      </c>
      <c r="AN694" s="216">
        <f t="shared" si="28"/>
        <v>694</v>
      </c>
      <c r="AO694" s="216" t="str">
        <f>IF(ISERROR('T203'!L694),"",'T203'!L694)</f>
        <v xml:space="preserve"> </v>
      </c>
      <c r="AP694" s="216">
        <f t="shared" si="27"/>
        <v>1</v>
      </c>
      <c r="BV694" s="37"/>
    </row>
    <row r="695" spans="1:74" ht="15">
      <c r="A695" s="37"/>
      <c r="B695" s="37"/>
      <c r="C695" s="37"/>
      <c r="D695" s="37"/>
      <c r="E695" s="37"/>
      <c r="F695" s="37"/>
      <c r="G695" s="37"/>
      <c r="H695" s="37"/>
      <c r="I695" s="37"/>
      <c r="J695" s="37"/>
      <c r="K695" s="37"/>
      <c r="L695" s="37"/>
      <c r="M695" s="37"/>
      <c r="N695" s="37"/>
      <c r="O695" s="37"/>
      <c r="P695" s="37"/>
      <c r="U695" s="114"/>
      <c r="AL695" s="216" t="str">
        <f>IF(ISERROR(IF('T203'!B695="","",'T203'!B695)),"",IF('T203'!B695="","",'T203'!B695))</f>
        <v>A42524</v>
      </c>
      <c r="AM695" s="216" t="str">
        <f>IF(ISERROR(IF('T203'!K695="","",'T203'!K695)),"",IF('T203'!K695="","",'T203'!K695))</f>
        <v>A28514</v>
      </c>
      <c r="AN695" s="216">
        <f t="shared" si="28"/>
        <v>695</v>
      </c>
      <c r="AO695" s="216" t="str">
        <f>IF(ISERROR('T203'!L695),"",'T203'!L695)</f>
        <v xml:space="preserve"> </v>
      </c>
      <c r="AP695" s="216">
        <f t="shared" si="27"/>
        <v>1</v>
      </c>
      <c r="BV695" s="37"/>
    </row>
    <row r="696" spans="1:74" ht="15">
      <c r="A696" s="37"/>
      <c r="B696" s="37"/>
      <c r="C696" s="37"/>
      <c r="D696" s="37"/>
      <c r="E696" s="37"/>
      <c r="F696" s="37"/>
      <c r="G696" s="37"/>
      <c r="H696" s="37"/>
      <c r="I696" s="37"/>
      <c r="J696" s="37"/>
      <c r="K696" s="37"/>
      <c r="L696" s="37"/>
      <c r="M696" s="37"/>
      <c r="N696" s="37"/>
      <c r="O696" s="37"/>
      <c r="P696" s="37"/>
      <c r="U696" s="114"/>
      <c r="AL696" s="216" t="str">
        <f>IF(ISERROR(IF('T203'!B696="","",'T203'!B696)),"",IF('T203'!B696="","",'T203'!B696))</f>
        <v>A42526</v>
      </c>
      <c r="AM696" s="216" t="str">
        <f>IF(ISERROR(IF('T203'!K696="","",'T203'!K696)),"",IF('T203'!K696="","",'T203'!K696))</f>
        <v>A28516</v>
      </c>
      <c r="AN696" s="216">
        <f t="shared" si="28"/>
        <v>696</v>
      </c>
      <c r="AO696" s="216" t="str">
        <f>IF(ISERROR('T203'!L696),"",'T203'!L696)</f>
        <v xml:space="preserve"> </v>
      </c>
      <c r="AP696" s="216">
        <f t="shared" si="27"/>
        <v>1</v>
      </c>
      <c r="BV696" s="37"/>
    </row>
    <row r="697" spans="1:74" ht="15">
      <c r="A697" s="37"/>
      <c r="B697" s="37"/>
      <c r="C697" s="37"/>
      <c r="D697" s="37"/>
      <c r="E697" s="37"/>
      <c r="F697" s="37"/>
      <c r="G697" s="37"/>
      <c r="H697" s="37"/>
      <c r="I697" s="37"/>
      <c r="J697" s="37"/>
      <c r="K697" s="37"/>
      <c r="L697" s="37"/>
      <c r="M697" s="37"/>
      <c r="N697" s="37"/>
      <c r="O697" s="37"/>
      <c r="P697" s="37"/>
      <c r="U697" s="114"/>
      <c r="AL697" s="216" t="str">
        <f>IF(ISERROR(IF('T203'!B697="","",'T203'!B697)),"",IF('T203'!B697="","",'T203'!B697))</f>
        <v>A42528</v>
      </c>
      <c r="AM697" s="216" t="str">
        <f>IF(ISERROR(IF('T203'!K697="","",'T203'!K697)),"",IF('T203'!K697="","",'T203'!K697))</f>
        <v>A28518</v>
      </c>
      <c r="AN697" s="216">
        <f t="shared" si="28"/>
        <v>697</v>
      </c>
      <c r="AO697" s="216" t="str">
        <f>IF(ISERROR('T203'!L697),"",'T203'!L697)</f>
        <v xml:space="preserve"> </v>
      </c>
      <c r="AP697" s="216">
        <f t="shared" si="27"/>
        <v>1</v>
      </c>
      <c r="BV697" s="37"/>
    </row>
    <row r="698" spans="1:74" ht="15">
      <c r="A698" s="37"/>
      <c r="B698" s="37"/>
      <c r="C698" s="37"/>
      <c r="D698" s="37"/>
      <c r="E698" s="37"/>
      <c r="F698" s="37"/>
      <c r="G698" s="37"/>
      <c r="H698" s="37"/>
      <c r="I698" s="37"/>
      <c r="J698" s="37"/>
      <c r="K698" s="37"/>
      <c r="L698" s="37"/>
      <c r="M698" s="37"/>
      <c r="N698" s="37"/>
      <c r="O698" s="37"/>
      <c r="P698" s="37"/>
      <c r="U698" s="114"/>
      <c r="AL698" s="216" t="str">
        <f>IF(ISERROR(IF('T203'!B698="","",'T203'!B698)),"",IF('T203'!B698="","",'T203'!B698))</f>
        <v>A42530</v>
      </c>
      <c r="AM698" s="216" t="str">
        <f>IF(ISERROR(IF('T203'!K698="","",'T203'!K698)),"",IF('T203'!K698="","",'T203'!K698))</f>
        <v>A28520</v>
      </c>
      <c r="AN698" s="216">
        <f t="shared" si="28"/>
        <v>698</v>
      </c>
      <c r="AO698" s="216" t="str">
        <f>IF(ISERROR('T203'!L698),"",'T203'!L698)</f>
        <v xml:space="preserve"> </v>
      </c>
      <c r="AP698" s="216">
        <f t="shared" si="27"/>
        <v>1</v>
      </c>
      <c r="BV698" s="37"/>
    </row>
    <row r="699" spans="1:74" ht="15">
      <c r="A699" s="37"/>
      <c r="B699" s="37"/>
      <c r="C699" s="37"/>
      <c r="D699" s="37"/>
      <c r="E699" s="37"/>
      <c r="F699" s="37"/>
      <c r="G699" s="37"/>
      <c r="H699" s="37"/>
      <c r="I699" s="37"/>
      <c r="J699" s="37"/>
      <c r="K699" s="37"/>
      <c r="L699" s="37"/>
      <c r="M699" s="37"/>
      <c r="N699" s="37"/>
      <c r="O699" s="37"/>
      <c r="P699" s="37"/>
      <c r="U699" s="114"/>
      <c r="AL699" s="216" t="str">
        <f>IF(ISERROR(IF('T203'!B699="","",'T203'!B699)),"",IF('T203'!B699="","",'T203'!B699))</f>
        <v>A42532</v>
      </c>
      <c r="AM699" s="216" t="str">
        <f>IF(ISERROR(IF('T203'!K699="","",'T203'!K699)),"",IF('T203'!K699="","",'T203'!K699))</f>
        <v>A28522</v>
      </c>
      <c r="AN699" s="216">
        <f t="shared" si="28"/>
        <v>699</v>
      </c>
      <c r="AO699" s="216" t="str">
        <f>IF(ISERROR('T203'!L699),"",'T203'!L699)</f>
        <v xml:space="preserve"> </v>
      </c>
      <c r="AP699" s="216">
        <f t="shared" si="27"/>
        <v>1</v>
      </c>
      <c r="BV699" s="37"/>
    </row>
    <row r="700" spans="1:74" ht="15">
      <c r="A700" s="37"/>
      <c r="B700" s="37"/>
      <c r="C700" s="37"/>
      <c r="D700" s="37"/>
      <c r="E700" s="37"/>
      <c r="F700" s="37"/>
      <c r="G700" s="37"/>
      <c r="H700" s="37"/>
      <c r="I700" s="37"/>
      <c r="J700" s="37"/>
      <c r="K700" s="37"/>
      <c r="L700" s="37"/>
      <c r="M700" s="37"/>
      <c r="N700" s="37"/>
      <c r="O700" s="37"/>
      <c r="P700" s="37"/>
      <c r="U700" s="114"/>
      <c r="AL700" s="216" t="str">
        <f>IF(ISERROR(IF('T203'!B700="","",'T203'!B700)),"",IF('T203'!B700="","",'T203'!B700))</f>
        <v>A43002</v>
      </c>
      <c r="AM700" s="216" t="str">
        <f>IF(ISERROR(IF('T203'!K700="","",'T203'!K700)),"",IF('T203'!K700="","",'T203'!K700))</f>
        <v>A28524</v>
      </c>
      <c r="AN700" s="216">
        <f t="shared" si="28"/>
        <v>700</v>
      </c>
      <c r="AO700" s="216" t="str">
        <f>IF(ISERROR('T203'!L700),"",'T203'!L700)</f>
        <v xml:space="preserve"> </v>
      </c>
      <c r="AP700" s="216">
        <f t="shared" si="27"/>
        <v>1</v>
      </c>
      <c r="BV700" s="37"/>
    </row>
    <row r="701" spans="1:74" ht="15">
      <c r="A701" s="37"/>
      <c r="B701" s="37"/>
      <c r="C701" s="37"/>
      <c r="D701" s="37"/>
      <c r="E701" s="37"/>
      <c r="F701" s="37"/>
      <c r="G701" s="37"/>
      <c r="H701" s="37"/>
      <c r="I701" s="37"/>
      <c r="J701" s="37"/>
      <c r="K701" s="37"/>
      <c r="L701" s="37"/>
      <c r="M701" s="37"/>
      <c r="N701" s="37"/>
      <c r="O701" s="37"/>
      <c r="P701" s="37"/>
      <c r="U701" s="114"/>
      <c r="AL701" s="216" t="str">
        <f>IF(ISERROR(IF('T203'!B701="","",'T203'!B701)),"",IF('T203'!B701="","",'T203'!B701))</f>
        <v>A43004</v>
      </c>
      <c r="AM701" s="216" t="str">
        <f>IF(ISERROR(IF('T203'!K701="","",'T203'!K701)),"",IF('T203'!K701="","",'T203'!K701))</f>
        <v>A28526</v>
      </c>
      <c r="AN701" s="216">
        <f t="shared" si="28"/>
        <v>701</v>
      </c>
      <c r="AO701" s="216" t="str">
        <f>IF(ISERROR('T203'!L701),"",'T203'!L701)</f>
        <v xml:space="preserve"> </v>
      </c>
      <c r="AP701" s="216">
        <f t="shared" si="27"/>
        <v>1</v>
      </c>
      <c r="BV701" s="37"/>
    </row>
    <row r="702" spans="1:74" ht="15">
      <c r="A702" s="37"/>
      <c r="B702" s="37"/>
      <c r="C702" s="37"/>
      <c r="D702" s="37"/>
      <c r="E702" s="37"/>
      <c r="F702" s="37"/>
      <c r="G702" s="37"/>
      <c r="H702" s="37"/>
      <c r="I702" s="37"/>
      <c r="J702" s="37"/>
      <c r="K702" s="37"/>
      <c r="L702" s="37"/>
      <c r="M702" s="37"/>
      <c r="N702" s="37"/>
      <c r="O702" s="37"/>
      <c r="P702" s="37"/>
      <c r="U702" s="114"/>
      <c r="AL702" s="216" t="str">
        <f>IF(ISERROR(IF('T203'!B702="","",'T203'!B702)),"",IF('T203'!B702="","",'T203'!B702))</f>
        <v>A43502</v>
      </c>
      <c r="AM702" s="216" t="str">
        <f>IF(ISERROR(IF('T203'!K702="","",'T203'!K702)),"",IF('T203'!K702="","",'T203'!K702))</f>
        <v>A28528</v>
      </c>
      <c r="AN702" s="216">
        <f t="shared" si="28"/>
        <v>702</v>
      </c>
      <c r="AO702" s="216" t="str">
        <f>IF(ISERROR('T203'!L702),"",'T203'!L702)</f>
        <v xml:space="preserve"> </v>
      </c>
      <c r="AP702" s="216">
        <f t="shared" si="27"/>
        <v>1</v>
      </c>
      <c r="BV702" s="37"/>
    </row>
    <row r="703" spans="1:74" ht="15">
      <c r="A703" s="37"/>
      <c r="B703" s="37"/>
      <c r="C703" s="37"/>
      <c r="D703" s="37"/>
      <c r="E703" s="37"/>
      <c r="F703" s="37"/>
      <c r="G703" s="37"/>
      <c r="H703" s="37"/>
      <c r="I703" s="37"/>
      <c r="J703" s="37"/>
      <c r="K703" s="37"/>
      <c r="L703" s="37"/>
      <c r="M703" s="37"/>
      <c r="N703" s="37"/>
      <c r="O703" s="37"/>
      <c r="P703" s="37"/>
      <c r="U703" s="114"/>
      <c r="AL703" s="216" t="str">
        <f>IF(ISERROR(IF('T203'!B703="","",'T203'!B703)),"",IF('T203'!B703="","",'T203'!B703))</f>
        <v>A43504</v>
      </c>
      <c r="AM703" s="216" t="str">
        <f>IF(ISERROR(IF('T203'!K703="","",'T203'!K703)),"",IF('T203'!K703="","",'T203'!K703))</f>
        <v>A28530</v>
      </c>
      <c r="AN703" s="216">
        <f t="shared" si="28"/>
        <v>703</v>
      </c>
      <c r="AO703" s="216" t="str">
        <f>IF(ISERROR('T203'!L703),"",'T203'!L703)</f>
        <v xml:space="preserve"> </v>
      </c>
      <c r="AP703" s="216">
        <f t="shared" si="27"/>
        <v>1</v>
      </c>
      <c r="BV703" s="37"/>
    </row>
    <row r="704" spans="1:74" ht="15">
      <c r="A704" s="37"/>
      <c r="B704" s="37"/>
      <c r="C704" s="37"/>
      <c r="D704" s="37"/>
      <c r="E704" s="37"/>
      <c r="F704" s="37"/>
      <c r="G704" s="37"/>
      <c r="H704" s="37"/>
      <c r="I704" s="37"/>
      <c r="J704" s="37"/>
      <c r="K704" s="37"/>
      <c r="L704" s="37"/>
      <c r="M704" s="37"/>
      <c r="N704" s="37"/>
      <c r="O704" s="37"/>
      <c r="P704" s="37"/>
      <c r="U704" s="114"/>
      <c r="AL704" s="216" t="str">
        <f>IF(ISERROR(IF('T203'!B704="","",'T203'!B704)),"",IF('T203'!B704="","",'T203'!B704))</f>
        <v>A43506</v>
      </c>
      <c r="AM704" s="216" t="str">
        <f>IF(ISERROR(IF('T203'!K704="","",'T203'!K704)),"",IF('T203'!K704="","",'T203'!K704))</f>
        <v>A29002</v>
      </c>
      <c r="AN704" s="216">
        <f t="shared" si="28"/>
        <v>704</v>
      </c>
      <c r="AO704" s="216" t="str">
        <f>IF(ISERROR('T203'!L704),"",'T203'!L704)</f>
        <v>15</v>
      </c>
      <c r="AP704" s="216">
        <f t="shared" si="27"/>
        <v>1</v>
      </c>
      <c r="BV704" s="37"/>
    </row>
    <row r="705" spans="1:74" ht="15">
      <c r="A705" s="37"/>
      <c r="B705" s="37"/>
      <c r="C705" s="37"/>
      <c r="D705" s="37"/>
      <c r="E705" s="37"/>
      <c r="F705" s="37"/>
      <c r="G705" s="37"/>
      <c r="H705" s="37"/>
      <c r="I705" s="37"/>
      <c r="J705" s="37"/>
      <c r="K705" s="37"/>
      <c r="L705" s="37"/>
      <c r="M705" s="37"/>
      <c r="N705" s="37"/>
      <c r="O705" s="37"/>
      <c r="P705" s="37"/>
      <c r="U705" s="114"/>
      <c r="AL705" s="216" t="str">
        <f>IF(ISERROR(IF('T203'!B705="","",'T203'!B705)),"",IF('T203'!B705="","",'T203'!B705))</f>
        <v>A43508</v>
      </c>
      <c r="AM705" s="216" t="str">
        <f>IF(ISERROR(IF('T203'!K705="","",'T203'!K705)),"",IF('T203'!K705="","",'T203'!K705))</f>
        <v>A29002</v>
      </c>
      <c r="AN705" s="216">
        <f t="shared" si="28"/>
        <v>705</v>
      </c>
      <c r="AO705" s="216" t="str">
        <f>IF(ISERROR('T203'!L705),"",'T203'!L705)</f>
        <v>15-18</v>
      </c>
      <c r="AP705" s="216">
        <f t="shared" si="27"/>
        <v>1</v>
      </c>
      <c r="BV705" s="37"/>
    </row>
    <row r="706" spans="1:74" ht="15">
      <c r="A706" s="37"/>
      <c r="B706" s="37"/>
      <c r="C706" s="37"/>
      <c r="D706" s="37"/>
      <c r="E706" s="37"/>
      <c r="F706" s="37"/>
      <c r="G706" s="37"/>
      <c r="H706" s="37"/>
      <c r="I706" s="37"/>
      <c r="J706" s="37"/>
      <c r="K706" s="37"/>
      <c r="L706" s="37"/>
      <c r="M706" s="37"/>
      <c r="N706" s="37"/>
      <c r="O706" s="37"/>
      <c r="P706" s="37"/>
      <c r="U706" s="114"/>
      <c r="AL706" s="216" t="str">
        <f>IF(ISERROR(IF('T203'!B706="","",'T203'!B706)),"",IF('T203'!B706="","",'T203'!B706))</f>
        <v>A43510</v>
      </c>
      <c r="AM706" s="216" t="str">
        <f>IF(ISERROR(IF('T203'!K706="","",'T203'!K706)),"",IF('T203'!K706="","",'T203'!K706))</f>
        <v>A29002</v>
      </c>
      <c r="AN706" s="216">
        <f t="shared" si="28"/>
        <v>706</v>
      </c>
      <c r="AO706" s="216" t="str">
        <f>IF(ISERROR('T203'!L706),"",'T203'!L706)</f>
        <v>20</v>
      </c>
      <c r="AP706" s="216">
        <f t="shared" si="27"/>
        <v>1</v>
      </c>
      <c r="BV706" s="37"/>
    </row>
    <row r="707" spans="1:74" ht="15">
      <c r="A707" s="37"/>
      <c r="B707" s="37"/>
      <c r="C707" s="37"/>
      <c r="D707" s="37"/>
      <c r="E707" s="37"/>
      <c r="F707" s="37"/>
      <c r="G707" s="37"/>
      <c r="H707" s="37"/>
      <c r="I707" s="37"/>
      <c r="J707" s="37"/>
      <c r="K707" s="37"/>
      <c r="L707" s="37"/>
      <c r="M707" s="37"/>
      <c r="N707" s="37"/>
      <c r="O707" s="37"/>
      <c r="P707" s="37"/>
      <c r="U707" s="114"/>
      <c r="AL707" s="216" t="str">
        <f>IF(ISERROR(IF('T203'!B707="","",'T203'!B707)),"",IF('T203'!B707="","",'T203'!B707))</f>
        <v>A43512</v>
      </c>
      <c r="AM707" s="216" t="str">
        <f>IF(ISERROR(IF('T203'!K707="","",'T203'!K707)),"",IF('T203'!K707="","",'T203'!K707))</f>
        <v>A29002</v>
      </c>
      <c r="AN707" s="216">
        <f t="shared" si="28"/>
        <v>707</v>
      </c>
      <c r="AO707" s="216" t="str">
        <f>IF(ISERROR('T203'!L707),"",'T203'!L707)</f>
        <v>3-7</v>
      </c>
      <c r="AP707" s="216">
        <f t="shared" si="27"/>
        <v>1</v>
      </c>
      <c r="BV707" s="37"/>
    </row>
    <row r="708" spans="1:74" ht="15">
      <c r="A708" s="37"/>
      <c r="B708" s="37"/>
      <c r="C708" s="37"/>
      <c r="D708" s="37"/>
      <c r="E708" s="37"/>
      <c r="F708" s="37"/>
      <c r="G708" s="37"/>
      <c r="H708" s="37"/>
      <c r="I708" s="37"/>
      <c r="J708" s="37"/>
      <c r="K708" s="37"/>
      <c r="L708" s="37"/>
      <c r="M708" s="37"/>
      <c r="N708" s="37"/>
      <c r="O708" s="37"/>
      <c r="P708" s="37"/>
      <c r="U708" s="114"/>
      <c r="AL708" s="216" t="str">
        <f>IF(ISERROR(IF('T203'!B708="","",'T203'!B708)),"",IF('T203'!B708="","",'T203'!B708))</f>
        <v>A43514</v>
      </c>
      <c r="AM708" s="216" t="str">
        <f>IF(ISERROR(IF('T203'!K708="","",'T203'!K708)),"",IF('T203'!K708="","",'T203'!K708))</f>
        <v>A29004</v>
      </c>
      <c r="AN708" s="216">
        <f t="shared" si="28"/>
        <v>708</v>
      </c>
      <c r="AO708" s="216" t="str">
        <f>IF(ISERROR('T203'!L708),"",'T203'!L708)</f>
        <v>13-15</v>
      </c>
      <c r="AP708" s="216">
        <f t="shared" si="27"/>
        <v>1</v>
      </c>
      <c r="BV708" s="37"/>
    </row>
    <row r="709" spans="1:74" ht="15">
      <c r="A709" s="37"/>
      <c r="B709" s="37"/>
      <c r="C709" s="37"/>
      <c r="D709" s="37"/>
      <c r="E709" s="37"/>
      <c r="F709" s="37"/>
      <c r="G709" s="37"/>
      <c r="H709" s="37"/>
      <c r="I709" s="37"/>
      <c r="J709" s="37"/>
      <c r="K709" s="37"/>
      <c r="L709" s="37"/>
      <c r="M709" s="37"/>
      <c r="N709" s="37"/>
      <c r="O709" s="37"/>
      <c r="P709" s="37"/>
      <c r="U709" s="114"/>
      <c r="AL709" s="216" t="str">
        <f>IF(ISERROR(IF('T203'!B709="","",'T203'!B709)),"",IF('T203'!B709="","",'T203'!B709))</f>
        <v>A44002</v>
      </c>
      <c r="AM709" s="216" t="str">
        <f>IF(ISERROR(IF('T203'!K709="","",'T203'!K709)),"",IF('T203'!K709="","",'T203'!K709))</f>
        <v>A29004</v>
      </c>
      <c r="AN709" s="216">
        <f t="shared" si="28"/>
        <v>709</v>
      </c>
      <c r="AO709" s="216" t="str">
        <f>IF(ISERROR('T203'!L709),"",'T203'!L709)</f>
        <v>7</v>
      </c>
      <c r="AP709" s="216">
        <f t="shared" ref="AP709:AP772" si="29">IF(AO709="",0,1)</f>
        <v>1</v>
      </c>
      <c r="BV709" s="37"/>
    </row>
    <row r="710" spans="1:74" ht="15">
      <c r="A710" s="37"/>
      <c r="B710" s="37"/>
      <c r="C710" s="37"/>
      <c r="D710" s="37"/>
      <c r="E710" s="37"/>
      <c r="F710" s="37"/>
      <c r="G710" s="37"/>
      <c r="H710" s="37"/>
      <c r="I710" s="37"/>
      <c r="J710" s="37"/>
      <c r="K710" s="37"/>
      <c r="L710" s="37"/>
      <c r="M710" s="37"/>
      <c r="N710" s="37"/>
      <c r="O710" s="37"/>
      <c r="P710" s="37"/>
      <c r="U710" s="114"/>
      <c r="AL710" s="216" t="str">
        <f>IF(ISERROR(IF('T203'!B710="","",'T203'!B710)),"",IF('T203'!B710="","",'T203'!B710))</f>
        <v>A44004</v>
      </c>
      <c r="AM710" s="216" t="str">
        <f>IF(ISERROR(IF('T203'!K710="","",'T203'!K710)),"",IF('T203'!K710="","",'T203'!K710))</f>
        <v>A29006</v>
      </c>
      <c r="AN710" s="216">
        <f t="shared" si="28"/>
        <v>710</v>
      </c>
      <c r="AO710" s="216" t="str">
        <f>IF(ISERROR('T203'!L710),"",'T203'!L710)</f>
        <v>1B</v>
      </c>
      <c r="AP710" s="216">
        <f t="shared" si="29"/>
        <v>1</v>
      </c>
      <c r="BV710" s="37"/>
    </row>
    <row r="711" spans="1:74" ht="15">
      <c r="A711" s="37"/>
      <c r="B711" s="37"/>
      <c r="C711" s="37"/>
      <c r="D711" s="37"/>
      <c r="E711" s="37"/>
      <c r="F711" s="37"/>
      <c r="G711" s="37"/>
      <c r="H711" s="37"/>
      <c r="I711" s="37"/>
      <c r="J711" s="37"/>
      <c r="K711" s="37"/>
      <c r="L711" s="37"/>
      <c r="M711" s="37"/>
      <c r="N711" s="37"/>
      <c r="O711" s="37"/>
      <c r="P711" s="37"/>
      <c r="U711" s="114"/>
      <c r="AL711" s="216" t="str">
        <f>IF(ISERROR(IF('T203'!B711="","",'T203'!B711)),"",IF('T203'!B711="","",'T203'!B711))</f>
        <v>A44006</v>
      </c>
      <c r="AM711" s="216" t="str">
        <f>IF(ISERROR(IF('T203'!K711="","",'T203'!K711)),"",IF('T203'!K711="","",'T203'!K711))</f>
        <v>A29006</v>
      </c>
      <c r="AN711" s="216">
        <f t="shared" si="28"/>
        <v>711</v>
      </c>
      <c r="AO711" s="216" t="str">
        <f>IF(ISERROR('T203'!L711),"",'T203'!L711)</f>
        <v>2</v>
      </c>
      <c r="AP711" s="216">
        <f t="shared" si="29"/>
        <v>1</v>
      </c>
      <c r="BV711" s="37"/>
    </row>
    <row r="712" spans="1:74" ht="15">
      <c r="A712" s="37"/>
      <c r="B712" s="37"/>
      <c r="C712" s="37"/>
      <c r="D712" s="37"/>
      <c r="E712" s="37"/>
      <c r="F712" s="37"/>
      <c r="G712" s="37"/>
      <c r="H712" s="37"/>
      <c r="I712" s="37"/>
      <c r="J712" s="37"/>
      <c r="K712" s="37"/>
      <c r="L712" s="37"/>
      <c r="M712" s="37"/>
      <c r="N712" s="37"/>
      <c r="O712" s="37"/>
      <c r="P712" s="37"/>
      <c r="U712" s="114"/>
      <c r="AL712" s="216" t="str">
        <f>IF(ISERROR(IF('T203'!B712="","",'T203'!B712)),"",IF('T203'!B712="","",'T203'!B712))</f>
        <v>A44008</v>
      </c>
      <c r="AM712" s="216" t="str">
        <f>IF(ISERROR(IF('T203'!K712="","",'T203'!K712)),"",IF('T203'!K712="","",'T203'!K712))</f>
        <v>A29006</v>
      </c>
      <c r="AN712" s="216">
        <f t="shared" si="28"/>
        <v>712</v>
      </c>
      <c r="AO712" s="216" t="str">
        <f>IF(ISERROR('T203'!L712),"",'T203'!L712)</f>
        <v>6</v>
      </c>
      <c r="AP712" s="216">
        <f t="shared" si="29"/>
        <v>1</v>
      </c>
      <c r="BV712" s="37"/>
    </row>
    <row r="713" spans="1:74" ht="15">
      <c r="A713" s="37"/>
      <c r="B713" s="37"/>
      <c r="C713" s="37"/>
      <c r="D713" s="37"/>
      <c r="E713" s="37"/>
      <c r="F713" s="37"/>
      <c r="G713" s="37"/>
      <c r="H713" s="37"/>
      <c r="I713" s="37"/>
      <c r="J713" s="37"/>
      <c r="K713" s="37"/>
      <c r="L713" s="37"/>
      <c r="M713" s="37"/>
      <c r="N713" s="37"/>
      <c r="O713" s="37"/>
      <c r="P713" s="37"/>
      <c r="U713" s="114"/>
      <c r="AL713" s="216" t="str">
        <f>IF(ISERROR(IF('T203'!B713="","",'T203'!B713)),"",IF('T203'!B713="","",'T203'!B713))</f>
        <v>A44502</v>
      </c>
      <c r="AM713" s="216" t="str">
        <f>IF(ISERROR(IF('T203'!K713="","",'T203'!K713)),"",IF('T203'!K713="","",'T203'!K713))</f>
        <v>A29008</v>
      </c>
      <c r="AN713" s="216">
        <f t="shared" si="28"/>
        <v>713</v>
      </c>
      <c r="AO713" s="216" t="str">
        <f>IF(ISERROR('T203'!L713),"",'T203'!L713)</f>
        <v>15-20</v>
      </c>
      <c r="AP713" s="216">
        <f t="shared" si="29"/>
        <v>1</v>
      </c>
      <c r="BV713" s="37"/>
    </row>
    <row r="714" spans="1:74" ht="15">
      <c r="A714" s="37"/>
      <c r="B714" s="37"/>
      <c r="C714" s="37"/>
      <c r="D714" s="37"/>
      <c r="E714" s="37"/>
      <c r="F714" s="37"/>
      <c r="G714" s="37"/>
      <c r="H714" s="37"/>
      <c r="I714" s="37"/>
      <c r="J714" s="37"/>
      <c r="K714" s="37"/>
      <c r="L714" s="37"/>
      <c r="M714" s="37"/>
      <c r="N714" s="37"/>
      <c r="O714" s="37"/>
      <c r="P714" s="37"/>
      <c r="U714" s="114"/>
      <c r="AL714" s="216" t="str">
        <f>IF(ISERROR(IF('T203'!B714="","",'T203'!B714)),"",IF('T203'!B714="","",'T203'!B714))</f>
        <v>A44504</v>
      </c>
      <c r="AM714" s="216" t="str">
        <f>IF(ISERROR(IF('T203'!K714="","",'T203'!K714)),"",IF('T203'!K714="","",'T203'!K714))</f>
        <v>A29008</v>
      </c>
      <c r="AN714" s="216">
        <f t="shared" si="28"/>
        <v>714</v>
      </c>
      <c r="AO714" s="216" t="str">
        <f>IF(ISERROR('T203'!L714),"",'T203'!L714)</f>
        <v>15-24</v>
      </c>
      <c r="AP714" s="216">
        <f t="shared" si="29"/>
        <v>1</v>
      </c>
      <c r="BV714" s="37"/>
    </row>
    <row r="715" spans="1:74" ht="15">
      <c r="A715" s="37"/>
      <c r="B715" s="37"/>
      <c r="C715" s="37"/>
      <c r="D715" s="37"/>
      <c r="E715" s="37"/>
      <c r="F715" s="37"/>
      <c r="G715" s="37"/>
      <c r="H715" s="37"/>
      <c r="I715" s="37"/>
      <c r="J715" s="37"/>
      <c r="K715" s="37"/>
      <c r="L715" s="37"/>
      <c r="M715" s="37"/>
      <c r="N715" s="37"/>
      <c r="O715" s="37"/>
      <c r="P715" s="37"/>
      <c r="U715" s="114"/>
      <c r="AL715" s="216" t="str">
        <f>IF(ISERROR(IF('T203'!B715="","",'T203'!B715)),"",IF('T203'!B715="","",'T203'!B715))</f>
        <v>A44506</v>
      </c>
      <c r="AM715" s="216" t="str">
        <f>IF(ISERROR(IF('T203'!K715="","",'T203'!K715)),"",IF('T203'!K715="","",'T203'!K715))</f>
        <v>A29008</v>
      </c>
      <c r="AN715" s="216">
        <f t="shared" si="28"/>
        <v>715</v>
      </c>
      <c r="AO715" s="216" t="str">
        <f>IF(ISERROR('T203'!L715),"",'T203'!L715)</f>
        <v>21-24</v>
      </c>
      <c r="AP715" s="216">
        <f t="shared" si="29"/>
        <v>1</v>
      </c>
      <c r="BV715" s="37"/>
    </row>
    <row r="716" spans="1:74" ht="15">
      <c r="A716" s="37"/>
      <c r="B716" s="37"/>
      <c r="C716" s="37"/>
      <c r="D716" s="37"/>
      <c r="E716" s="37"/>
      <c r="F716" s="37"/>
      <c r="G716" s="37"/>
      <c r="H716" s="37"/>
      <c r="I716" s="37"/>
      <c r="J716" s="37"/>
      <c r="K716" s="37"/>
      <c r="L716" s="37"/>
      <c r="M716" s="37"/>
      <c r="N716" s="37"/>
      <c r="O716" s="37"/>
      <c r="P716" s="37"/>
      <c r="U716" s="114"/>
      <c r="AL716" s="216" t="str">
        <f>IF(ISERROR(IF('T203'!B716="","",'T203'!B716)),"",IF('T203'!B716="","",'T203'!B716))</f>
        <v>A45002</v>
      </c>
      <c r="AM716" s="216" t="str">
        <f>IF(ISERROR(IF('T203'!K716="","",'T203'!K716)),"",IF('T203'!K716="","",'T203'!K716))</f>
        <v>A29008</v>
      </c>
      <c r="AN716" s="216">
        <f t="shared" si="28"/>
        <v>716</v>
      </c>
      <c r="AO716" s="216" t="str">
        <f>IF(ISERROR('T203'!L716),"",'T203'!L716)</f>
        <v>24-27</v>
      </c>
      <c r="AP716" s="216">
        <f t="shared" si="29"/>
        <v>1</v>
      </c>
      <c r="BV716" s="37"/>
    </row>
    <row r="717" spans="1:74" ht="15">
      <c r="A717" s="37"/>
      <c r="B717" s="37"/>
      <c r="C717" s="37"/>
      <c r="D717" s="37"/>
      <c r="E717" s="37"/>
      <c r="F717" s="37"/>
      <c r="G717" s="37"/>
      <c r="H717" s="37"/>
      <c r="I717" s="37"/>
      <c r="J717" s="37"/>
      <c r="K717" s="37"/>
      <c r="L717" s="37"/>
      <c r="M717" s="37"/>
      <c r="N717" s="37"/>
      <c r="O717" s="37"/>
      <c r="P717" s="37"/>
      <c r="U717" s="114"/>
      <c r="AL717" s="216" t="str">
        <f>IF(ISERROR(IF('T203'!B717="","",'T203'!B717)),"",IF('T203'!B717="","",'T203'!B717))</f>
        <v>A45004</v>
      </c>
      <c r="AM717" s="216" t="str">
        <f>IF(ISERROR(IF('T203'!K717="","",'T203'!K717)),"",IF('T203'!K717="","",'T203'!K717))</f>
        <v>A29008</v>
      </c>
      <c r="AN717" s="216">
        <f t="shared" ref="AN717:AN780" si="30">1+AN716</f>
        <v>717</v>
      </c>
      <c r="AO717" s="216" t="str">
        <f>IF(ISERROR('T203'!L717),"",'T203'!L717)</f>
        <v>25-27</v>
      </c>
      <c r="AP717" s="216">
        <f t="shared" si="29"/>
        <v>1</v>
      </c>
      <c r="BV717" s="37"/>
    </row>
    <row r="718" spans="1:74" ht="15">
      <c r="A718" s="37"/>
      <c r="B718" s="37"/>
      <c r="C718" s="37"/>
      <c r="D718" s="37"/>
      <c r="E718" s="37"/>
      <c r="F718" s="37"/>
      <c r="G718" s="37"/>
      <c r="H718" s="37"/>
      <c r="I718" s="37"/>
      <c r="J718" s="37"/>
      <c r="K718" s="37"/>
      <c r="L718" s="37"/>
      <c r="M718" s="37"/>
      <c r="N718" s="37"/>
      <c r="O718" s="37"/>
      <c r="P718" s="37"/>
      <c r="U718" s="114"/>
      <c r="AL718" s="216" t="str">
        <f>IF(ISERROR(IF('T203'!B718="","",'T203'!B718)),"",IF('T203'!B718="","",'T203'!B718))</f>
        <v>A45006</v>
      </c>
      <c r="AM718" s="216" t="str">
        <f>IF(ISERROR(IF('T203'!K718="","",'T203'!K718)),"",IF('T203'!K718="","",'T203'!K718))</f>
        <v>A29008</v>
      </c>
      <c r="AN718" s="216">
        <f t="shared" si="30"/>
        <v>718</v>
      </c>
      <c r="AO718" s="216" t="str">
        <f>IF(ISERROR('T203'!L718),"",'T203'!L718)</f>
        <v>7-14</v>
      </c>
      <c r="AP718" s="216">
        <f t="shared" si="29"/>
        <v>1</v>
      </c>
      <c r="BV718" s="37"/>
    </row>
    <row r="719" spans="1:74" ht="15">
      <c r="A719" s="37"/>
      <c r="B719" s="37"/>
      <c r="C719" s="37"/>
      <c r="D719" s="37"/>
      <c r="E719" s="37"/>
      <c r="F719" s="37"/>
      <c r="G719" s="37"/>
      <c r="H719" s="37"/>
      <c r="I719" s="37"/>
      <c r="J719" s="37"/>
      <c r="K719" s="37"/>
      <c r="L719" s="37"/>
      <c r="M719" s="37"/>
      <c r="N719" s="37"/>
      <c r="O719" s="37"/>
      <c r="P719" s="37"/>
      <c r="U719" s="114"/>
      <c r="AL719" s="216" t="str">
        <f>IF(ISERROR(IF('T203'!B719="","",'T203'!B719)),"",IF('T203'!B719="","",'T203'!B719))</f>
        <v>A45008</v>
      </c>
      <c r="AM719" s="216" t="str">
        <f>IF(ISERROR(IF('T203'!K719="","",'T203'!K719)),"",IF('T203'!K719="","",'T203'!K719))</f>
        <v>A29008</v>
      </c>
      <c r="AN719" s="216">
        <f t="shared" si="30"/>
        <v>719</v>
      </c>
      <c r="AO719" s="216" t="str">
        <f>IF(ISERROR('T203'!L719),"",'T203'!L719)</f>
        <v>7-19</v>
      </c>
      <c r="AP719" s="216">
        <f t="shared" si="29"/>
        <v>1</v>
      </c>
      <c r="BV719" s="37"/>
    </row>
    <row r="720" spans="1:74" ht="15">
      <c r="A720" s="37"/>
      <c r="B720" s="37"/>
      <c r="C720" s="37"/>
      <c r="D720" s="37"/>
      <c r="E720" s="37"/>
      <c r="F720" s="37"/>
      <c r="G720" s="37"/>
      <c r="H720" s="37"/>
      <c r="I720" s="37"/>
      <c r="J720" s="37"/>
      <c r="K720" s="37"/>
      <c r="L720" s="37"/>
      <c r="M720" s="37"/>
      <c r="N720" s="37"/>
      <c r="O720" s="37"/>
      <c r="P720" s="37"/>
      <c r="U720" s="114"/>
      <c r="AL720" s="216" t="str">
        <f>IF(ISERROR(IF('T203'!B720="","",'T203'!B720)),"",IF('T203'!B720="","",'T203'!B720))</f>
        <v>A45010</v>
      </c>
      <c r="AM720" s="216" t="str">
        <f>IF(ISERROR(IF('T203'!K720="","",'T203'!K720)),"",IF('T203'!K720="","",'T203'!K720))</f>
        <v>A29008</v>
      </c>
      <c r="AN720" s="216">
        <f t="shared" si="30"/>
        <v>720</v>
      </c>
      <c r="AO720" s="216" t="str">
        <f>IF(ISERROR('T203'!L720),"",'T203'!L720)</f>
        <v>7-20</v>
      </c>
      <c r="AP720" s="216">
        <f t="shared" si="29"/>
        <v>1</v>
      </c>
      <c r="BV720" s="37"/>
    </row>
    <row r="721" spans="1:74" ht="15">
      <c r="A721" s="37"/>
      <c r="B721" s="37"/>
      <c r="C721" s="37"/>
      <c r="D721" s="37"/>
      <c r="E721" s="37"/>
      <c r="F721" s="37"/>
      <c r="G721" s="37"/>
      <c r="H721" s="37"/>
      <c r="I721" s="37"/>
      <c r="J721" s="37"/>
      <c r="K721" s="37"/>
      <c r="L721" s="37"/>
      <c r="M721" s="37"/>
      <c r="N721" s="37"/>
      <c r="O721" s="37"/>
      <c r="P721" s="37"/>
      <c r="U721" s="114"/>
      <c r="AL721" s="216" t="str">
        <f>IF(ISERROR(IF('T203'!B721="","",'T203'!B721)),"",IF('T203'!B721="","",'T203'!B721))</f>
        <v>A45012</v>
      </c>
      <c r="AM721" s="216" t="str">
        <f>IF(ISERROR(IF('T203'!K721="","",'T203'!K721)),"",IF('T203'!K721="","",'T203'!K721))</f>
        <v>A29008</v>
      </c>
      <c r="AN721" s="216">
        <f t="shared" si="30"/>
        <v>721</v>
      </c>
      <c r="AO721" s="216" t="str">
        <f>IF(ISERROR('T203'!L721),"",'T203'!L721)</f>
        <v>8-14</v>
      </c>
      <c r="AP721" s="216">
        <f t="shared" si="29"/>
        <v>1</v>
      </c>
      <c r="BV721" s="37"/>
    </row>
    <row r="722" spans="1:74" ht="15">
      <c r="A722" s="37"/>
      <c r="B722" s="37"/>
      <c r="C722" s="37"/>
      <c r="D722" s="37"/>
      <c r="E722" s="37"/>
      <c r="F722" s="37"/>
      <c r="G722" s="37"/>
      <c r="H722" s="37"/>
      <c r="I722" s="37"/>
      <c r="J722" s="37"/>
      <c r="K722" s="37"/>
      <c r="L722" s="37"/>
      <c r="M722" s="37"/>
      <c r="N722" s="37"/>
      <c r="O722" s="37"/>
      <c r="P722" s="37"/>
      <c r="U722" s="114"/>
      <c r="AL722" s="216" t="str">
        <f>IF(ISERROR(IF('T203'!B722="","",'T203'!B722)),"",IF('T203'!B722="","",'T203'!B722))</f>
        <v>A45014</v>
      </c>
      <c r="AM722" s="216" t="str">
        <f>IF(ISERROR(IF('T203'!K722="","",'T203'!K722)),"",IF('T203'!K722="","",'T203'!K722))</f>
        <v>A29010</v>
      </c>
      <c r="AN722" s="216">
        <f t="shared" si="30"/>
        <v>722</v>
      </c>
      <c r="AO722" s="216" t="str">
        <f>IF(ISERROR('T203'!L722),"",'T203'!L722)</f>
        <v xml:space="preserve"> </v>
      </c>
      <c r="AP722" s="216">
        <f t="shared" si="29"/>
        <v>1</v>
      </c>
      <c r="BV722" s="37"/>
    </row>
    <row r="723" spans="1:74" ht="15">
      <c r="A723" s="37"/>
      <c r="B723" s="37"/>
      <c r="C723" s="37"/>
      <c r="D723" s="37"/>
      <c r="E723" s="37"/>
      <c r="F723" s="37"/>
      <c r="G723" s="37"/>
      <c r="H723" s="37"/>
      <c r="I723" s="37"/>
      <c r="J723" s="37"/>
      <c r="K723" s="37"/>
      <c r="L723" s="37"/>
      <c r="M723" s="37"/>
      <c r="N723" s="37"/>
      <c r="O723" s="37"/>
      <c r="P723" s="37"/>
      <c r="U723" s="114"/>
      <c r="AL723" s="216" t="str">
        <f>IF(ISERROR(IF('T203'!B723="","",'T203'!B723)),"",IF('T203'!B723="","",'T203'!B723))</f>
        <v>A45016</v>
      </c>
      <c r="AM723" s="216" t="str">
        <f>IF(ISERROR(IF('T203'!K723="","",'T203'!K723)),"",IF('T203'!K723="","",'T203'!K723))</f>
        <v>A29012</v>
      </c>
      <c r="AN723" s="216">
        <f t="shared" si="30"/>
        <v>723</v>
      </c>
      <c r="AO723" s="216" t="str">
        <f>IF(ISERROR('T203'!L723),"",'T203'!L723)</f>
        <v>1-5</v>
      </c>
      <c r="AP723" s="216">
        <f t="shared" si="29"/>
        <v>1</v>
      </c>
      <c r="BV723" s="37"/>
    </row>
    <row r="724" spans="1:74" ht="15">
      <c r="A724" s="37"/>
      <c r="B724" s="37"/>
      <c r="C724" s="37"/>
      <c r="D724" s="37"/>
      <c r="E724" s="37"/>
      <c r="F724" s="37"/>
      <c r="G724" s="37"/>
      <c r="H724" s="37"/>
      <c r="I724" s="37"/>
      <c r="J724" s="37"/>
      <c r="K724" s="37"/>
      <c r="L724" s="37"/>
      <c r="M724" s="37"/>
      <c r="N724" s="37"/>
      <c r="O724" s="37"/>
      <c r="P724" s="37"/>
      <c r="U724" s="114"/>
      <c r="AL724" s="216" t="str">
        <f>IF(ISERROR(IF('T203'!B724="","",'T203'!B724)),"",IF('T203'!B724="","",'T203'!B724))</f>
        <v>A45018</v>
      </c>
      <c r="AM724" s="216" t="str">
        <f>IF(ISERROR(IF('T203'!K724="","",'T203'!K724)),"",IF('T203'!K724="","",'T203'!K724))</f>
        <v>A29012</v>
      </c>
      <c r="AN724" s="216">
        <f t="shared" si="30"/>
        <v>724</v>
      </c>
      <c r="AO724" s="216" t="str">
        <f>IF(ISERROR('T203'!L724),"",'T203'!L724)</f>
        <v>11-12</v>
      </c>
      <c r="AP724" s="216">
        <f t="shared" si="29"/>
        <v>1</v>
      </c>
      <c r="BV724" s="37"/>
    </row>
    <row r="725" spans="1:74" ht="15">
      <c r="A725" s="37"/>
      <c r="B725" s="37"/>
      <c r="C725" s="37"/>
      <c r="D725" s="37"/>
      <c r="E725" s="37"/>
      <c r="F725" s="37"/>
      <c r="G725" s="37"/>
      <c r="H725" s="37"/>
      <c r="I725" s="37"/>
      <c r="J725" s="37"/>
      <c r="K725" s="37"/>
      <c r="L725" s="37"/>
      <c r="M725" s="37"/>
      <c r="N725" s="37"/>
      <c r="O725" s="37"/>
      <c r="P725" s="37"/>
      <c r="U725" s="114"/>
      <c r="AL725" s="216" t="str">
        <f>IF(ISERROR(IF('T203'!B725="","",'T203'!B725)),"",IF('T203'!B725="","",'T203'!B725))</f>
        <v>A45020</v>
      </c>
      <c r="AM725" s="216" t="str">
        <f>IF(ISERROR(IF('T203'!K725="","",'T203'!K725)),"",IF('T203'!K725="","",'T203'!K725))</f>
        <v>A29012</v>
      </c>
      <c r="AN725" s="216">
        <f t="shared" si="30"/>
        <v>725</v>
      </c>
      <c r="AO725" s="216" t="str">
        <f>IF(ISERROR('T203'!L725),"",'T203'!L725)</f>
        <v>17</v>
      </c>
      <c r="AP725" s="216">
        <f t="shared" si="29"/>
        <v>1</v>
      </c>
      <c r="BV725" s="37"/>
    </row>
    <row r="726" spans="1:74" ht="15">
      <c r="A726" s="37"/>
      <c r="B726" s="37"/>
      <c r="C726" s="37"/>
      <c r="D726" s="37"/>
      <c r="E726" s="37"/>
      <c r="F726" s="37"/>
      <c r="G726" s="37"/>
      <c r="H726" s="37"/>
      <c r="I726" s="37"/>
      <c r="J726" s="37"/>
      <c r="K726" s="37"/>
      <c r="L726" s="37"/>
      <c r="M726" s="37"/>
      <c r="N726" s="37"/>
      <c r="O726" s="37"/>
      <c r="P726" s="37"/>
      <c r="U726" s="114"/>
      <c r="AL726" s="216" t="str">
        <f>IF(ISERROR(IF('T203'!B726="","",'T203'!B726)),"",IF('T203'!B726="","",'T203'!B726))</f>
        <v>A45022</v>
      </c>
      <c r="AM726" s="216" t="str">
        <f>IF(ISERROR(IF('T203'!K726="","",'T203'!K726)),"",IF('T203'!K726="","",'T203'!K726))</f>
        <v>A29012</v>
      </c>
      <c r="AN726" s="216">
        <f t="shared" si="30"/>
        <v>726</v>
      </c>
      <c r="AO726" s="216" t="str">
        <f>IF(ISERROR('T203'!L726),"",'T203'!L726)</f>
        <v>9-13</v>
      </c>
      <c r="AP726" s="216">
        <f t="shared" si="29"/>
        <v>1</v>
      </c>
      <c r="BV726" s="37"/>
    </row>
    <row r="727" spans="1:74" ht="15">
      <c r="A727" s="37"/>
      <c r="B727" s="37"/>
      <c r="C727" s="37"/>
      <c r="D727" s="37"/>
      <c r="E727" s="37"/>
      <c r="F727" s="37"/>
      <c r="G727" s="37"/>
      <c r="H727" s="37"/>
      <c r="I727" s="37"/>
      <c r="J727" s="37"/>
      <c r="K727" s="37"/>
      <c r="L727" s="37"/>
      <c r="M727" s="37"/>
      <c r="N727" s="37"/>
      <c r="O727" s="37"/>
      <c r="P727" s="37"/>
      <c r="U727" s="114"/>
      <c r="AL727" s="216" t="str">
        <f>IF(ISERROR(IF('T203'!B727="","",'T203'!B727)),"",IF('T203'!B727="","",'T203'!B727))</f>
        <v>A45024</v>
      </c>
      <c r="AM727" s="216" t="str">
        <f>IF(ISERROR(IF('T203'!K727="","",'T203'!K727)),"",IF('T203'!K727="","",'T203'!K727))</f>
        <v>A29502</v>
      </c>
      <c r="AN727" s="216">
        <f t="shared" si="30"/>
        <v>727</v>
      </c>
      <c r="AO727" s="216" t="str">
        <f>IF(ISERROR('T203'!L727),"",'T203'!L727)</f>
        <v xml:space="preserve"> </v>
      </c>
      <c r="AP727" s="216">
        <f t="shared" si="29"/>
        <v>1</v>
      </c>
      <c r="BV727" s="37"/>
    </row>
    <row r="728" spans="1:74" ht="15">
      <c r="A728" s="37"/>
      <c r="B728" s="37"/>
      <c r="C728" s="37"/>
      <c r="D728" s="37"/>
      <c r="E728" s="37"/>
      <c r="F728" s="37"/>
      <c r="G728" s="37"/>
      <c r="H728" s="37"/>
      <c r="I728" s="37"/>
      <c r="J728" s="37"/>
      <c r="K728" s="37"/>
      <c r="L728" s="37"/>
      <c r="M728" s="37"/>
      <c r="N728" s="37"/>
      <c r="O728" s="37"/>
      <c r="P728" s="37"/>
      <c r="U728" s="114"/>
      <c r="AL728" s="216" t="str">
        <f>IF(ISERROR(IF('T203'!B728="","",'T203'!B728)),"",IF('T203'!B728="","",'T203'!B728))</f>
        <v>A45026</v>
      </c>
      <c r="AM728" s="216" t="str">
        <f>IF(ISERROR(IF('T203'!K728="","",'T203'!K728)),"",IF('T203'!K728="","",'T203'!K728))</f>
        <v>A29502</v>
      </c>
      <c r="AN728" s="216">
        <f t="shared" si="30"/>
        <v>728</v>
      </c>
      <c r="AO728" s="216" t="str">
        <f>IF(ISERROR('T203'!L728),"",'T203'!L728)</f>
        <v xml:space="preserve"> </v>
      </c>
      <c r="AP728" s="216">
        <f t="shared" si="29"/>
        <v>1</v>
      </c>
      <c r="BV728" s="37"/>
    </row>
    <row r="729" spans="1:74" ht="15">
      <c r="A729" s="37"/>
      <c r="B729" s="37"/>
      <c r="C729" s="37"/>
      <c r="D729" s="37"/>
      <c r="E729" s="37"/>
      <c r="F729" s="37"/>
      <c r="G729" s="37"/>
      <c r="H729" s="37"/>
      <c r="I729" s="37"/>
      <c r="J729" s="37"/>
      <c r="K729" s="37"/>
      <c r="L729" s="37"/>
      <c r="M729" s="37"/>
      <c r="N729" s="37"/>
      <c r="O729" s="37"/>
      <c r="P729" s="37"/>
      <c r="U729" s="114"/>
      <c r="AL729" s="216" t="str">
        <f>IF(ISERROR(IF('T203'!B729="","",'T203'!B729)),"",IF('T203'!B729="","",'T203'!B729))</f>
        <v>A45028</v>
      </c>
      <c r="AM729" s="216" t="str">
        <f>IF(ISERROR(IF('T203'!K729="","",'T203'!K729)),"",IF('T203'!K729="","",'T203'!K729))</f>
        <v>A29504</v>
      </c>
      <c r="AN729" s="216">
        <f t="shared" si="30"/>
        <v>729</v>
      </c>
      <c r="AO729" s="216" t="str">
        <f>IF(ISERROR('T203'!L729),"",'T203'!L729)</f>
        <v xml:space="preserve"> </v>
      </c>
      <c r="AP729" s="216">
        <f t="shared" si="29"/>
        <v>1</v>
      </c>
      <c r="BV729" s="37"/>
    </row>
    <row r="730" spans="1:74" ht="15">
      <c r="A730" s="37"/>
      <c r="B730" s="37"/>
      <c r="C730" s="37"/>
      <c r="D730" s="37"/>
      <c r="E730" s="37"/>
      <c r="F730" s="37"/>
      <c r="G730" s="37"/>
      <c r="H730" s="37"/>
      <c r="I730" s="37"/>
      <c r="J730" s="37"/>
      <c r="K730" s="37"/>
      <c r="L730" s="37"/>
      <c r="M730" s="37"/>
      <c r="N730" s="37"/>
      <c r="O730" s="37"/>
      <c r="P730" s="37"/>
      <c r="U730" s="114"/>
      <c r="AL730" s="216" t="str">
        <f>IF(ISERROR(IF('T203'!B730="","",'T203'!B730)),"",IF('T203'!B730="","",'T203'!B730))</f>
        <v>A45030</v>
      </c>
      <c r="AM730" s="216" t="str">
        <f>IF(ISERROR(IF('T203'!K730="","",'T203'!K730)),"",IF('T203'!K730="","",'T203'!K730))</f>
        <v>A30502</v>
      </c>
      <c r="AN730" s="216">
        <f t="shared" si="30"/>
        <v>730</v>
      </c>
      <c r="AO730" s="216" t="str">
        <f>IF(ISERROR('T203'!L730),"",'T203'!L730)</f>
        <v xml:space="preserve"> </v>
      </c>
      <c r="AP730" s="216">
        <f t="shared" si="29"/>
        <v>1</v>
      </c>
      <c r="BV730" s="37"/>
    </row>
    <row r="731" spans="1:74" ht="15">
      <c r="A731" s="37"/>
      <c r="B731" s="37"/>
      <c r="C731" s="37"/>
      <c r="D731" s="37"/>
      <c r="E731" s="37"/>
      <c r="F731" s="37"/>
      <c r="G731" s="37"/>
      <c r="H731" s="37"/>
      <c r="I731" s="37"/>
      <c r="J731" s="37"/>
      <c r="K731" s="37"/>
      <c r="L731" s="37"/>
      <c r="M731" s="37"/>
      <c r="N731" s="37"/>
      <c r="O731" s="37"/>
      <c r="P731" s="37"/>
      <c r="U731" s="114"/>
      <c r="AL731" s="216" t="str">
        <f>IF(ISERROR(IF('T203'!B731="","",'T203'!B731)),"",IF('T203'!B731="","",'T203'!B731))</f>
        <v>A45032</v>
      </c>
      <c r="AM731" s="216" t="str">
        <f>IF(ISERROR(IF('T203'!K731="","",'T203'!K731)),"",IF('T203'!K731="","",'T203'!K731))</f>
        <v>A30502</v>
      </c>
      <c r="AN731" s="216">
        <f t="shared" si="30"/>
        <v>731</v>
      </c>
      <c r="AO731" s="216" t="str">
        <f>IF(ISERROR('T203'!L731),"",'T203'!L731)</f>
        <v xml:space="preserve"> </v>
      </c>
      <c r="AP731" s="216">
        <f t="shared" si="29"/>
        <v>1</v>
      </c>
      <c r="BV731" s="37"/>
    </row>
    <row r="732" spans="1:74" ht="15">
      <c r="A732" s="37"/>
      <c r="B732" s="37"/>
      <c r="C732" s="37"/>
      <c r="D732" s="37"/>
      <c r="E732" s="37"/>
      <c r="F732" s="37"/>
      <c r="G732" s="37"/>
      <c r="H732" s="37"/>
      <c r="I732" s="37"/>
      <c r="J732" s="37"/>
      <c r="K732" s="37"/>
      <c r="L732" s="37"/>
      <c r="M732" s="37"/>
      <c r="N732" s="37"/>
      <c r="O732" s="37"/>
      <c r="P732" s="37"/>
      <c r="U732" s="114"/>
      <c r="AL732" s="216" t="str">
        <f>IF(ISERROR(IF('T203'!B732="","",'T203'!B732)),"",IF('T203'!B732="","",'T203'!B732))</f>
        <v>A45034</v>
      </c>
      <c r="AM732" s="216" t="str">
        <f>IF(ISERROR(IF('T203'!K732="","",'T203'!K732)),"",IF('T203'!K732="","",'T203'!K732))</f>
        <v>A30504</v>
      </c>
      <c r="AN732" s="216">
        <f t="shared" si="30"/>
        <v>732</v>
      </c>
      <c r="AO732" s="216" t="str">
        <f>IF(ISERROR('T203'!L732),"",'T203'!L732)</f>
        <v xml:space="preserve"> </v>
      </c>
      <c r="AP732" s="216">
        <f t="shared" si="29"/>
        <v>1</v>
      </c>
      <c r="BV732" s="37"/>
    </row>
    <row r="733" spans="1:74" ht="15">
      <c r="A733" s="37"/>
      <c r="B733" s="37"/>
      <c r="C733" s="37"/>
      <c r="D733" s="37"/>
      <c r="E733" s="37"/>
      <c r="F733" s="37"/>
      <c r="G733" s="37"/>
      <c r="H733" s="37"/>
      <c r="I733" s="37"/>
      <c r="J733" s="37"/>
      <c r="K733" s="37"/>
      <c r="L733" s="37"/>
      <c r="M733" s="37"/>
      <c r="N733" s="37"/>
      <c r="O733" s="37"/>
      <c r="P733" s="37"/>
      <c r="U733" s="114"/>
      <c r="AL733" s="216" t="str">
        <f>IF(ISERROR(IF('T203'!B733="","",'T203'!B733)),"",IF('T203'!B733="","",'T203'!B733))</f>
        <v>A45502</v>
      </c>
      <c r="AM733" s="216" t="str">
        <f>IF(ISERROR(IF('T203'!K733="","",'T203'!K733)),"",IF('T203'!K733="","",'T203'!K733))</f>
        <v>A30506</v>
      </c>
      <c r="AN733" s="216">
        <f t="shared" si="30"/>
        <v>733</v>
      </c>
      <c r="AO733" s="216" t="str">
        <f>IF(ISERROR('T203'!L733),"",'T203'!L733)</f>
        <v xml:space="preserve"> </v>
      </c>
      <c r="AP733" s="216">
        <f t="shared" si="29"/>
        <v>1</v>
      </c>
      <c r="BV733" s="37"/>
    </row>
    <row r="734" spans="1:74" ht="15">
      <c r="A734" s="37"/>
      <c r="B734" s="37"/>
      <c r="C734" s="37"/>
      <c r="D734" s="37"/>
      <c r="E734" s="37"/>
      <c r="F734" s="37"/>
      <c r="G734" s="37"/>
      <c r="H734" s="37"/>
      <c r="I734" s="37"/>
      <c r="J734" s="37"/>
      <c r="K734" s="37"/>
      <c r="L734" s="37"/>
      <c r="M734" s="37"/>
      <c r="N734" s="37"/>
      <c r="O734" s="37"/>
      <c r="P734" s="37"/>
      <c r="U734" s="114"/>
      <c r="AL734" s="216" t="str">
        <f>IF(ISERROR(IF('T203'!B734="","",'T203'!B734)),"",IF('T203'!B734="","",'T203'!B734))</f>
        <v>A45504</v>
      </c>
      <c r="AM734" s="216" t="str">
        <f>IF(ISERROR(IF('T203'!K734="","",'T203'!K734)),"",IF('T203'!K734="","",'T203'!K734))</f>
        <v>A30508</v>
      </c>
      <c r="AN734" s="216">
        <f t="shared" si="30"/>
        <v>734</v>
      </c>
      <c r="AO734" s="216" t="str">
        <f>IF(ISERROR('T203'!L734),"",'T203'!L734)</f>
        <v xml:space="preserve"> </v>
      </c>
      <c r="AP734" s="216">
        <f t="shared" si="29"/>
        <v>1</v>
      </c>
      <c r="BV734" s="37"/>
    </row>
    <row r="735" spans="1:74" ht="15">
      <c r="A735" s="37"/>
      <c r="B735" s="37"/>
      <c r="C735" s="37"/>
      <c r="D735" s="37"/>
      <c r="E735" s="37"/>
      <c r="F735" s="37"/>
      <c r="G735" s="37"/>
      <c r="H735" s="37"/>
      <c r="I735" s="37"/>
      <c r="J735" s="37"/>
      <c r="K735" s="37"/>
      <c r="L735" s="37"/>
      <c r="M735" s="37"/>
      <c r="N735" s="37"/>
      <c r="O735" s="37"/>
      <c r="P735" s="37"/>
      <c r="U735" s="114"/>
      <c r="AL735" s="216" t="str">
        <f>IF(ISERROR(IF('T203'!B735="","",'T203'!B735)),"",IF('T203'!B735="","",'T203'!B735))</f>
        <v>A45506</v>
      </c>
      <c r="AM735" s="216" t="str">
        <f>IF(ISERROR(IF('T203'!K735="","",'T203'!K735)),"",IF('T203'!K735="","",'T203'!K735))</f>
        <v>A30508</v>
      </c>
      <c r="AN735" s="216">
        <f t="shared" si="30"/>
        <v>735</v>
      </c>
      <c r="AO735" s="216" t="str">
        <f>IF(ISERROR('T203'!L735),"",'T203'!L735)</f>
        <v xml:space="preserve"> </v>
      </c>
      <c r="AP735" s="216">
        <f t="shared" si="29"/>
        <v>1</v>
      </c>
      <c r="BV735" s="37"/>
    </row>
    <row r="736" spans="1:74" ht="15">
      <c r="A736" s="37"/>
      <c r="B736" s="37"/>
      <c r="C736" s="37"/>
      <c r="D736" s="37"/>
      <c r="E736" s="37"/>
      <c r="F736" s="37"/>
      <c r="G736" s="37"/>
      <c r="H736" s="37"/>
      <c r="I736" s="37"/>
      <c r="J736" s="37"/>
      <c r="K736" s="37"/>
      <c r="L736" s="37"/>
      <c r="M736" s="37"/>
      <c r="N736" s="37"/>
      <c r="O736" s="37"/>
      <c r="P736" s="37"/>
      <c r="U736" s="114"/>
      <c r="AL736" s="216" t="str">
        <f>IF(ISERROR(IF('T203'!B736="","",'T203'!B736)),"",IF('T203'!B736="","",'T203'!B736))</f>
        <v>A45508</v>
      </c>
      <c r="AM736" s="216" t="str">
        <f>IF(ISERROR(IF('T203'!K736="","",'T203'!K736)),"",IF('T203'!K736="","",'T203'!K736))</f>
        <v>A30510</v>
      </c>
      <c r="AN736" s="216">
        <f t="shared" si="30"/>
        <v>736</v>
      </c>
      <c r="AO736" s="216" t="str">
        <f>IF(ISERROR('T203'!L736),"",'T203'!L736)</f>
        <v xml:space="preserve"> </v>
      </c>
      <c r="AP736" s="216">
        <f t="shared" si="29"/>
        <v>1</v>
      </c>
      <c r="BV736" s="37"/>
    </row>
    <row r="737" spans="1:74" ht="15">
      <c r="A737" s="37"/>
      <c r="B737" s="37"/>
      <c r="C737" s="37"/>
      <c r="D737" s="37"/>
      <c r="E737" s="37"/>
      <c r="F737" s="37"/>
      <c r="G737" s="37"/>
      <c r="H737" s="37"/>
      <c r="I737" s="37"/>
      <c r="J737" s="37"/>
      <c r="K737" s="37"/>
      <c r="L737" s="37"/>
      <c r="M737" s="37"/>
      <c r="N737" s="37"/>
      <c r="O737" s="37"/>
      <c r="P737" s="37"/>
      <c r="U737" s="114"/>
      <c r="AL737" s="216" t="str">
        <f>IF(ISERROR(IF('T203'!B737="","",'T203'!B737)),"",IF('T203'!B737="","",'T203'!B737))</f>
        <v>A45510</v>
      </c>
      <c r="AM737" s="216" t="str">
        <f>IF(ISERROR(IF('T203'!K737="","",'T203'!K737)),"",IF('T203'!K737="","",'T203'!K737))</f>
        <v>A30510</v>
      </c>
      <c r="AN737" s="216">
        <f t="shared" si="30"/>
        <v>737</v>
      </c>
      <c r="AO737" s="216" t="str">
        <f>IF(ISERROR('T203'!L737),"",'T203'!L737)</f>
        <v xml:space="preserve"> </v>
      </c>
      <c r="AP737" s="216">
        <f t="shared" si="29"/>
        <v>1</v>
      </c>
      <c r="BV737" s="37"/>
    </row>
    <row r="738" spans="1:74" ht="15">
      <c r="A738" s="37"/>
      <c r="B738" s="37"/>
      <c r="C738" s="37"/>
      <c r="D738" s="37"/>
      <c r="E738" s="37"/>
      <c r="F738" s="37"/>
      <c r="G738" s="37"/>
      <c r="H738" s="37"/>
      <c r="I738" s="37"/>
      <c r="J738" s="37"/>
      <c r="K738" s="37"/>
      <c r="L738" s="37"/>
      <c r="M738" s="37"/>
      <c r="N738" s="37"/>
      <c r="O738" s="37"/>
      <c r="P738" s="37"/>
      <c r="U738" s="114"/>
      <c r="AL738" s="216" t="str">
        <f>IF(ISERROR(IF('T203'!B738="","",'T203'!B738)),"",IF('T203'!B738="","",'T203'!B738))</f>
        <v>A45512</v>
      </c>
      <c r="AM738" s="216" t="str">
        <f>IF(ISERROR(IF('T203'!K738="","",'T203'!K738)),"",IF('T203'!K738="","",'T203'!K738))</f>
        <v>A30512</v>
      </c>
      <c r="AN738" s="216">
        <f t="shared" si="30"/>
        <v>738</v>
      </c>
      <c r="AO738" s="216" t="str">
        <f>IF(ISERROR('T203'!L738),"",'T203'!L738)</f>
        <v xml:space="preserve"> </v>
      </c>
      <c r="AP738" s="216">
        <f t="shared" si="29"/>
        <v>1</v>
      </c>
      <c r="BV738" s="37"/>
    </row>
    <row r="739" spans="1:74" ht="15">
      <c r="A739" s="37"/>
      <c r="B739" s="37"/>
      <c r="C739" s="37"/>
      <c r="D739" s="37"/>
      <c r="E739" s="37"/>
      <c r="F739" s="37"/>
      <c r="G739" s="37"/>
      <c r="H739" s="37"/>
      <c r="I739" s="37"/>
      <c r="J739" s="37"/>
      <c r="K739" s="37"/>
      <c r="L739" s="37"/>
      <c r="M739" s="37"/>
      <c r="N739" s="37"/>
      <c r="O739" s="37"/>
      <c r="P739" s="37"/>
      <c r="U739" s="114"/>
      <c r="AL739" s="216" t="str">
        <f>IF(ISERROR(IF('T203'!B739="","",'T203'!B739)),"",IF('T203'!B739="","",'T203'!B739))</f>
        <v>A45514</v>
      </c>
      <c r="AM739" s="216" t="str">
        <f>IF(ISERROR(IF('T203'!K739="","",'T203'!K739)),"",IF('T203'!K739="","",'T203'!K739))</f>
        <v>A30514</v>
      </c>
      <c r="AN739" s="216">
        <f t="shared" si="30"/>
        <v>739</v>
      </c>
      <c r="AO739" s="216" t="str">
        <f>IF(ISERROR('T203'!L739),"",'T203'!L739)</f>
        <v xml:space="preserve"> </v>
      </c>
      <c r="AP739" s="216">
        <f t="shared" si="29"/>
        <v>1</v>
      </c>
      <c r="BV739" s="37"/>
    </row>
    <row r="740" spans="1:74" ht="15">
      <c r="A740" s="37"/>
      <c r="B740" s="37"/>
      <c r="C740" s="37"/>
      <c r="D740" s="37"/>
      <c r="E740" s="37"/>
      <c r="F740" s="37"/>
      <c r="G740" s="37"/>
      <c r="H740" s="37"/>
      <c r="I740" s="37"/>
      <c r="J740" s="37"/>
      <c r="K740" s="37"/>
      <c r="L740" s="37"/>
      <c r="M740" s="37"/>
      <c r="N740" s="37"/>
      <c r="O740" s="37"/>
      <c r="P740" s="37"/>
      <c r="U740" s="114"/>
      <c r="AL740" s="216" t="str">
        <f>IF(ISERROR(IF('T203'!B740="","",'T203'!B740)),"",IF('T203'!B740="","",'T203'!B740))</f>
        <v>A45516</v>
      </c>
      <c r="AM740" s="216" t="str">
        <f>IF(ISERROR(IF('T203'!K740="","",'T203'!K740)),"",IF('T203'!K740="","",'T203'!K740))</f>
        <v>A30516</v>
      </c>
      <c r="AN740" s="216">
        <f t="shared" si="30"/>
        <v>740</v>
      </c>
      <c r="AO740" s="216" t="str">
        <f>IF(ISERROR('T203'!L740),"",'T203'!L740)</f>
        <v xml:space="preserve"> </v>
      </c>
      <c r="AP740" s="216">
        <f t="shared" si="29"/>
        <v>1</v>
      </c>
      <c r="BV740" s="37"/>
    </row>
    <row r="741" spans="1:74" ht="15">
      <c r="A741" s="37"/>
      <c r="B741" s="37"/>
      <c r="C741" s="37"/>
      <c r="D741" s="37"/>
      <c r="E741" s="37"/>
      <c r="F741" s="37"/>
      <c r="G741" s="37"/>
      <c r="H741" s="37"/>
      <c r="I741" s="37"/>
      <c r="J741" s="37"/>
      <c r="K741" s="37"/>
      <c r="L741" s="37"/>
      <c r="M741" s="37"/>
      <c r="N741" s="37"/>
      <c r="O741" s="37"/>
      <c r="P741" s="37"/>
      <c r="U741" s="114"/>
      <c r="AL741" s="216" t="str">
        <f>IF(ISERROR(IF('T203'!B741="","",'T203'!B741)),"",IF('T203'!B741="","",'T203'!B741))</f>
        <v>A45518</v>
      </c>
      <c r="AM741" s="216" t="str">
        <f>IF(ISERROR(IF('T203'!K741="","",'T203'!K741)),"",IF('T203'!K741="","",'T203'!K741))</f>
        <v>A30518</v>
      </c>
      <c r="AN741" s="216">
        <f t="shared" si="30"/>
        <v>741</v>
      </c>
      <c r="AO741" s="216" t="str">
        <f>IF(ISERROR('T203'!L741),"",'T203'!L741)</f>
        <v xml:space="preserve"> </v>
      </c>
      <c r="AP741" s="216">
        <f t="shared" si="29"/>
        <v>1</v>
      </c>
      <c r="BV741" s="37"/>
    </row>
    <row r="742" spans="1:74" ht="15">
      <c r="A742" s="37"/>
      <c r="B742" s="37"/>
      <c r="C742" s="37"/>
      <c r="D742" s="37"/>
      <c r="E742" s="37"/>
      <c r="F742" s="37"/>
      <c r="G742" s="37"/>
      <c r="H742" s="37"/>
      <c r="I742" s="37"/>
      <c r="J742" s="37"/>
      <c r="K742" s="37"/>
      <c r="L742" s="37"/>
      <c r="M742" s="37"/>
      <c r="N742" s="37"/>
      <c r="O742" s="37"/>
      <c r="P742" s="37"/>
      <c r="U742" s="114"/>
      <c r="AL742" s="216" t="str">
        <f>IF(ISERROR(IF('T203'!B742="","",'T203'!B742)),"",IF('T203'!B742="","",'T203'!B742))</f>
        <v>A45520</v>
      </c>
      <c r="AM742" s="216" t="str">
        <f>IF(ISERROR(IF('T203'!K742="","",'T203'!K742)),"",IF('T203'!K742="","",'T203'!K742))</f>
        <v>A30520</v>
      </c>
      <c r="AN742" s="216">
        <f t="shared" si="30"/>
        <v>742</v>
      </c>
      <c r="AO742" s="216" t="str">
        <f>IF(ISERROR('T203'!L742),"",'T203'!L742)</f>
        <v xml:space="preserve"> </v>
      </c>
      <c r="AP742" s="216">
        <f t="shared" si="29"/>
        <v>1</v>
      </c>
      <c r="BV742" s="37"/>
    </row>
    <row r="743" spans="1:74" ht="15">
      <c r="A743" s="37"/>
      <c r="B743" s="37"/>
      <c r="C743" s="37"/>
      <c r="D743" s="37"/>
      <c r="E743" s="37"/>
      <c r="F743" s="37"/>
      <c r="G743" s="37"/>
      <c r="H743" s="37"/>
      <c r="I743" s="37"/>
      <c r="J743" s="37"/>
      <c r="K743" s="37"/>
      <c r="L743" s="37"/>
      <c r="M743" s="37"/>
      <c r="N743" s="37"/>
      <c r="O743" s="37"/>
      <c r="P743" s="37"/>
      <c r="U743" s="114"/>
      <c r="AL743" s="216" t="str">
        <f>IF(ISERROR(IF('T203'!B743="","",'T203'!B743)),"",IF('T203'!B743="","",'T203'!B743))</f>
        <v>A46002</v>
      </c>
      <c r="AM743" s="216" t="str">
        <f>IF(ISERROR(IF('T203'!K743="","",'T203'!K743)),"",IF('T203'!K743="","",'T203'!K743))</f>
        <v>A30520</v>
      </c>
      <c r="AN743" s="216">
        <f t="shared" si="30"/>
        <v>743</v>
      </c>
      <c r="AO743" s="216" t="str">
        <f>IF(ISERROR('T203'!L743),"",'T203'!L743)</f>
        <v xml:space="preserve"> </v>
      </c>
      <c r="AP743" s="216">
        <f t="shared" si="29"/>
        <v>1</v>
      </c>
      <c r="BV743" s="37"/>
    </row>
    <row r="744" spans="1:74" ht="15">
      <c r="A744" s="37"/>
      <c r="B744" s="37"/>
      <c r="C744" s="37"/>
      <c r="D744" s="37"/>
      <c r="E744" s="37"/>
      <c r="F744" s="37"/>
      <c r="G744" s="37"/>
      <c r="H744" s="37"/>
      <c r="I744" s="37"/>
      <c r="J744" s="37"/>
      <c r="K744" s="37"/>
      <c r="L744" s="37"/>
      <c r="M744" s="37"/>
      <c r="N744" s="37"/>
      <c r="O744" s="37"/>
      <c r="P744" s="37"/>
      <c r="U744" s="114"/>
      <c r="AL744" s="216" t="str">
        <f>IF(ISERROR(IF('T203'!B744="","",'T203'!B744)),"",IF('T203'!B744="","",'T203'!B744))</f>
        <v>A46004</v>
      </c>
      <c r="AM744" s="216" t="str">
        <f>IF(ISERROR(IF('T203'!K744="","",'T203'!K744)),"",IF('T203'!K744="","",'T203'!K744))</f>
        <v>A30522</v>
      </c>
      <c r="AN744" s="216">
        <f t="shared" si="30"/>
        <v>744</v>
      </c>
      <c r="AO744" s="216" t="str">
        <f>IF(ISERROR('T203'!L744),"",'T203'!L744)</f>
        <v xml:space="preserve"> </v>
      </c>
      <c r="AP744" s="216">
        <f t="shared" si="29"/>
        <v>1</v>
      </c>
      <c r="BV744" s="37"/>
    </row>
    <row r="745" spans="1:74" ht="15">
      <c r="A745" s="37"/>
      <c r="B745" s="37"/>
      <c r="C745" s="37"/>
      <c r="D745" s="37"/>
      <c r="E745" s="37"/>
      <c r="F745" s="37"/>
      <c r="G745" s="37"/>
      <c r="H745" s="37"/>
      <c r="I745" s="37"/>
      <c r="J745" s="37"/>
      <c r="K745" s="37"/>
      <c r="L745" s="37"/>
      <c r="M745" s="37"/>
      <c r="N745" s="37"/>
      <c r="O745" s="37"/>
      <c r="P745" s="37"/>
      <c r="U745" s="114"/>
      <c r="AL745" s="216" t="str">
        <f>IF(ISERROR(IF('T203'!B745="","",'T203'!B745)),"",IF('T203'!B745="","",'T203'!B745))</f>
        <v>A46006</v>
      </c>
      <c r="AM745" s="216" t="str">
        <f>IF(ISERROR(IF('T203'!K745="","",'T203'!K745)),"",IF('T203'!K745="","",'T203'!K745))</f>
        <v>A30524</v>
      </c>
      <c r="AN745" s="216">
        <f t="shared" si="30"/>
        <v>745</v>
      </c>
      <c r="AO745" s="216" t="str">
        <f>IF(ISERROR('T203'!L745),"",'T203'!L745)</f>
        <v xml:space="preserve"> </v>
      </c>
      <c r="AP745" s="216">
        <f t="shared" si="29"/>
        <v>1</v>
      </c>
      <c r="BV745" s="37"/>
    </row>
    <row r="746" spans="1:74" ht="15">
      <c r="A746" s="37"/>
      <c r="B746" s="37"/>
      <c r="C746" s="37"/>
      <c r="D746" s="37"/>
      <c r="E746" s="37"/>
      <c r="F746" s="37"/>
      <c r="G746" s="37"/>
      <c r="H746" s="37"/>
      <c r="I746" s="37"/>
      <c r="J746" s="37"/>
      <c r="K746" s="37"/>
      <c r="L746" s="37"/>
      <c r="M746" s="37"/>
      <c r="N746" s="37"/>
      <c r="O746" s="37"/>
      <c r="P746" s="37"/>
      <c r="U746" s="114"/>
      <c r="AL746" s="216" t="str">
        <f>IF(ISERROR(IF('T203'!B746="","",'T203'!B746)),"",IF('T203'!B746="","",'T203'!B746))</f>
        <v>A46008</v>
      </c>
      <c r="AM746" s="216" t="str">
        <f>IF(ISERROR(IF('T203'!K746="","",'T203'!K746)),"",IF('T203'!K746="","",'T203'!K746))</f>
        <v>A30526</v>
      </c>
      <c r="AN746" s="216">
        <f t="shared" si="30"/>
        <v>746</v>
      </c>
      <c r="AO746" s="216" t="str">
        <f>IF(ISERROR('T203'!L746),"",'T203'!L746)</f>
        <v xml:space="preserve"> </v>
      </c>
      <c r="AP746" s="216">
        <f t="shared" si="29"/>
        <v>1</v>
      </c>
      <c r="BV746" s="37"/>
    </row>
    <row r="747" spans="1:74" ht="15">
      <c r="A747" s="37"/>
      <c r="B747" s="37"/>
      <c r="C747" s="37"/>
      <c r="D747" s="37"/>
      <c r="E747" s="37"/>
      <c r="F747" s="37"/>
      <c r="G747" s="37"/>
      <c r="H747" s="37"/>
      <c r="I747" s="37"/>
      <c r="J747" s="37"/>
      <c r="K747" s="37"/>
      <c r="L747" s="37"/>
      <c r="M747" s="37"/>
      <c r="N747" s="37"/>
      <c r="O747" s="37"/>
      <c r="P747" s="37"/>
      <c r="U747" s="114"/>
      <c r="AL747" s="216" t="str">
        <f>IF(ISERROR(IF('T203'!B747="","",'T203'!B747)),"",IF('T203'!B747="","",'T203'!B747))</f>
        <v>A46010</v>
      </c>
      <c r="AM747" s="216" t="str">
        <f>IF(ISERROR(IF('T203'!K747="","",'T203'!K747)),"",IF('T203'!K747="","",'T203'!K747))</f>
        <v>A31002</v>
      </c>
      <c r="AN747" s="216">
        <f t="shared" si="30"/>
        <v>747</v>
      </c>
      <c r="AO747" s="216" t="str">
        <f>IF(ISERROR('T203'!L747),"",'T203'!L747)</f>
        <v>1-15</v>
      </c>
      <c r="AP747" s="216">
        <f t="shared" si="29"/>
        <v>1</v>
      </c>
      <c r="BV747" s="37"/>
    </row>
    <row r="748" spans="1:74" ht="15">
      <c r="A748" s="37"/>
      <c r="B748" s="37"/>
      <c r="C748" s="37"/>
      <c r="D748" s="37"/>
      <c r="E748" s="37"/>
      <c r="F748" s="37"/>
      <c r="G748" s="37"/>
      <c r="H748" s="37"/>
      <c r="I748" s="37"/>
      <c r="J748" s="37"/>
      <c r="K748" s="37"/>
      <c r="L748" s="37"/>
      <c r="M748" s="37"/>
      <c r="N748" s="37"/>
      <c r="O748" s="37"/>
      <c r="P748" s="37"/>
      <c r="U748" s="114"/>
      <c r="AL748" s="216" t="str">
        <f>IF(ISERROR(IF('T203'!B748="","",'T203'!B748)),"",IF('T203'!B748="","",'T203'!B748))</f>
        <v>A46012</v>
      </c>
      <c r="AM748" s="216" t="str">
        <f>IF(ISERROR(IF('T203'!K748="","",'T203'!K748)),"",IF('T203'!K748="","",'T203'!K748))</f>
        <v>A31002</v>
      </c>
      <c r="AN748" s="216">
        <f t="shared" si="30"/>
        <v>748</v>
      </c>
      <c r="AO748" s="216" t="str">
        <f>IF(ISERROR('T203'!L748),"",'T203'!L748)</f>
        <v>1-8</v>
      </c>
      <c r="AP748" s="216">
        <f t="shared" si="29"/>
        <v>1</v>
      </c>
      <c r="BV748" s="37"/>
    </row>
    <row r="749" spans="1:74" ht="15">
      <c r="A749" s="37"/>
      <c r="B749" s="37"/>
      <c r="C749" s="37"/>
      <c r="D749" s="37"/>
      <c r="E749" s="37"/>
      <c r="F749" s="37"/>
      <c r="G749" s="37"/>
      <c r="H749" s="37"/>
      <c r="I749" s="37"/>
      <c r="J749" s="37"/>
      <c r="K749" s="37"/>
      <c r="L749" s="37"/>
      <c r="M749" s="37"/>
      <c r="N749" s="37"/>
      <c r="O749" s="37"/>
      <c r="P749" s="37"/>
      <c r="U749" s="114"/>
      <c r="AL749" s="216" t="str">
        <f>IF(ISERROR(IF('T203'!B749="","",'T203'!B749)),"",IF('T203'!B749="","",'T203'!B749))</f>
        <v>A46014</v>
      </c>
      <c r="AM749" s="216" t="str">
        <f>IF(ISERROR(IF('T203'!K749="","",'T203'!K749)),"",IF('T203'!K749="","",'T203'!K749))</f>
        <v>A31006</v>
      </c>
      <c r="AN749" s="216">
        <f t="shared" si="30"/>
        <v>749</v>
      </c>
      <c r="AO749" s="216" t="str">
        <f>IF(ISERROR('T203'!L749),"",'T203'!L749)</f>
        <v>5-11</v>
      </c>
      <c r="AP749" s="216">
        <f t="shared" si="29"/>
        <v>1</v>
      </c>
      <c r="BV749" s="37"/>
    </row>
    <row r="750" spans="1:74" ht="15">
      <c r="A750" s="37"/>
      <c r="B750" s="37"/>
      <c r="C750" s="37"/>
      <c r="D750" s="37"/>
      <c r="E750" s="37"/>
      <c r="F750" s="37"/>
      <c r="G750" s="37"/>
      <c r="H750" s="37"/>
      <c r="I750" s="37"/>
      <c r="J750" s="37"/>
      <c r="K750" s="37"/>
      <c r="L750" s="37"/>
      <c r="M750" s="37"/>
      <c r="N750" s="37"/>
      <c r="O750" s="37"/>
      <c r="P750" s="37"/>
      <c r="U750" s="114"/>
      <c r="AL750" s="216" t="str">
        <f>IF(ISERROR(IF('T203'!B750="","",'T203'!B750)),"",IF('T203'!B750="","",'T203'!B750))</f>
        <v>A46016</v>
      </c>
      <c r="AM750" s="216" t="str">
        <f>IF(ISERROR(IF('T203'!K750="","",'T203'!K750)),"",IF('T203'!K750="","",'T203'!K750))</f>
        <v>A31006</v>
      </c>
      <c r="AN750" s="216">
        <f t="shared" si="30"/>
        <v>750</v>
      </c>
      <c r="AO750" s="216" t="str">
        <f>IF(ISERROR('T203'!L750),"",'T203'!L750)</f>
        <v>5-8</v>
      </c>
      <c r="AP750" s="216">
        <f t="shared" si="29"/>
        <v>1</v>
      </c>
      <c r="BV750" s="37"/>
    </row>
    <row r="751" spans="1:74" ht="15">
      <c r="A751" s="37"/>
      <c r="B751" s="37"/>
      <c r="C751" s="37"/>
      <c r="D751" s="37"/>
      <c r="E751" s="37"/>
      <c r="F751" s="37"/>
      <c r="G751" s="37"/>
      <c r="H751" s="37"/>
      <c r="I751" s="37"/>
      <c r="J751" s="37"/>
      <c r="K751" s="37"/>
      <c r="L751" s="37"/>
      <c r="M751" s="37"/>
      <c r="N751" s="37"/>
      <c r="O751" s="37"/>
      <c r="P751" s="37"/>
      <c r="U751" s="114"/>
      <c r="AL751" s="216" t="str">
        <f>IF(ISERROR(IF('T203'!B751="","",'T203'!B751)),"",IF('T203'!B751="","",'T203'!B751))</f>
        <v>A46018</v>
      </c>
      <c r="AM751" s="216" t="str">
        <f>IF(ISERROR(IF('T203'!K751="","",'T203'!K751)),"",IF('T203'!K751="","",'T203'!K751))</f>
        <v>A31008</v>
      </c>
      <c r="AN751" s="216">
        <f t="shared" si="30"/>
        <v>751</v>
      </c>
      <c r="AO751" s="216" t="str">
        <f>IF(ISERROR('T203'!L751),"",'T203'!L751)</f>
        <v>1-4</v>
      </c>
      <c r="AP751" s="216">
        <f t="shared" si="29"/>
        <v>1</v>
      </c>
      <c r="BV751" s="37"/>
    </row>
    <row r="752" spans="1:74" ht="15">
      <c r="A752" s="37"/>
      <c r="B752" s="37"/>
      <c r="C752" s="37"/>
      <c r="D752" s="37"/>
      <c r="E752" s="37"/>
      <c r="F752" s="37"/>
      <c r="G752" s="37"/>
      <c r="H752" s="37"/>
      <c r="I752" s="37"/>
      <c r="J752" s="37"/>
      <c r="K752" s="37"/>
      <c r="L752" s="37"/>
      <c r="M752" s="37"/>
      <c r="N752" s="37"/>
      <c r="O752" s="37"/>
      <c r="P752" s="37"/>
      <c r="U752" s="114"/>
      <c r="AL752" s="216" t="str">
        <f>IF(ISERROR(IF('T203'!B752="","",'T203'!B752)),"",IF('T203'!B752="","",'T203'!B752))</f>
        <v>A46502</v>
      </c>
      <c r="AM752" s="216" t="str">
        <f>IF(ISERROR(IF('T203'!K752="","",'T203'!K752)),"",IF('T203'!K752="","",'T203'!K752))</f>
        <v>A31008</v>
      </c>
      <c r="AN752" s="216">
        <f t="shared" si="30"/>
        <v>752</v>
      </c>
      <c r="AO752" s="216" t="str">
        <f>IF(ISERROR('T203'!L752),"",'T203'!L752)</f>
        <v>2-4B</v>
      </c>
      <c r="AP752" s="216">
        <f t="shared" si="29"/>
        <v>1</v>
      </c>
      <c r="BV752" s="37"/>
    </row>
    <row r="753" spans="1:74" ht="15">
      <c r="A753" s="37"/>
      <c r="B753" s="37"/>
      <c r="C753" s="37"/>
      <c r="D753" s="37"/>
      <c r="E753" s="37"/>
      <c r="F753" s="37"/>
      <c r="G753" s="37"/>
      <c r="H753" s="37"/>
      <c r="I753" s="37"/>
      <c r="J753" s="37"/>
      <c r="K753" s="37"/>
      <c r="L753" s="37"/>
      <c r="M753" s="37"/>
      <c r="N753" s="37"/>
      <c r="O753" s="37"/>
      <c r="P753" s="37"/>
      <c r="U753" s="114"/>
      <c r="AL753" s="216" t="str">
        <f>IF(ISERROR(IF('T203'!B753="","",'T203'!B753)),"",IF('T203'!B753="","",'T203'!B753))</f>
        <v>A46504</v>
      </c>
      <c r="AM753" s="216" t="str">
        <f>IF(ISERROR(IF('T203'!K753="","",'T203'!K753)),"",IF('T203'!K753="","",'T203'!K753))</f>
        <v>A31008</v>
      </c>
      <c r="AN753" s="216">
        <f t="shared" si="30"/>
        <v>753</v>
      </c>
      <c r="AO753" s="216" t="str">
        <f>IF(ISERROR('T203'!L753),"",'T203'!L753)</f>
        <v>3A-4B</v>
      </c>
      <c r="AP753" s="216">
        <f t="shared" si="29"/>
        <v>1</v>
      </c>
      <c r="BV753" s="37"/>
    </row>
    <row r="754" spans="1:74" ht="15">
      <c r="A754" s="37"/>
      <c r="B754" s="37"/>
      <c r="C754" s="37"/>
      <c r="D754" s="37"/>
      <c r="E754" s="37"/>
      <c r="F754" s="37"/>
      <c r="G754" s="37"/>
      <c r="H754" s="37"/>
      <c r="I754" s="37"/>
      <c r="J754" s="37"/>
      <c r="K754" s="37"/>
      <c r="L754" s="37"/>
      <c r="M754" s="37"/>
      <c r="N754" s="37"/>
      <c r="O754" s="37"/>
      <c r="P754" s="37"/>
      <c r="U754" s="114"/>
      <c r="AL754" s="216" t="str">
        <f>IF(ISERROR(IF('T203'!B754="","",'T203'!B754)),"",IF('T203'!B754="","",'T203'!B754))</f>
        <v>A46506</v>
      </c>
      <c r="AM754" s="216" t="str">
        <f>IF(ISERROR(IF('T203'!K754="","",'T203'!K754)),"",IF('T203'!K754="","",'T203'!K754))</f>
        <v>A31010</v>
      </c>
      <c r="AN754" s="216">
        <f t="shared" si="30"/>
        <v>754</v>
      </c>
      <c r="AO754" s="216" t="str">
        <f>IF(ISERROR('T203'!L754),"",'T203'!L754)</f>
        <v>2-9</v>
      </c>
      <c r="AP754" s="216">
        <f t="shared" si="29"/>
        <v>1</v>
      </c>
      <c r="BV754" s="37"/>
    </row>
    <row r="755" spans="1:74" ht="15">
      <c r="A755" s="37"/>
      <c r="B755" s="37"/>
      <c r="C755" s="37"/>
      <c r="D755" s="37"/>
      <c r="E755" s="37"/>
      <c r="F755" s="37"/>
      <c r="G755" s="37"/>
      <c r="H755" s="37"/>
      <c r="I755" s="37"/>
      <c r="J755" s="37"/>
      <c r="K755" s="37"/>
      <c r="L755" s="37"/>
      <c r="M755" s="37"/>
      <c r="N755" s="37"/>
      <c r="O755" s="37"/>
      <c r="P755" s="37"/>
      <c r="U755" s="114"/>
      <c r="AL755" s="216" t="str">
        <f>IF(ISERROR(IF('T203'!B755="","",'T203'!B755)),"",IF('T203'!B755="","",'T203'!B755))</f>
        <v>A46508</v>
      </c>
      <c r="AM755" s="216" t="str">
        <f>IF(ISERROR(IF('T203'!K755="","",'T203'!K755)),"",IF('T203'!K755="","",'T203'!K755))</f>
        <v>A31010</v>
      </c>
      <c r="AN755" s="216">
        <f t="shared" si="30"/>
        <v>755</v>
      </c>
      <c r="AO755" s="216" t="str">
        <f>IF(ISERROR('T203'!L755),"",'T203'!L755)</f>
        <v>3-7</v>
      </c>
      <c r="AP755" s="216">
        <f t="shared" si="29"/>
        <v>1</v>
      </c>
      <c r="BV755" s="37"/>
    </row>
    <row r="756" spans="1:74" ht="15">
      <c r="A756" s="37"/>
      <c r="B756" s="37"/>
      <c r="C756" s="37"/>
      <c r="D756" s="37"/>
      <c r="E756" s="37"/>
      <c r="F756" s="37"/>
      <c r="G756" s="37"/>
      <c r="H756" s="37"/>
      <c r="I756" s="37"/>
      <c r="J756" s="37"/>
      <c r="K756" s="37"/>
      <c r="L756" s="37"/>
      <c r="M756" s="37"/>
      <c r="N756" s="37"/>
      <c r="O756" s="37"/>
      <c r="P756" s="37"/>
      <c r="U756" s="114"/>
      <c r="AL756" s="216" t="str">
        <f>IF(ISERROR(IF('T203'!B756="","",'T203'!B756)),"",IF('T203'!B756="","",'T203'!B756))</f>
        <v>A46510</v>
      </c>
      <c r="AM756" s="216" t="str">
        <f>IF(ISERROR(IF('T203'!K756="","",'T203'!K756)),"",IF('T203'!K756="","",'T203'!K756))</f>
        <v>A31010</v>
      </c>
      <c r="AN756" s="216">
        <f t="shared" si="30"/>
        <v>756</v>
      </c>
      <c r="AO756" s="216" t="str">
        <f>IF(ISERROR('T203'!L756),"",'T203'!L756)</f>
        <v>3-9</v>
      </c>
      <c r="AP756" s="216">
        <f t="shared" si="29"/>
        <v>1</v>
      </c>
      <c r="BV756" s="37"/>
    </row>
    <row r="757" spans="1:74" ht="15">
      <c r="A757" s="37"/>
      <c r="B757" s="37"/>
      <c r="C757" s="37"/>
      <c r="D757" s="37"/>
      <c r="E757" s="37"/>
      <c r="F757" s="37"/>
      <c r="G757" s="37"/>
      <c r="H757" s="37"/>
      <c r="I757" s="37"/>
      <c r="J757" s="37"/>
      <c r="K757" s="37"/>
      <c r="L757" s="37"/>
      <c r="M757" s="37"/>
      <c r="N757" s="37"/>
      <c r="O757" s="37"/>
      <c r="P757" s="37"/>
      <c r="U757" s="114"/>
      <c r="AL757" s="216" t="str">
        <f>IF(ISERROR(IF('T203'!B757="","",'T203'!B757)),"",IF('T203'!B757="","",'T203'!B757))</f>
        <v>A46512</v>
      </c>
      <c r="AM757" s="216" t="str">
        <f>IF(ISERROR(IF('T203'!K757="","",'T203'!K757)),"",IF('T203'!K757="","",'T203'!K757))</f>
        <v>A31010</v>
      </c>
      <c r="AN757" s="216">
        <f t="shared" si="30"/>
        <v>757</v>
      </c>
      <c r="AO757" s="216" t="str">
        <f>IF(ISERROR('T203'!L757),"",'T203'!L757)</f>
        <v>9B</v>
      </c>
      <c r="AP757" s="216">
        <f t="shared" si="29"/>
        <v>1</v>
      </c>
      <c r="BV757" s="37"/>
    </row>
    <row r="758" spans="1:74" ht="15">
      <c r="A758" s="37"/>
      <c r="B758" s="37"/>
      <c r="C758" s="37"/>
      <c r="D758" s="37"/>
      <c r="E758" s="37"/>
      <c r="F758" s="37"/>
      <c r="G758" s="37"/>
      <c r="H758" s="37"/>
      <c r="I758" s="37"/>
      <c r="J758" s="37"/>
      <c r="K758" s="37"/>
      <c r="L758" s="37"/>
      <c r="M758" s="37"/>
      <c r="N758" s="37"/>
      <c r="O758" s="37"/>
      <c r="P758" s="37"/>
      <c r="U758" s="114"/>
      <c r="AL758" s="216" t="str">
        <f>IF(ISERROR(IF('T203'!B758="","",'T203'!B758)),"",IF('T203'!B758="","",'T203'!B758))</f>
        <v>A46514</v>
      </c>
      <c r="AM758" s="216" t="str">
        <f>IF(ISERROR(IF('T203'!K758="","",'T203'!K758)),"",IF('T203'!K758="","",'T203'!K758))</f>
        <v>A31010</v>
      </c>
      <c r="AN758" s="216">
        <f t="shared" si="30"/>
        <v>758</v>
      </c>
      <c r="AO758" s="216" t="str">
        <f>IF(ISERROR('T203'!L758),"",'T203'!L758)</f>
        <v>FULL FACE</v>
      </c>
      <c r="AP758" s="216">
        <f t="shared" si="29"/>
        <v>1</v>
      </c>
      <c r="BV758" s="37"/>
    </row>
    <row r="759" spans="1:74" ht="15">
      <c r="A759" s="37"/>
      <c r="B759" s="37"/>
      <c r="C759" s="37"/>
      <c r="D759" s="37"/>
      <c r="E759" s="37"/>
      <c r="F759" s="37"/>
      <c r="G759" s="37"/>
      <c r="H759" s="37"/>
      <c r="I759" s="37"/>
      <c r="J759" s="37"/>
      <c r="K759" s="37"/>
      <c r="L759" s="37"/>
      <c r="M759" s="37"/>
      <c r="N759" s="37"/>
      <c r="O759" s="37"/>
      <c r="P759" s="37"/>
      <c r="U759" s="114"/>
      <c r="AL759" s="216" t="str">
        <f>IF(ISERROR(IF('T203'!B759="","",'T203'!B759)),"",IF('T203'!B759="","",'T203'!B759))</f>
        <v>A46516</v>
      </c>
      <c r="AM759" s="216" t="str">
        <f>IF(ISERROR(IF('T203'!K759="","",'T203'!K759)),"",IF('T203'!K759="","",'T203'!K759))</f>
        <v>A31012</v>
      </c>
      <c r="AN759" s="216">
        <f t="shared" si="30"/>
        <v>759</v>
      </c>
      <c r="AO759" s="216" t="str">
        <f>IF(ISERROR('T203'!L759),"",'T203'!L759)</f>
        <v>1</v>
      </c>
      <c r="AP759" s="216">
        <f t="shared" si="29"/>
        <v>1</v>
      </c>
      <c r="BV759" s="37"/>
    </row>
    <row r="760" spans="1:74" ht="15">
      <c r="A760" s="37"/>
      <c r="B760" s="37"/>
      <c r="C760" s="37"/>
      <c r="D760" s="37"/>
      <c r="E760" s="37"/>
      <c r="F760" s="37"/>
      <c r="G760" s="37"/>
      <c r="H760" s="37"/>
      <c r="I760" s="37"/>
      <c r="J760" s="37"/>
      <c r="K760" s="37"/>
      <c r="L760" s="37"/>
      <c r="M760" s="37"/>
      <c r="N760" s="37"/>
      <c r="O760" s="37"/>
      <c r="P760" s="37"/>
      <c r="U760" s="114"/>
      <c r="AL760" s="216" t="str">
        <f>IF(ISERROR(IF('T203'!B760="","",'T203'!B760)),"",IF('T203'!B760="","",'T203'!B760))</f>
        <v>A46518</v>
      </c>
      <c r="AM760" s="216" t="str">
        <f>IF(ISERROR(IF('T203'!K760="","",'T203'!K760)),"",IF('T203'!K760="","",'T203'!K760))</f>
        <v>A31012</v>
      </c>
      <c r="AN760" s="216">
        <f t="shared" si="30"/>
        <v>760</v>
      </c>
      <c r="AO760" s="216" t="str">
        <f>IF(ISERROR('T203'!L760),"",'T203'!L760)</f>
        <v>2-5</v>
      </c>
      <c r="AP760" s="216">
        <f t="shared" si="29"/>
        <v>1</v>
      </c>
      <c r="BV760" s="37"/>
    </row>
    <row r="761" spans="1:74" ht="15">
      <c r="A761" s="37"/>
      <c r="B761" s="37"/>
      <c r="C761" s="37"/>
      <c r="D761" s="37"/>
      <c r="E761" s="37"/>
      <c r="F761" s="37"/>
      <c r="G761" s="37"/>
      <c r="H761" s="37"/>
      <c r="I761" s="37"/>
      <c r="J761" s="37"/>
      <c r="K761" s="37"/>
      <c r="L761" s="37"/>
      <c r="M761" s="37"/>
      <c r="N761" s="37"/>
      <c r="O761" s="37"/>
      <c r="P761" s="37"/>
      <c r="U761" s="114"/>
      <c r="AL761" s="216" t="str">
        <f>IF(ISERROR(IF('T203'!B761="","",'T203'!B761)),"",IF('T203'!B761="","",'T203'!B761))</f>
        <v>A46520</v>
      </c>
      <c r="AM761" s="216" t="str">
        <f>IF(ISERROR(IF('T203'!K761="","",'T203'!K761)),"",IF('T203'!K761="","",'T203'!K761))</f>
        <v>A31014</v>
      </c>
      <c r="AN761" s="216">
        <f t="shared" si="30"/>
        <v>761</v>
      </c>
      <c r="AO761" s="216" t="str">
        <f>IF(ISERROR('T203'!L761),"",'T203'!L761)</f>
        <v>1-2</v>
      </c>
      <c r="AP761" s="216">
        <f t="shared" si="29"/>
        <v>1</v>
      </c>
      <c r="BV761" s="37"/>
    </row>
    <row r="762" spans="1:74" ht="15">
      <c r="A762" s="37"/>
      <c r="B762" s="37"/>
      <c r="C762" s="37"/>
      <c r="D762" s="37"/>
      <c r="E762" s="37"/>
      <c r="F762" s="37"/>
      <c r="G762" s="37"/>
      <c r="H762" s="37"/>
      <c r="I762" s="37"/>
      <c r="J762" s="37"/>
      <c r="K762" s="37"/>
      <c r="L762" s="37"/>
      <c r="M762" s="37"/>
      <c r="N762" s="37"/>
      <c r="O762" s="37"/>
      <c r="P762" s="37"/>
      <c r="U762" s="114"/>
      <c r="AL762" s="216" t="str">
        <f>IF(ISERROR(IF('T203'!B762="","",'T203'!B762)),"",IF('T203'!B762="","",'T203'!B762))</f>
        <v>A47502</v>
      </c>
      <c r="AM762" s="216" t="str">
        <f>IF(ISERROR(IF('T203'!K762="","",'T203'!K762)),"",IF('T203'!K762="","",'T203'!K762))</f>
        <v>A31016</v>
      </c>
      <c r="AN762" s="216">
        <f t="shared" si="30"/>
        <v>762</v>
      </c>
      <c r="AO762" s="216" t="str">
        <f>IF(ISERROR('T203'!L762),"",'T203'!L762)</f>
        <v xml:space="preserve"> </v>
      </c>
      <c r="AP762" s="216">
        <f t="shared" si="29"/>
        <v>1</v>
      </c>
      <c r="BV762" s="37"/>
    </row>
    <row r="763" spans="1:74" ht="15">
      <c r="A763" s="37"/>
      <c r="B763" s="37"/>
      <c r="C763" s="37"/>
      <c r="D763" s="37"/>
      <c r="E763" s="37"/>
      <c r="F763" s="37"/>
      <c r="G763" s="37"/>
      <c r="H763" s="37"/>
      <c r="I763" s="37"/>
      <c r="J763" s="37"/>
      <c r="K763" s="37"/>
      <c r="L763" s="37"/>
      <c r="M763" s="37"/>
      <c r="N763" s="37"/>
      <c r="O763" s="37"/>
      <c r="P763" s="37"/>
      <c r="U763" s="114"/>
      <c r="AL763" s="216" t="str">
        <f>IF(ISERROR(IF('T203'!B763="","",'T203'!B763)),"",IF('T203'!B763="","",'T203'!B763))</f>
        <v>A47504</v>
      </c>
      <c r="AM763" s="216" t="str">
        <f>IF(ISERROR(IF('T203'!K763="","",'T203'!K763)),"",IF('T203'!K763="","",'T203'!K763))</f>
        <v>A31018</v>
      </c>
      <c r="AN763" s="216">
        <f t="shared" si="30"/>
        <v>763</v>
      </c>
      <c r="AO763" s="216" t="str">
        <f>IF(ISERROR('T203'!L763),"",'T203'!L763)</f>
        <v>1-3</v>
      </c>
      <c r="AP763" s="216">
        <f t="shared" si="29"/>
        <v>1</v>
      </c>
      <c r="BV763" s="37"/>
    </row>
    <row r="764" spans="1:74" ht="15">
      <c r="A764" s="37"/>
      <c r="B764" s="37"/>
      <c r="C764" s="37"/>
      <c r="D764" s="37"/>
      <c r="E764" s="37"/>
      <c r="F764" s="37"/>
      <c r="G764" s="37"/>
      <c r="H764" s="37"/>
      <c r="I764" s="37"/>
      <c r="J764" s="37"/>
      <c r="K764" s="37"/>
      <c r="L764" s="37"/>
      <c r="M764" s="37"/>
      <c r="N764" s="37"/>
      <c r="O764" s="37"/>
      <c r="P764" s="37"/>
      <c r="U764" s="114"/>
      <c r="AL764" s="216" t="str">
        <f>IF(ISERROR(IF('T203'!B764="","",'T203'!B764)),"",IF('T203'!B764="","",'T203'!B764))</f>
        <v>A48502</v>
      </c>
      <c r="AM764" s="216" t="str">
        <f>IF(ISERROR(IF('T203'!K764="","",'T203'!K764)),"",IF('T203'!K764="","",'T203'!K764))</f>
        <v>A31018</v>
      </c>
      <c r="AN764" s="216">
        <f t="shared" si="30"/>
        <v>764</v>
      </c>
      <c r="AO764" s="216" t="str">
        <f>IF(ISERROR('T203'!L764),"",'T203'!L764)</f>
        <v>FULL FACE</v>
      </c>
      <c r="AP764" s="216">
        <f t="shared" si="29"/>
        <v>1</v>
      </c>
      <c r="BV764" s="37"/>
    </row>
    <row r="765" spans="1:74" ht="15">
      <c r="A765" s="37"/>
      <c r="B765" s="37"/>
      <c r="C765" s="37"/>
      <c r="D765" s="37"/>
      <c r="E765" s="37"/>
      <c r="F765" s="37"/>
      <c r="G765" s="37"/>
      <c r="H765" s="37"/>
      <c r="I765" s="37"/>
      <c r="J765" s="37"/>
      <c r="K765" s="37"/>
      <c r="L765" s="37"/>
      <c r="M765" s="37"/>
      <c r="N765" s="37"/>
      <c r="O765" s="37"/>
      <c r="P765" s="37"/>
      <c r="U765" s="114"/>
      <c r="AL765" s="216" t="str">
        <f>IF(ISERROR(IF('T203'!B765="","",'T203'!B765)),"",IF('T203'!B765="","",'T203'!B765))</f>
        <v>A48504</v>
      </c>
      <c r="AM765" s="216" t="str">
        <f>IF(ISERROR(IF('T203'!K765="","",'T203'!K765)),"",IF('T203'!K765="","",'T203'!K765))</f>
        <v>A31020</v>
      </c>
      <c r="AN765" s="216">
        <f t="shared" si="30"/>
        <v>765</v>
      </c>
      <c r="AO765" s="216" t="str">
        <f>IF(ISERROR('T203'!L765),"",'T203'!L765)</f>
        <v>1-4</v>
      </c>
      <c r="AP765" s="216">
        <f t="shared" si="29"/>
        <v>1</v>
      </c>
      <c r="BV765" s="37"/>
    </row>
    <row r="766" spans="1:74" ht="15">
      <c r="A766" s="37"/>
      <c r="B766" s="37"/>
      <c r="C766" s="37"/>
      <c r="D766" s="37"/>
      <c r="E766" s="37"/>
      <c r="F766" s="37"/>
      <c r="G766" s="37"/>
      <c r="H766" s="37"/>
      <c r="I766" s="37"/>
      <c r="J766" s="37"/>
      <c r="K766" s="37"/>
      <c r="L766" s="37"/>
      <c r="M766" s="37"/>
      <c r="N766" s="37"/>
      <c r="O766" s="37"/>
      <c r="P766" s="37"/>
      <c r="U766" s="114"/>
      <c r="AL766" s="216" t="str">
        <f>IF(ISERROR(IF('T203'!B766="","",'T203'!B766)),"",IF('T203'!B766="","",'T203'!B766))</f>
        <v>A48506</v>
      </c>
      <c r="AM766" s="216" t="str">
        <f>IF(ISERROR(IF('T203'!K766="","",'T203'!K766)),"",IF('T203'!K766="","",'T203'!K766))</f>
        <v>A31022</v>
      </c>
      <c r="AN766" s="216">
        <f t="shared" si="30"/>
        <v>766</v>
      </c>
      <c r="AO766" s="216" t="str">
        <f>IF(ISERROR('T203'!L766),"",'T203'!L766)</f>
        <v>3B</v>
      </c>
      <c r="AP766" s="216">
        <f t="shared" si="29"/>
        <v>1</v>
      </c>
      <c r="BV766" s="37"/>
    </row>
    <row r="767" spans="1:74" ht="15">
      <c r="A767" s="37"/>
      <c r="B767" s="37"/>
      <c r="C767" s="37"/>
      <c r="D767" s="37"/>
      <c r="E767" s="37"/>
      <c r="F767" s="37"/>
      <c r="G767" s="37"/>
      <c r="H767" s="37"/>
      <c r="I767" s="37"/>
      <c r="J767" s="37"/>
      <c r="K767" s="37"/>
      <c r="L767" s="37"/>
      <c r="M767" s="37"/>
      <c r="N767" s="37"/>
      <c r="O767" s="37"/>
      <c r="P767" s="37"/>
      <c r="U767" s="114"/>
      <c r="AL767" s="216" t="str">
        <f>IF(ISERROR(IF('T203'!B767="","",'T203'!B767)),"",IF('T203'!B767="","",'T203'!B767))</f>
        <v>A48508</v>
      </c>
      <c r="AM767" s="216" t="str">
        <f>IF(ISERROR(IF('T203'!K767="","",'T203'!K767)),"",IF('T203'!K767="","",'T203'!K767))</f>
        <v>A31024</v>
      </c>
      <c r="AN767" s="216">
        <f t="shared" si="30"/>
        <v>767</v>
      </c>
      <c r="AO767" s="216" t="str">
        <f>IF(ISERROR('T203'!L767),"",'T203'!L767)</f>
        <v>1-4</v>
      </c>
      <c r="AP767" s="216">
        <f t="shared" si="29"/>
        <v>1</v>
      </c>
      <c r="BV767" s="37"/>
    </row>
    <row r="768" spans="1:74" ht="15">
      <c r="A768" s="37"/>
      <c r="B768" s="37"/>
      <c r="C768" s="37"/>
      <c r="D768" s="37"/>
      <c r="E768" s="37"/>
      <c r="F768" s="37"/>
      <c r="G768" s="37"/>
      <c r="H768" s="37"/>
      <c r="I768" s="37"/>
      <c r="J768" s="37"/>
      <c r="K768" s="37"/>
      <c r="L768" s="37"/>
      <c r="M768" s="37"/>
      <c r="N768" s="37"/>
      <c r="O768" s="37"/>
      <c r="P768" s="37"/>
      <c r="U768" s="114"/>
      <c r="AL768" s="216" t="str">
        <f>IF(ISERROR(IF('T203'!B768="","",'T203'!B768)),"",IF('T203'!B768="","",'T203'!B768))</f>
        <v>A49002</v>
      </c>
      <c r="AM768" s="216" t="str">
        <f>IF(ISERROR(IF('T203'!K768="","",'T203'!K768)),"",IF('T203'!K768="","",'T203'!K768))</f>
        <v>A31024</v>
      </c>
      <c r="AN768" s="216">
        <f t="shared" si="30"/>
        <v>768</v>
      </c>
      <c r="AO768" s="216" t="str">
        <f>IF(ISERROR('T203'!L768),"",'T203'!L768)</f>
        <v>3-4</v>
      </c>
      <c r="AP768" s="216">
        <f t="shared" si="29"/>
        <v>1</v>
      </c>
      <c r="BV768" s="37"/>
    </row>
    <row r="769" spans="1:74" ht="15">
      <c r="A769" s="37"/>
      <c r="B769" s="37"/>
      <c r="C769" s="37"/>
      <c r="D769" s="37"/>
      <c r="E769" s="37"/>
      <c r="F769" s="37"/>
      <c r="G769" s="37"/>
      <c r="H769" s="37"/>
      <c r="I769" s="37"/>
      <c r="J769" s="37"/>
      <c r="K769" s="37"/>
      <c r="L769" s="37"/>
      <c r="M769" s="37"/>
      <c r="N769" s="37"/>
      <c r="O769" s="37"/>
      <c r="P769" s="37"/>
      <c r="U769" s="114"/>
      <c r="AL769" s="216" t="str">
        <f>IF(ISERROR(IF('T203'!B769="","",'T203'!B769)),"",IF('T203'!B769="","",'T203'!B769))</f>
        <v>A49004</v>
      </c>
      <c r="AM769" s="216" t="str">
        <f>IF(ISERROR(IF('T203'!K769="","",'T203'!K769)),"",IF('T203'!K769="","",'T203'!K769))</f>
        <v>A31026</v>
      </c>
      <c r="AN769" s="216">
        <f t="shared" si="30"/>
        <v>769</v>
      </c>
      <c r="AO769" s="216" t="str">
        <f>IF(ISERROR('T203'!L769),"",'T203'!L769)</f>
        <v>1-2</v>
      </c>
      <c r="AP769" s="216">
        <f t="shared" si="29"/>
        <v>1</v>
      </c>
      <c r="BV769" s="37"/>
    </row>
    <row r="770" spans="1:74" ht="15">
      <c r="A770" s="37"/>
      <c r="B770" s="37"/>
      <c r="C770" s="37"/>
      <c r="D770" s="37"/>
      <c r="E770" s="37"/>
      <c r="F770" s="37"/>
      <c r="G770" s="37"/>
      <c r="H770" s="37"/>
      <c r="I770" s="37"/>
      <c r="J770" s="37"/>
      <c r="K770" s="37"/>
      <c r="L770" s="37"/>
      <c r="M770" s="37"/>
      <c r="N770" s="37"/>
      <c r="O770" s="37"/>
      <c r="P770" s="37"/>
      <c r="U770" s="114"/>
      <c r="AL770" s="216" t="str">
        <f>IF(ISERROR(IF('T203'!B770="","",'T203'!B770)),"",IF('T203'!B770="","",'T203'!B770))</f>
        <v>A49006</v>
      </c>
      <c r="AM770" s="216" t="str">
        <f>IF(ISERROR(IF('T203'!K770="","",'T203'!K770)),"",IF('T203'!K770="","",'T203'!K770))</f>
        <v>A31028</v>
      </c>
      <c r="AN770" s="216">
        <f t="shared" si="30"/>
        <v>770</v>
      </c>
      <c r="AO770" s="216" t="str">
        <f>IF(ISERROR('T203'!L770),"",'T203'!L770)</f>
        <v>1-2</v>
      </c>
      <c r="AP770" s="216">
        <f t="shared" si="29"/>
        <v>1</v>
      </c>
      <c r="BV770" s="37"/>
    </row>
    <row r="771" spans="1:74" ht="15">
      <c r="A771" s="37"/>
      <c r="B771" s="37"/>
      <c r="C771" s="37"/>
      <c r="D771" s="37"/>
      <c r="E771" s="37"/>
      <c r="F771" s="37"/>
      <c r="G771" s="37"/>
      <c r="H771" s="37"/>
      <c r="I771" s="37"/>
      <c r="J771" s="37"/>
      <c r="K771" s="37"/>
      <c r="L771" s="37"/>
      <c r="M771" s="37"/>
      <c r="N771" s="37"/>
      <c r="O771" s="37"/>
      <c r="P771" s="37"/>
      <c r="U771" s="114"/>
      <c r="AL771" s="216" t="str">
        <f>IF(ISERROR(IF('T203'!B771="","",'T203'!B771)),"",IF('T203'!B771="","",'T203'!B771))</f>
        <v>A49008</v>
      </c>
      <c r="AM771" s="216" t="str">
        <f>IF(ISERROR(IF('T203'!K771="","",'T203'!K771)),"",IF('T203'!K771="","",'T203'!K771))</f>
        <v>A31028</v>
      </c>
      <c r="AN771" s="216">
        <f t="shared" si="30"/>
        <v>771</v>
      </c>
      <c r="AO771" s="216" t="str">
        <f>IF(ISERROR('T203'!L771),"",'T203'!L771)</f>
        <v>2-3</v>
      </c>
      <c r="AP771" s="216">
        <f t="shared" si="29"/>
        <v>1</v>
      </c>
      <c r="BV771" s="37"/>
    </row>
    <row r="772" spans="1:74" ht="15">
      <c r="A772" s="37"/>
      <c r="B772" s="37"/>
      <c r="C772" s="37"/>
      <c r="D772" s="37"/>
      <c r="E772" s="37"/>
      <c r="F772" s="37"/>
      <c r="G772" s="37"/>
      <c r="H772" s="37"/>
      <c r="I772" s="37"/>
      <c r="J772" s="37"/>
      <c r="K772" s="37"/>
      <c r="L772" s="37"/>
      <c r="M772" s="37"/>
      <c r="N772" s="37"/>
      <c r="O772" s="37"/>
      <c r="P772" s="37"/>
      <c r="U772" s="114"/>
      <c r="AL772" s="216" t="str">
        <f>IF(ISERROR(IF('T203'!B772="","",'T203'!B772)),"",IF('T203'!B772="","",'T203'!B772))</f>
        <v>A49010</v>
      </c>
      <c r="AM772" s="216" t="str">
        <f>IF(ISERROR(IF('T203'!K772="","",'T203'!K772)),"",IF('T203'!K772="","",'T203'!K772))</f>
        <v>A31028</v>
      </c>
      <c r="AN772" s="216">
        <f t="shared" si="30"/>
        <v>772</v>
      </c>
      <c r="AO772" s="216" t="str">
        <f>IF(ISERROR('T203'!L772),"",'T203'!L772)</f>
        <v>3</v>
      </c>
      <c r="AP772" s="216">
        <f t="shared" si="29"/>
        <v>1</v>
      </c>
      <c r="BV772" s="37"/>
    </row>
    <row r="773" spans="1:74" ht="15">
      <c r="A773" s="37"/>
      <c r="B773" s="37"/>
      <c r="C773" s="37"/>
      <c r="D773" s="37"/>
      <c r="E773" s="37"/>
      <c r="F773" s="37"/>
      <c r="G773" s="37"/>
      <c r="H773" s="37"/>
      <c r="I773" s="37"/>
      <c r="J773" s="37"/>
      <c r="K773" s="37"/>
      <c r="L773" s="37"/>
      <c r="M773" s="37"/>
      <c r="N773" s="37"/>
      <c r="O773" s="37"/>
      <c r="P773" s="37"/>
      <c r="U773" s="114"/>
      <c r="AL773" s="216" t="str">
        <f>IF(ISERROR(IF('T203'!B773="","",'T203'!B773)),"",IF('T203'!B773="","",'T203'!B773))</f>
        <v>A49012</v>
      </c>
      <c r="AM773" s="216" t="str">
        <f>IF(ISERROR(IF('T203'!K773="","",'T203'!K773)),"",IF('T203'!K773="","",'T203'!K773))</f>
        <v>A31030</v>
      </c>
      <c r="AN773" s="216">
        <f t="shared" si="30"/>
        <v>773</v>
      </c>
      <c r="AO773" s="216" t="str">
        <f>IF(ISERROR('T203'!L773),"",'T203'!L773)</f>
        <v>1-4</v>
      </c>
      <c r="AP773" s="216">
        <f t="shared" ref="AP773:AP836" si="31">IF(AO773="",0,1)</f>
        <v>1</v>
      </c>
      <c r="BV773" s="37"/>
    </row>
    <row r="774" spans="1:74" ht="15">
      <c r="A774" s="37"/>
      <c r="B774" s="37"/>
      <c r="C774" s="37"/>
      <c r="D774" s="37"/>
      <c r="E774" s="37"/>
      <c r="F774" s="37"/>
      <c r="G774" s="37"/>
      <c r="H774" s="37"/>
      <c r="I774" s="37"/>
      <c r="J774" s="37"/>
      <c r="K774" s="37"/>
      <c r="L774" s="37"/>
      <c r="M774" s="37"/>
      <c r="N774" s="37"/>
      <c r="O774" s="37"/>
      <c r="P774" s="37"/>
      <c r="U774" s="114"/>
      <c r="AL774" s="216" t="str">
        <f>IF(ISERROR(IF('T203'!B774="","",'T203'!B774)),"",IF('T203'!B774="","",'T203'!B774))</f>
        <v>A49014</v>
      </c>
      <c r="AM774" s="216" t="str">
        <f>IF(ISERROR(IF('T203'!K774="","",'T203'!K774)),"",IF('T203'!K774="","",'T203'!K774))</f>
        <v>A31030</v>
      </c>
      <c r="AN774" s="216">
        <f t="shared" si="30"/>
        <v>774</v>
      </c>
      <c r="AO774" s="216" t="str">
        <f>IF(ISERROR('T203'!L774),"",'T203'!L774)</f>
        <v>FULL FACE</v>
      </c>
      <c r="AP774" s="216">
        <f t="shared" si="31"/>
        <v>1</v>
      </c>
      <c r="BV774" s="37"/>
    </row>
    <row r="775" spans="1:74" ht="15">
      <c r="A775" s="37"/>
      <c r="B775" s="37"/>
      <c r="C775" s="37"/>
      <c r="D775" s="37"/>
      <c r="E775" s="37"/>
      <c r="F775" s="37"/>
      <c r="G775" s="37"/>
      <c r="H775" s="37"/>
      <c r="I775" s="37"/>
      <c r="J775" s="37"/>
      <c r="K775" s="37"/>
      <c r="L775" s="37"/>
      <c r="M775" s="37"/>
      <c r="N775" s="37"/>
      <c r="O775" s="37"/>
      <c r="P775" s="37"/>
      <c r="U775" s="114"/>
      <c r="AL775" s="216" t="str">
        <f>IF(ISERROR(IF('T203'!B775="","",'T203'!B775)),"",IF('T203'!B775="","",'T203'!B775))</f>
        <v>A49016</v>
      </c>
      <c r="AM775" s="216" t="str">
        <f>IF(ISERROR(IF('T203'!K775="","",'T203'!K775)),"",IF('T203'!K775="","",'T203'!K775))</f>
        <v>A31032</v>
      </c>
      <c r="AN775" s="216">
        <f t="shared" si="30"/>
        <v>775</v>
      </c>
      <c r="AO775" s="216" t="str">
        <f>IF(ISERROR('T203'!L775),"",'T203'!L775)</f>
        <v>1B-5</v>
      </c>
      <c r="AP775" s="216">
        <f t="shared" si="31"/>
        <v>1</v>
      </c>
      <c r="BV775" s="37"/>
    </row>
    <row r="776" spans="1:74" ht="15">
      <c r="A776" s="37"/>
      <c r="B776" s="37"/>
      <c r="C776" s="37"/>
      <c r="D776" s="37"/>
      <c r="E776" s="37"/>
      <c r="F776" s="37"/>
      <c r="G776" s="37"/>
      <c r="H776" s="37"/>
      <c r="I776" s="37"/>
      <c r="J776" s="37"/>
      <c r="K776" s="37"/>
      <c r="L776" s="37"/>
      <c r="M776" s="37"/>
      <c r="N776" s="37"/>
      <c r="O776" s="37"/>
      <c r="P776" s="37"/>
      <c r="U776" s="114"/>
      <c r="AL776" s="216" t="str">
        <f>IF(ISERROR(IF('T203'!B776="","",'T203'!B776)),"",IF('T203'!B776="","",'T203'!B776))</f>
        <v>A49018</v>
      </c>
      <c r="AM776" s="216" t="str">
        <f>IF(ISERROR(IF('T203'!K776="","",'T203'!K776)),"",IF('T203'!K776="","",'T203'!K776))</f>
        <v>A31034</v>
      </c>
      <c r="AN776" s="216">
        <f t="shared" si="30"/>
        <v>776</v>
      </c>
      <c r="AO776" s="216" t="str">
        <f>IF(ISERROR('T203'!L776),"",'T203'!L776)</f>
        <v xml:space="preserve"> </v>
      </c>
      <c r="AP776" s="216">
        <f t="shared" si="31"/>
        <v>1</v>
      </c>
      <c r="BV776" s="37"/>
    </row>
    <row r="777" spans="1:74" ht="15">
      <c r="A777" s="37"/>
      <c r="B777" s="37"/>
      <c r="C777" s="37"/>
      <c r="D777" s="37"/>
      <c r="E777" s="37"/>
      <c r="F777" s="37"/>
      <c r="G777" s="37"/>
      <c r="H777" s="37"/>
      <c r="I777" s="37"/>
      <c r="J777" s="37"/>
      <c r="K777" s="37"/>
      <c r="L777" s="37"/>
      <c r="M777" s="37"/>
      <c r="N777" s="37"/>
      <c r="O777" s="37"/>
      <c r="P777" s="37"/>
      <c r="U777" s="114"/>
      <c r="AL777" s="216" t="str">
        <f>IF(ISERROR(IF('T203'!B777="","",'T203'!B777)),"",IF('T203'!B777="","",'T203'!B777))</f>
        <v>A49020</v>
      </c>
      <c r="AM777" s="216" t="str">
        <f>IF(ISERROR(IF('T203'!K777="","",'T203'!K777)),"",IF('T203'!K777="","",'T203'!K777))</f>
        <v>A31036</v>
      </c>
      <c r="AN777" s="216">
        <f t="shared" si="30"/>
        <v>777</v>
      </c>
      <c r="AO777" s="216" t="str">
        <f>IF(ISERROR('T203'!L777),"",'T203'!L777)</f>
        <v>1-7</v>
      </c>
      <c r="AP777" s="216">
        <f t="shared" si="31"/>
        <v>1</v>
      </c>
      <c r="BV777" s="37"/>
    </row>
    <row r="778" spans="1:74" ht="15">
      <c r="A778" s="37"/>
      <c r="B778" s="37"/>
      <c r="C778" s="37"/>
      <c r="D778" s="37"/>
      <c r="E778" s="37"/>
      <c r="F778" s="37"/>
      <c r="G778" s="37"/>
      <c r="H778" s="37"/>
      <c r="I778" s="37"/>
      <c r="J778" s="37"/>
      <c r="K778" s="37"/>
      <c r="L778" s="37"/>
      <c r="M778" s="37"/>
      <c r="N778" s="37"/>
      <c r="O778" s="37"/>
      <c r="P778" s="37"/>
      <c r="U778" s="114"/>
      <c r="AL778" s="216" t="str">
        <f>IF(ISERROR(IF('T203'!B778="","",'T203'!B778)),"",IF('T203'!B778="","",'T203'!B778))</f>
        <v>A49021</v>
      </c>
      <c r="AM778" s="216" t="str">
        <f>IF(ISERROR(IF('T203'!K778="","",'T203'!K778)),"",IF('T203'!K778="","",'T203'!K778))</f>
        <v>A31038</v>
      </c>
      <c r="AN778" s="216">
        <f t="shared" si="30"/>
        <v>778</v>
      </c>
      <c r="AO778" s="216" t="str">
        <f>IF(ISERROR('T203'!L778),"",'T203'!L778)</f>
        <v xml:space="preserve"> </v>
      </c>
      <c r="AP778" s="216">
        <f t="shared" si="31"/>
        <v>1</v>
      </c>
      <c r="BV778" s="37"/>
    </row>
    <row r="779" spans="1:74" ht="15">
      <c r="A779" s="37"/>
      <c r="B779" s="37"/>
      <c r="C779" s="37"/>
      <c r="D779" s="37"/>
      <c r="E779" s="37"/>
      <c r="F779" s="37"/>
      <c r="G779" s="37"/>
      <c r="H779" s="37"/>
      <c r="I779" s="37"/>
      <c r="J779" s="37"/>
      <c r="K779" s="37"/>
      <c r="L779" s="37"/>
      <c r="M779" s="37"/>
      <c r="N779" s="37"/>
      <c r="O779" s="37"/>
      <c r="P779" s="37"/>
      <c r="U779" s="114"/>
      <c r="AL779" s="216" t="str">
        <f>IF(ISERROR(IF('T203'!B779="","",'T203'!B779)),"",IF('T203'!B779="","",'T203'!B779))</f>
        <v>A49022</v>
      </c>
      <c r="AM779" s="216" t="str">
        <f>IF(ISERROR(IF('T203'!K779="","",'T203'!K779)),"",IF('T203'!K779="","",'T203'!K779))</f>
        <v>A31040</v>
      </c>
      <c r="AN779" s="216">
        <f t="shared" si="30"/>
        <v>779</v>
      </c>
      <c r="AO779" s="216" t="str">
        <f>IF(ISERROR('T203'!L779),"",'T203'!L779)</f>
        <v>FULL FACE</v>
      </c>
      <c r="AP779" s="216">
        <f t="shared" si="31"/>
        <v>1</v>
      </c>
      <c r="BV779" s="37"/>
    </row>
    <row r="780" spans="1:74" ht="15">
      <c r="A780" s="37"/>
      <c r="B780" s="37"/>
      <c r="C780" s="37"/>
      <c r="D780" s="37"/>
      <c r="E780" s="37"/>
      <c r="F780" s="37"/>
      <c r="G780" s="37"/>
      <c r="H780" s="37"/>
      <c r="I780" s="37"/>
      <c r="J780" s="37"/>
      <c r="K780" s="37"/>
      <c r="L780" s="37"/>
      <c r="M780" s="37"/>
      <c r="N780" s="37"/>
      <c r="O780" s="37"/>
      <c r="P780" s="37"/>
      <c r="U780" s="114"/>
      <c r="AL780" s="216" t="str">
        <f>IF(ISERROR(IF('T203'!B780="","",'T203'!B780)),"",IF('T203'!B780="","",'T203'!B780))</f>
        <v>A49024</v>
      </c>
      <c r="AM780" s="216" t="str">
        <f>IF(ISERROR(IF('T203'!K780="","",'T203'!K780)),"",IF('T203'!K780="","",'T203'!K780))</f>
        <v>A31042</v>
      </c>
      <c r="AN780" s="216">
        <f t="shared" si="30"/>
        <v>780</v>
      </c>
      <c r="AO780" s="216" t="str">
        <f>IF(ISERROR('T203'!L780),"",'T203'!L780)</f>
        <v xml:space="preserve"> </v>
      </c>
      <c r="AP780" s="216">
        <f t="shared" si="31"/>
        <v>1</v>
      </c>
      <c r="BV780" s="37"/>
    </row>
    <row r="781" spans="1:74" ht="15">
      <c r="A781" s="37"/>
      <c r="B781" s="37"/>
      <c r="C781" s="37"/>
      <c r="D781" s="37"/>
      <c r="E781" s="37"/>
      <c r="F781" s="37"/>
      <c r="G781" s="37"/>
      <c r="H781" s="37"/>
      <c r="I781" s="37"/>
      <c r="J781" s="37"/>
      <c r="K781" s="37"/>
      <c r="L781" s="37"/>
      <c r="M781" s="37"/>
      <c r="N781" s="37"/>
      <c r="O781" s="37"/>
      <c r="P781" s="37"/>
      <c r="U781" s="114"/>
      <c r="AL781" s="216" t="str">
        <f>IF(ISERROR(IF('T203'!B781="","",'T203'!B781)),"",IF('T203'!B781="","",'T203'!B781))</f>
        <v>A49026</v>
      </c>
      <c r="AM781" s="216" t="str">
        <f>IF(ISERROR(IF('T203'!K781="","",'T203'!K781)),"",IF('T203'!K781="","",'T203'!K781))</f>
        <v>A31044</v>
      </c>
      <c r="AN781" s="216">
        <f t="shared" ref="AN781:AN844" si="32">1+AN780</f>
        <v>781</v>
      </c>
      <c r="AO781" s="216" t="str">
        <f>IF(ISERROR('T203'!L781),"",'T203'!L781)</f>
        <v>5-9</v>
      </c>
      <c r="AP781" s="216">
        <f t="shared" si="31"/>
        <v>1</v>
      </c>
      <c r="BV781" s="37"/>
    </row>
    <row r="782" spans="1:74" ht="15">
      <c r="A782" s="37"/>
      <c r="B782" s="37"/>
      <c r="C782" s="37"/>
      <c r="D782" s="37"/>
      <c r="E782" s="37"/>
      <c r="F782" s="37"/>
      <c r="G782" s="37"/>
      <c r="H782" s="37"/>
      <c r="I782" s="37"/>
      <c r="J782" s="37"/>
      <c r="K782" s="37"/>
      <c r="L782" s="37"/>
      <c r="M782" s="37"/>
      <c r="N782" s="37"/>
      <c r="O782" s="37"/>
      <c r="P782" s="37"/>
      <c r="U782" s="114"/>
      <c r="AL782" s="216" t="str">
        <f>IF(ISERROR(IF('T203'!B782="","",'T203'!B782)),"",IF('T203'!B782="","",'T203'!B782))</f>
        <v>A49028</v>
      </c>
      <c r="AM782" s="216" t="str">
        <f>IF(ISERROR(IF('T203'!K782="","",'T203'!K782)),"",IF('T203'!K782="","",'T203'!K782))</f>
        <v>A31046</v>
      </c>
      <c r="AN782" s="216">
        <f t="shared" si="32"/>
        <v>782</v>
      </c>
      <c r="AO782" s="216" t="str">
        <f>IF(ISERROR('T203'!L782),"",'T203'!L782)</f>
        <v>1-5</v>
      </c>
      <c r="AP782" s="216">
        <f t="shared" si="31"/>
        <v>1</v>
      </c>
      <c r="BV782" s="37"/>
    </row>
    <row r="783" spans="1:74" ht="15">
      <c r="A783" s="37"/>
      <c r="B783" s="37"/>
      <c r="C783" s="37"/>
      <c r="D783" s="37"/>
      <c r="E783" s="37"/>
      <c r="F783" s="37"/>
      <c r="G783" s="37"/>
      <c r="H783" s="37"/>
      <c r="I783" s="37"/>
      <c r="J783" s="37"/>
      <c r="K783" s="37"/>
      <c r="L783" s="37"/>
      <c r="M783" s="37"/>
      <c r="N783" s="37"/>
      <c r="O783" s="37"/>
      <c r="P783" s="37"/>
      <c r="U783" s="114"/>
      <c r="AL783" s="216" t="str">
        <f>IF(ISERROR(IF('T203'!B783="","",'T203'!B783)),"",IF('T203'!B783="","",'T203'!B783))</f>
        <v>A49030</v>
      </c>
      <c r="AM783" s="216" t="str">
        <f>IF(ISERROR(IF('T203'!K783="","",'T203'!K783)),"",IF('T203'!K783="","",'T203'!K783))</f>
        <v>A31046</v>
      </c>
      <c r="AN783" s="216">
        <f t="shared" si="32"/>
        <v>783</v>
      </c>
      <c r="AO783" s="216" t="str">
        <f>IF(ISERROR('T203'!L783),"",'T203'!L783)</f>
        <v>2-5</v>
      </c>
      <c r="AP783" s="216">
        <f t="shared" si="31"/>
        <v>1</v>
      </c>
      <c r="BV783" s="37"/>
    </row>
    <row r="784" spans="1:74" ht="15">
      <c r="A784" s="37"/>
      <c r="B784" s="37"/>
      <c r="C784" s="37"/>
      <c r="D784" s="37"/>
      <c r="E784" s="37"/>
      <c r="F784" s="37"/>
      <c r="G784" s="37"/>
      <c r="H784" s="37"/>
      <c r="I784" s="37"/>
      <c r="J784" s="37"/>
      <c r="K784" s="37"/>
      <c r="L784" s="37"/>
      <c r="M784" s="37"/>
      <c r="N784" s="37"/>
      <c r="O784" s="37"/>
      <c r="P784" s="37"/>
      <c r="U784" s="114"/>
      <c r="AL784" s="216" t="str">
        <f>IF(ISERROR(IF('T203'!B784="","",'T203'!B784)),"",IF('T203'!B784="","",'T203'!B784))</f>
        <v>A49032</v>
      </c>
      <c r="AM784" s="216" t="str">
        <f>IF(ISERROR(IF('T203'!K784="","",'T203'!K784)),"",IF('T203'!K784="","",'T203'!K784))</f>
        <v>A31048</v>
      </c>
      <c r="AN784" s="216">
        <f t="shared" si="32"/>
        <v>784</v>
      </c>
      <c r="AO784" s="216" t="str">
        <f>IF(ISERROR('T203'!L784),"",'T203'!L784)</f>
        <v>2</v>
      </c>
      <c r="AP784" s="216">
        <f t="shared" si="31"/>
        <v>1</v>
      </c>
      <c r="BV784" s="37"/>
    </row>
    <row r="785" spans="1:74" ht="15">
      <c r="A785" s="37"/>
      <c r="B785" s="37"/>
      <c r="C785" s="37"/>
      <c r="D785" s="37"/>
      <c r="E785" s="37"/>
      <c r="F785" s="37"/>
      <c r="G785" s="37"/>
      <c r="H785" s="37"/>
      <c r="I785" s="37"/>
      <c r="J785" s="37"/>
      <c r="K785" s="37"/>
      <c r="L785" s="37"/>
      <c r="M785" s="37"/>
      <c r="N785" s="37"/>
      <c r="O785" s="37"/>
      <c r="P785" s="37"/>
      <c r="U785" s="114"/>
      <c r="AL785" s="216" t="str">
        <f>IF(ISERROR(IF('T203'!B785="","",'T203'!B785)),"",IF('T203'!B785="","",'T203'!B785))</f>
        <v>A49034</v>
      </c>
      <c r="AM785" s="216" t="str">
        <f>IF(ISERROR(IF('T203'!K785="","",'T203'!K785)),"",IF('T203'!K785="","",'T203'!K785))</f>
        <v>A31050</v>
      </c>
      <c r="AN785" s="216">
        <f t="shared" si="32"/>
        <v>785</v>
      </c>
      <c r="AO785" s="216" t="str">
        <f>IF(ISERROR('T203'!L785),"",'T203'!L785)</f>
        <v>2-5</v>
      </c>
      <c r="AP785" s="216">
        <f t="shared" si="31"/>
        <v>1</v>
      </c>
      <c r="BV785" s="37"/>
    </row>
    <row r="786" spans="1:74" ht="15">
      <c r="A786" s="37"/>
      <c r="B786" s="37"/>
      <c r="C786" s="37"/>
      <c r="D786" s="37"/>
      <c r="E786" s="37"/>
      <c r="F786" s="37"/>
      <c r="G786" s="37"/>
      <c r="H786" s="37"/>
      <c r="I786" s="37"/>
      <c r="J786" s="37"/>
      <c r="K786" s="37"/>
      <c r="L786" s="37"/>
      <c r="M786" s="37"/>
      <c r="N786" s="37"/>
      <c r="O786" s="37"/>
      <c r="P786" s="37"/>
      <c r="U786" s="114"/>
      <c r="AL786" s="216" t="str">
        <f>IF(ISERROR(IF('T203'!B786="","",'T203'!B786)),"",IF('T203'!B786="","",'T203'!B786))</f>
        <v>A49036</v>
      </c>
      <c r="AM786" s="216" t="str">
        <f>IF(ISERROR(IF('T203'!K786="","",'T203'!K786)),"",IF('T203'!K786="","",'T203'!K786))</f>
        <v>A31050</v>
      </c>
      <c r="AN786" s="216">
        <f t="shared" si="32"/>
        <v>786</v>
      </c>
      <c r="AO786" s="216" t="str">
        <f>IF(ISERROR('T203'!L786),"",'T203'!L786)</f>
        <v>3-5</v>
      </c>
      <c r="AP786" s="216">
        <f t="shared" si="31"/>
        <v>1</v>
      </c>
      <c r="BV786" s="37"/>
    </row>
    <row r="787" spans="1:74" ht="15">
      <c r="A787" s="37"/>
      <c r="B787" s="37"/>
      <c r="C787" s="37"/>
      <c r="D787" s="37"/>
      <c r="E787" s="37"/>
      <c r="F787" s="37"/>
      <c r="G787" s="37"/>
      <c r="H787" s="37"/>
      <c r="I787" s="37"/>
      <c r="J787" s="37"/>
      <c r="K787" s="37"/>
      <c r="L787" s="37"/>
      <c r="M787" s="37"/>
      <c r="N787" s="37"/>
      <c r="O787" s="37"/>
      <c r="P787" s="37"/>
      <c r="U787" s="114"/>
      <c r="AL787" s="216" t="str">
        <f>IF(ISERROR(IF('T203'!B787="","",'T203'!B787)),"",IF('T203'!B787="","",'T203'!B787))</f>
        <v>A49040</v>
      </c>
      <c r="AM787" s="216" t="str">
        <f>IF(ISERROR(IF('T203'!K787="","",'T203'!K787)),"",IF('T203'!K787="","",'T203'!K787))</f>
        <v>A31052</v>
      </c>
      <c r="AN787" s="216">
        <f t="shared" si="32"/>
        <v>787</v>
      </c>
      <c r="AO787" s="216" t="str">
        <f>IF(ISERROR('T203'!L787),"",'T203'!L787)</f>
        <v>2</v>
      </c>
      <c r="AP787" s="216">
        <f t="shared" si="31"/>
        <v>1</v>
      </c>
      <c r="BV787" s="37"/>
    </row>
    <row r="788" spans="1:74" ht="15">
      <c r="A788" s="37"/>
      <c r="B788" s="37"/>
      <c r="C788" s="37"/>
      <c r="D788" s="37"/>
      <c r="E788" s="37"/>
      <c r="F788" s="37"/>
      <c r="G788" s="37"/>
      <c r="H788" s="37"/>
      <c r="I788" s="37"/>
      <c r="J788" s="37"/>
      <c r="K788" s="37"/>
      <c r="L788" s="37"/>
      <c r="M788" s="37"/>
      <c r="N788" s="37"/>
      <c r="O788" s="37"/>
      <c r="P788" s="37"/>
      <c r="U788" s="114"/>
      <c r="AL788" s="216" t="str">
        <f>IF(ISERROR(IF('T203'!B788="","",'T203'!B788)),"",IF('T203'!B788="","",'T203'!B788))</f>
        <v>A49042</v>
      </c>
      <c r="AM788" s="216" t="str">
        <f>IF(ISERROR(IF('T203'!K788="","",'T203'!K788)),"",IF('T203'!K788="","",'T203'!K788))</f>
        <v>A31052</v>
      </c>
      <c r="AN788" s="216">
        <f t="shared" si="32"/>
        <v>788</v>
      </c>
      <c r="AO788" s="216" t="str">
        <f>IF(ISERROR('T203'!L788),"",'T203'!L788)</f>
        <v>FULL FACE</v>
      </c>
      <c r="AP788" s="216">
        <f t="shared" si="31"/>
        <v>1</v>
      </c>
      <c r="BV788" s="37"/>
    </row>
    <row r="789" spans="1:74" ht="15">
      <c r="A789" s="37"/>
      <c r="B789" s="37"/>
      <c r="C789" s="37"/>
      <c r="D789" s="37"/>
      <c r="E789" s="37"/>
      <c r="F789" s="37"/>
      <c r="G789" s="37"/>
      <c r="H789" s="37"/>
      <c r="I789" s="37"/>
      <c r="J789" s="37"/>
      <c r="K789" s="37"/>
      <c r="L789" s="37"/>
      <c r="M789" s="37"/>
      <c r="N789" s="37"/>
      <c r="O789" s="37"/>
      <c r="P789" s="37"/>
      <c r="U789" s="114"/>
      <c r="AL789" s="216" t="str">
        <f>IF(ISERROR(IF('T203'!B789="","",'T203'!B789)),"",IF('T203'!B789="","",'T203'!B789))</f>
        <v>A49044</v>
      </c>
      <c r="AM789" s="216" t="str">
        <f>IF(ISERROR(IF('T203'!K789="","",'T203'!K789)),"",IF('T203'!K789="","",'T203'!K789))</f>
        <v>A31054</v>
      </c>
      <c r="AN789" s="216">
        <f t="shared" si="32"/>
        <v>789</v>
      </c>
      <c r="AO789" s="216" t="str">
        <f>IF(ISERROR('T203'!L789),"",'T203'!L789)</f>
        <v xml:space="preserve"> </v>
      </c>
      <c r="AP789" s="216">
        <f t="shared" si="31"/>
        <v>1</v>
      </c>
      <c r="BV789" s="37"/>
    </row>
    <row r="790" spans="1:74" ht="15">
      <c r="A790" s="37"/>
      <c r="B790" s="37"/>
      <c r="C790" s="37"/>
      <c r="D790" s="37"/>
      <c r="E790" s="37"/>
      <c r="F790" s="37"/>
      <c r="G790" s="37"/>
      <c r="H790" s="37"/>
      <c r="I790" s="37"/>
      <c r="J790" s="37"/>
      <c r="K790" s="37"/>
      <c r="L790" s="37"/>
      <c r="M790" s="37"/>
      <c r="N790" s="37"/>
      <c r="O790" s="37"/>
      <c r="P790" s="37"/>
      <c r="U790" s="114"/>
      <c r="AL790" s="216" t="str">
        <f>IF(ISERROR(IF('T203'!B790="","",'T203'!B790)),"",IF('T203'!B790="","",'T203'!B790))</f>
        <v>A49046</v>
      </c>
      <c r="AM790" s="216" t="str">
        <f>IF(ISERROR(IF('T203'!K790="","",'T203'!K790)),"",IF('T203'!K790="","",'T203'!K790))</f>
        <v>A31056</v>
      </c>
      <c r="AN790" s="216">
        <f t="shared" si="32"/>
        <v>790</v>
      </c>
      <c r="AO790" s="216" t="str">
        <f>IF(ISERROR('T203'!L790),"",'T203'!L790)</f>
        <v>1-10</v>
      </c>
      <c r="AP790" s="216">
        <f t="shared" si="31"/>
        <v>1</v>
      </c>
      <c r="BV790" s="37"/>
    </row>
    <row r="791" spans="1:74" ht="15">
      <c r="A791" s="37"/>
      <c r="B791" s="37"/>
      <c r="C791" s="37"/>
      <c r="D791" s="37"/>
      <c r="E791" s="37"/>
      <c r="F791" s="37"/>
      <c r="G791" s="37"/>
      <c r="H791" s="37"/>
      <c r="I791" s="37"/>
      <c r="J791" s="37"/>
      <c r="K791" s="37"/>
      <c r="L791" s="37"/>
      <c r="M791" s="37"/>
      <c r="N791" s="37"/>
      <c r="O791" s="37"/>
      <c r="P791" s="37"/>
      <c r="U791" s="114"/>
      <c r="AL791" s="216" t="str">
        <f>IF(ISERROR(IF('T203'!B791="","",'T203'!B791)),"",IF('T203'!B791="","",'T203'!B791))</f>
        <v>A49048</v>
      </c>
      <c r="AM791" s="216" t="str">
        <f>IF(ISERROR(IF('T203'!K791="","",'T203'!K791)),"",IF('T203'!K791="","",'T203'!K791))</f>
        <v>A31056</v>
      </c>
      <c r="AN791" s="216">
        <f t="shared" si="32"/>
        <v>791</v>
      </c>
      <c r="AO791" s="216" t="str">
        <f>IF(ISERROR('T203'!L791),"",'T203'!L791)</f>
        <v>5-10</v>
      </c>
      <c r="AP791" s="216">
        <f t="shared" si="31"/>
        <v>1</v>
      </c>
      <c r="BV791" s="37"/>
    </row>
    <row r="792" spans="1:74" ht="15">
      <c r="A792" s="37"/>
      <c r="B792" s="37"/>
      <c r="C792" s="37"/>
      <c r="D792" s="37"/>
      <c r="E792" s="37"/>
      <c r="F792" s="37"/>
      <c r="G792" s="37"/>
      <c r="H792" s="37"/>
      <c r="I792" s="37"/>
      <c r="J792" s="37"/>
      <c r="K792" s="37"/>
      <c r="L792" s="37"/>
      <c r="M792" s="37"/>
      <c r="N792" s="37"/>
      <c r="O792" s="37"/>
      <c r="P792" s="37"/>
      <c r="U792" s="114"/>
      <c r="AL792" s="216" t="str">
        <f>IF(ISERROR(IF('T203'!B792="","",'T203'!B792)),"",IF('T203'!B792="","",'T203'!B792))</f>
        <v>A49050</v>
      </c>
      <c r="AM792" s="216" t="str">
        <f>IF(ISERROR(IF('T203'!K792="","",'T203'!K792)),"",IF('T203'!K792="","",'T203'!K792))</f>
        <v>A31056</v>
      </c>
      <c r="AN792" s="216">
        <f t="shared" si="32"/>
        <v>792</v>
      </c>
      <c r="AO792" s="216" t="str">
        <f>IF(ISERROR('T203'!L792),"",'T203'!L792)</f>
        <v>5-8</v>
      </c>
      <c r="AP792" s="216">
        <f t="shared" si="31"/>
        <v>1</v>
      </c>
      <c r="BV792" s="37"/>
    </row>
    <row r="793" spans="1:74" ht="15">
      <c r="A793" s="37"/>
      <c r="B793" s="37"/>
      <c r="C793" s="37"/>
      <c r="D793" s="37"/>
      <c r="E793" s="37"/>
      <c r="F793" s="37"/>
      <c r="G793" s="37"/>
      <c r="H793" s="37"/>
      <c r="I793" s="37"/>
      <c r="J793" s="37"/>
      <c r="K793" s="37"/>
      <c r="L793" s="37"/>
      <c r="M793" s="37"/>
      <c r="N793" s="37"/>
      <c r="O793" s="37"/>
      <c r="P793" s="37"/>
      <c r="U793" s="114"/>
      <c r="AL793" s="216" t="str">
        <f>IF(ISERROR(IF('T203'!B793="","",'T203'!B793)),"",IF('T203'!B793="","",'T203'!B793))</f>
        <v>A49052</v>
      </c>
      <c r="AM793" s="216" t="str">
        <f>IF(ISERROR(IF('T203'!K793="","",'T203'!K793)),"",IF('T203'!K793="","",'T203'!K793))</f>
        <v>A31056</v>
      </c>
      <c r="AN793" s="216">
        <f t="shared" si="32"/>
        <v>793</v>
      </c>
      <c r="AO793" s="216" t="str">
        <f>IF(ISERROR('T203'!L793),"",'T203'!L793)</f>
        <v>5-9</v>
      </c>
      <c r="AP793" s="216">
        <f t="shared" si="31"/>
        <v>1</v>
      </c>
      <c r="BV793" s="37"/>
    </row>
    <row r="794" spans="1:74" ht="15">
      <c r="A794" s="37"/>
      <c r="B794" s="37"/>
      <c r="C794" s="37"/>
      <c r="D794" s="37"/>
      <c r="E794" s="37"/>
      <c r="F794" s="37"/>
      <c r="G794" s="37"/>
      <c r="H794" s="37"/>
      <c r="I794" s="37"/>
      <c r="J794" s="37"/>
      <c r="K794" s="37"/>
      <c r="L794" s="37"/>
      <c r="M794" s="37"/>
      <c r="N794" s="37"/>
      <c r="O794" s="37"/>
      <c r="P794" s="37"/>
      <c r="U794" s="114"/>
      <c r="AL794" s="216" t="str">
        <f>IF(ISERROR(IF('T203'!B794="","",'T203'!B794)),"",IF('T203'!B794="","",'T203'!B794))</f>
        <v>A49054</v>
      </c>
      <c r="AM794" s="216" t="str">
        <f>IF(ISERROR(IF('T203'!K794="","",'T203'!K794)),"",IF('T203'!K794="","",'T203'!K794))</f>
        <v>A31056</v>
      </c>
      <c r="AN794" s="216">
        <f t="shared" si="32"/>
        <v>794</v>
      </c>
      <c r="AO794" s="216" t="str">
        <f>IF(ISERROR('T203'!L794),"",'T203'!L794)</f>
        <v>8-10</v>
      </c>
      <c r="AP794" s="216">
        <f t="shared" si="31"/>
        <v>1</v>
      </c>
      <c r="BV794" s="37"/>
    </row>
    <row r="795" spans="1:74" ht="15">
      <c r="A795" s="37"/>
      <c r="B795" s="37"/>
      <c r="C795" s="37"/>
      <c r="D795" s="37"/>
      <c r="E795" s="37"/>
      <c r="F795" s="37"/>
      <c r="G795" s="37"/>
      <c r="H795" s="37"/>
      <c r="I795" s="37"/>
      <c r="J795" s="37"/>
      <c r="K795" s="37"/>
      <c r="L795" s="37"/>
      <c r="M795" s="37"/>
      <c r="N795" s="37"/>
      <c r="O795" s="37"/>
      <c r="P795" s="37"/>
      <c r="U795" s="114"/>
      <c r="AL795" s="216" t="str">
        <f>IF(ISERROR(IF('T203'!B795="","",'T203'!B795)),"",IF('T203'!B795="","",'T203'!B795))</f>
        <v>A49058</v>
      </c>
      <c r="AM795" s="216" t="str">
        <f>IF(ISERROR(IF('T203'!K795="","",'T203'!K795)),"",IF('T203'!K795="","",'T203'!K795))</f>
        <v>A31058</v>
      </c>
      <c r="AN795" s="216">
        <f t="shared" si="32"/>
        <v>795</v>
      </c>
      <c r="AO795" s="216" t="str">
        <f>IF(ISERROR('T203'!L795),"",'T203'!L795)</f>
        <v>FULL FACE</v>
      </c>
      <c r="AP795" s="216">
        <f t="shared" si="31"/>
        <v>1</v>
      </c>
      <c r="BV795" s="37"/>
    </row>
    <row r="796" spans="1:74" ht="15">
      <c r="A796" s="37"/>
      <c r="B796" s="37"/>
      <c r="C796" s="37"/>
      <c r="D796" s="37"/>
      <c r="E796" s="37"/>
      <c r="F796" s="37"/>
      <c r="G796" s="37"/>
      <c r="H796" s="37"/>
      <c r="I796" s="37"/>
      <c r="J796" s="37"/>
      <c r="K796" s="37"/>
      <c r="L796" s="37"/>
      <c r="M796" s="37"/>
      <c r="N796" s="37"/>
      <c r="O796" s="37"/>
      <c r="P796" s="37"/>
      <c r="U796" s="114"/>
      <c r="AL796" s="216" t="str">
        <f>IF(ISERROR(IF('T203'!B796="","",'T203'!B796)),"",IF('T203'!B796="","",'T203'!B796))</f>
        <v>A49060</v>
      </c>
      <c r="AM796" s="216" t="str">
        <f>IF(ISERROR(IF('T203'!K796="","",'T203'!K796)),"",IF('T203'!K796="","",'T203'!K796))</f>
        <v>A31060</v>
      </c>
      <c r="AN796" s="216">
        <f t="shared" si="32"/>
        <v>796</v>
      </c>
      <c r="AO796" s="216" t="str">
        <f>IF(ISERROR('T203'!L796),"",'T203'!L796)</f>
        <v>1</v>
      </c>
      <c r="AP796" s="216">
        <f t="shared" si="31"/>
        <v>1</v>
      </c>
      <c r="BV796" s="37"/>
    </row>
    <row r="797" spans="1:74" ht="15">
      <c r="A797" s="37"/>
      <c r="B797" s="37"/>
      <c r="C797" s="37"/>
      <c r="D797" s="37"/>
      <c r="E797" s="37"/>
      <c r="F797" s="37"/>
      <c r="G797" s="37"/>
      <c r="H797" s="37"/>
      <c r="I797" s="37"/>
      <c r="J797" s="37"/>
      <c r="K797" s="37"/>
      <c r="L797" s="37"/>
      <c r="M797" s="37"/>
      <c r="N797" s="37"/>
      <c r="O797" s="37"/>
      <c r="P797" s="37"/>
      <c r="U797" s="114"/>
      <c r="AL797" s="216" t="str">
        <f>IF(ISERROR(IF('T203'!B797="","",'T203'!B797)),"",IF('T203'!B797="","",'T203'!B797))</f>
        <v>A49062</v>
      </c>
      <c r="AM797" s="216" t="str">
        <f>IF(ISERROR(IF('T203'!K797="","",'T203'!K797)),"",IF('T203'!K797="","",'T203'!K797))</f>
        <v>A31060</v>
      </c>
      <c r="AN797" s="216">
        <f t="shared" si="32"/>
        <v>797</v>
      </c>
      <c r="AO797" s="216" t="str">
        <f>IF(ISERROR('T203'!L797),"",'T203'!L797)</f>
        <v>2-5</v>
      </c>
      <c r="AP797" s="216">
        <f t="shared" si="31"/>
        <v>1</v>
      </c>
      <c r="BV797" s="37"/>
    </row>
    <row r="798" spans="1:74" ht="15">
      <c r="A798" s="37"/>
      <c r="B798" s="37"/>
      <c r="C798" s="37"/>
      <c r="D798" s="37"/>
      <c r="E798" s="37"/>
      <c r="F798" s="37"/>
      <c r="G798" s="37"/>
      <c r="H798" s="37"/>
      <c r="I798" s="37"/>
      <c r="J798" s="37"/>
      <c r="K798" s="37"/>
      <c r="L798" s="37"/>
      <c r="M798" s="37"/>
      <c r="N798" s="37"/>
      <c r="O798" s="37"/>
      <c r="P798" s="37"/>
      <c r="U798" s="114"/>
      <c r="AL798" s="216" t="str">
        <f>IF(ISERROR(IF('T203'!B798="","",'T203'!B798)),"",IF('T203'!B798="","",'T203'!B798))</f>
        <v>A49064</v>
      </c>
      <c r="AM798" s="216" t="str">
        <f>IF(ISERROR(IF('T203'!K798="","",'T203'!K798)),"",IF('T203'!K798="","",'T203'!K798))</f>
        <v>A31062</v>
      </c>
      <c r="AN798" s="216">
        <f t="shared" si="32"/>
        <v>798</v>
      </c>
      <c r="AO798" s="216" t="str">
        <f>IF(ISERROR('T203'!L798),"",'T203'!L798)</f>
        <v xml:space="preserve"> </v>
      </c>
      <c r="AP798" s="216">
        <f t="shared" si="31"/>
        <v>1</v>
      </c>
      <c r="BV798" s="37"/>
    </row>
    <row r="799" spans="1:74" ht="15">
      <c r="A799" s="37"/>
      <c r="B799" s="37"/>
      <c r="C799" s="37"/>
      <c r="D799" s="37"/>
      <c r="E799" s="37"/>
      <c r="F799" s="37"/>
      <c r="G799" s="37"/>
      <c r="H799" s="37"/>
      <c r="I799" s="37"/>
      <c r="J799" s="37"/>
      <c r="K799" s="37"/>
      <c r="L799" s="37"/>
      <c r="M799" s="37"/>
      <c r="N799" s="37"/>
      <c r="O799" s="37"/>
      <c r="P799" s="37"/>
      <c r="U799" s="114"/>
      <c r="AL799" s="216" t="str">
        <f>IF(ISERROR(IF('T203'!B799="","",'T203'!B799)),"",IF('T203'!B799="","",'T203'!B799))</f>
        <v>A49066</v>
      </c>
      <c r="AM799" s="216" t="str">
        <f>IF(ISERROR(IF('T203'!K799="","",'T203'!K799)),"",IF('T203'!K799="","",'T203'!K799))</f>
        <v>A31064</v>
      </c>
      <c r="AN799" s="216">
        <f t="shared" si="32"/>
        <v>799</v>
      </c>
      <c r="AO799" s="216" t="str">
        <f>IF(ISERROR('T203'!L799),"",'T203'!L799)</f>
        <v>3-9A</v>
      </c>
      <c r="AP799" s="216">
        <f t="shared" si="31"/>
        <v>1</v>
      </c>
      <c r="BV799" s="37"/>
    </row>
    <row r="800" spans="1:74" ht="15">
      <c r="A800" s="37"/>
      <c r="B800" s="37"/>
      <c r="C800" s="37"/>
      <c r="D800" s="37"/>
      <c r="E800" s="37"/>
      <c r="F800" s="37"/>
      <c r="G800" s="37"/>
      <c r="H800" s="37"/>
      <c r="I800" s="37"/>
      <c r="J800" s="37"/>
      <c r="K800" s="37"/>
      <c r="L800" s="37"/>
      <c r="M800" s="37"/>
      <c r="N800" s="37"/>
      <c r="O800" s="37"/>
      <c r="P800" s="37"/>
      <c r="U800" s="114"/>
      <c r="AL800" s="216" t="str">
        <f>IF(ISERROR(IF('T203'!B800="","",'T203'!B800)),"",IF('T203'!B800="","",'T203'!B800))</f>
        <v>A49068</v>
      </c>
      <c r="AM800" s="216" t="str">
        <f>IF(ISERROR(IF('T203'!K800="","",'T203'!K800)),"",IF('T203'!K800="","",'T203'!K800))</f>
        <v>A31066</v>
      </c>
      <c r="AN800" s="216">
        <f t="shared" si="32"/>
        <v>800</v>
      </c>
      <c r="AO800" s="216" t="str">
        <f>IF(ISERROR('T203'!L800),"",'T203'!L800)</f>
        <v>2-4</v>
      </c>
      <c r="AP800" s="216">
        <f t="shared" si="31"/>
        <v>1</v>
      </c>
      <c r="BV800" s="37"/>
    </row>
    <row r="801" spans="1:74" ht="15">
      <c r="A801" s="37"/>
      <c r="B801" s="37"/>
      <c r="C801" s="37"/>
      <c r="D801" s="37"/>
      <c r="E801" s="37"/>
      <c r="F801" s="37"/>
      <c r="G801" s="37"/>
      <c r="H801" s="37"/>
      <c r="I801" s="37"/>
      <c r="J801" s="37"/>
      <c r="K801" s="37"/>
      <c r="L801" s="37"/>
      <c r="M801" s="37"/>
      <c r="N801" s="37"/>
      <c r="O801" s="37"/>
      <c r="P801" s="37"/>
      <c r="U801" s="114"/>
      <c r="AL801" s="216" t="str">
        <f>IF(ISERROR(IF('T203'!B801="","",'T203'!B801)),"",IF('T203'!B801="","",'T203'!B801))</f>
        <v>A49502</v>
      </c>
      <c r="AM801" s="216" t="str">
        <f>IF(ISERROR(IF('T203'!K801="","",'T203'!K801)),"",IF('T203'!K801="","",'T203'!K801))</f>
        <v>A31068</v>
      </c>
      <c r="AN801" s="216">
        <f t="shared" si="32"/>
        <v>801</v>
      </c>
      <c r="AO801" s="216" t="str">
        <f>IF(ISERROR('T203'!L801),"",'T203'!L801)</f>
        <v>1-2</v>
      </c>
      <c r="AP801" s="216">
        <f t="shared" si="31"/>
        <v>1</v>
      </c>
      <c r="BV801" s="37"/>
    </row>
    <row r="802" spans="1:74" ht="15">
      <c r="A802" s="37"/>
      <c r="B802" s="37"/>
      <c r="C802" s="37"/>
      <c r="D802" s="37"/>
      <c r="E802" s="37"/>
      <c r="F802" s="37"/>
      <c r="G802" s="37"/>
      <c r="H802" s="37"/>
      <c r="I802" s="37"/>
      <c r="J802" s="37"/>
      <c r="K802" s="37"/>
      <c r="L802" s="37"/>
      <c r="M802" s="37"/>
      <c r="N802" s="37"/>
      <c r="O802" s="37"/>
      <c r="P802" s="37"/>
      <c r="U802" s="114"/>
      <c r="AL802" s="216" t="str">
        <f>IF(ISERROR(IF('T203'!B802="","",'T203'!B802)),"",IF('T203'!B802="","",'T203'!B802))</f>
        <v>A49504</v>
      </c>
      <c r="AM802" s="216" t="str">
        <f>IF(ISERROR(IF('T203'!K802="","",'T203'!K802)),"",IF('T203'!K802="","",'T203'!K802))</f>
        <v>A31068</v>
      </c>
      <c r="AN802" s="216">
        <f t="shared" si="32"/>
        <v>802</v>
      </c>
      <c r="AO802" s="216" t="str">
        <f>IF(ISERROR('T203'!L802),"",'T203'!L802)</f>
        <v>2</v>
      </c>
      <c r="AP802" s="216">
        <f t="shared" si="31"/>
        <v>1</v>
      </c>
      <c r="BV802" s="37"/>
    </row>
    <row r="803" spans="1:74" ht="15">
      <c r="A803" s="37"/>
      <c r="B803" s="37"/>
      <c r="C803" s="37"/>
      <c r="D803" s="37"/>
      <c r="E803" s="37"/>
      <c r="F803" s="37"/>
      <c r="G803" s="37"/>
      <c r="H803" s="37"/>
      <c r="I803" s="37"/>
      <c r="J803" s="37"/>
      <c r="K803" s="37"/>
      <c r="L803" s="37"/>
      <c r="M803" s="37"/>
      <c r="N803" s="37"/>
      <c r="O803" s="37"/>
      <c r="P803" s="37"/>
      <c r="U803" s="114"/>
      <c r="AL803" s="216" t="str">
        <f>IF(ISERROR(IF('T203'!B803="","",'T203'!B803)),"",IF('T203'!B803="","",'T203'!B803))</f>
        <v>A49506</v>
      </c>
      <c r="AM803" s="216" t="str">
        <f>IF(ISERROR(IF('T203'!K803="","",'T203'!K803)),"",IF('T203'!K803="","",'T203'!K803))</f>
        <v>A31070</v>
      </c>
      <c r="AN803" s="216">
        <f t="shared" si="32"/>
        <v>803</v>
      </c>
      <c r="AO803" s="216" t="str">
        <f>IF(ISERROR('T203'!L803),"",'T203'!L803)</f>
        <v xml:space="preserve"> </v>
      </c>
      <c r="AP803" s="216">
        <f t="shared" si="31"/>
        <v>1</v>
      </c>
      <c r="BV803" s="37"/>
    </row>
    <row r="804" spans="1:74" ht="15">
      <c r="A804" s="37"/>
      <c r="B804" s="37"/>
      <c r="C804" s="37"/>
      <c r="D804" s="37"/>
      <c r="E804" s="37"/>
      <c r="F804" s="37"/>
      <c r="G804" s="37"/>
      <c r="H804" s="37"/>
      <c r="I804" s="37"/>
      <c r="J804" s="37"/>
      <c r="K804" s="37"/>
      <c r="L804" s="37"/>
      <c r="M804" s="37"/>
      <c r="N804" s="37"/>
      <c r="O804" s="37"/>
      <c r="P804" s="37"/>
      <c r="U804" s="114"/>
      <c r="AL804" s="216" t="str">
        <f>IF(ISERROR(IF('T203'!B804="","",'T203'!B804)),"",IF('T203'!B804="","",'T203'!B804))</f>
        <v>A49508</v>
      </c>
      <c r="AM804" s="216" t="str">
        <f>IF(ISERROR(IF('T203'!K804="","",'T203'!K804)),"",IF('T203'!K804="","",'T203'!K804))</f>
        <v>A31502</v>
      </c>
      <c r="AN804" s="216">
        <f t="shared" si="32"/>
        <v>804</v>
      </c>
      <c r="AO804" s="216" t="str">
        <f>IF(ISERROR('T203'!L804),"",'T203'!L804)</f>
        <v xml:space="preserve"> </v>
      </c>
      <c r="AP804" s="216">
        <f t="shared" si="31"/>
        <v>1</v>
      </c>
      <c r="BV804" s="37"/>
    </row>
    <row r="805" spans="1:74" ht="15">
      <c r="A805" s="37"/>
      <c r="B805" s="37"/>
      <c r="C805" s="37"/>
      <c r="D805" s="37"/>
      <c r="E805" s="37"/>
      <c r="F805" s="37"/>
      <c r="G805" s="37"/>
      <c r="H805" s="37"/>
      <c r="I805" s="37"/>
      <c r="J805" s="37"/>
      <c r="K805" s="37"/>
      <c r="L805" s="37"/>
      <c r="M805" s="37"/>
      <c r="N805" s="37"/>
      <c r="O805" s="37"/>
      <c r="P805" s="37"/>
      <c r="U805" s="114"/>
      <c r="AL805" s="216" t="str">
        <f>IF(ISERROR(IF('T203'!B805="","",'T203'!B805)),"",IF('T203'!B805="","",'T203'!B805))</f>
        <v>A49510</v>
      </c>
      <c r="AM805" s="216" t="str">
        <f>IF(ISERROR(IF('T203'!K805="","",'T203'!K805)),"",IF('T203'!K805="","",'T203'!K805))</f>
        <v>A31502</v>
      </c>
      <c r="AN805" s="216">
        <f t="shared" si="32"/>
        <v>805</v>
      </c>
      <c r="AO805" s="216" t="str">
        <f>IF(ISERROR('T203'!L805),"",'T203'!L805)</f>
        <v xml:space="preserve"> </v>
      </c>
      <c r="AP805" s="216">
        <f t="shared" si="31"/>
        <v>1</v>
      </c>
      <c r="BV805" s="37"/>
    </row>
    <row r="806" spans="1:74" ht="15">
      <c r="A806" s="37"/>
      <c r="B806" s="37"/>
      <c r="C806" s="37"/>
      <c r="D806" s="37"/>
      <c r="E806" s="37"/>
      <c r="F806" s="37"/>
      <c r="G806" s="37"/>
      <c r="H806" s="37"/>
      <c r="I806" s="37"/>
      <c r="J806" s="37"/>
      <c r="K806" s="37"/>
      <c r="L806" s="37"/>
      <c r="M806" s="37"/>
      <c r="N806" s="37"/>
      <c r="O806" s="37"/>
      <c r="P806" s="37"/>
      <c r="U806" s="114"/>
      <c r="AL806" s="216" t="str">
        <f>IF(ISERROR(IF('T203'!B806="","",'T203'!B806)),"",IF('T203'!B806="","",'T203'!B806))</f>
        <v>A49512</v>
      </c>
      <c r="AM806" s="216" t="str">
        <f>IF(ISERROR(IF('T203'!K806="","",'T203'!K806)),"",IF('T203'!K806="","",'T203'!K806))</f>
        <v>A31504</v>
      </c>
      <c r="AN806" s="216">
        <f t="shared" si="32"/>
        <v>806</v>
      </c>
      <c r="AO806" s="216" t="str">
        <f>IF(ISERROR('T203'!L806),"",'T203'!L806)</f>
        <v xml:space="preserve"> </v>
      </c>
      <c r="AP806" s="216">
        <f t="shared" si="31"/>
        <v>1</v>
      </c>
      <c r="BV806" s="37"/>
    </row>
    <row r="807" spans="1:74" ht="15">
      <c r="A807" s="37"/>
      <c r="B807" s="37"/>
      <c r="C807" s="37"/>
      <c r="D807" s="37"/>
      <c r="E807" s="37"/>
      <c r="F807" s="37"/>
      <c r="G807" s="37"/>
      <c r="H807" s="37"/>
      <c r="I807" s="37"/>
      <c r="J807" s="37"/>
      <c r="K807" s="37"/>
      <c r="L807" s="37"/>
      <c r="M807" s="37"/>
      <c r="N807" s="37"/>
      <c r="O807" s="37"/>
      <c r="P807" s="37"/>
      <c r="U807" s="114"/>
      <c r="AL807" s="216" t="str">
        <f>IF(ISERROR(IF('T203'!B807="","",'T203'!B807)),"",IF('T203'!B807="","",'T203'!B807))</f>
        <v>A49514</v>
      </c>
      <c r="AM807" s="216" t="str">
        <f>IF(ISERROR(IF('T203'!K807="","",'T203'!K807)),"",IF('T203'!K807="","",'T203'!K807))</f>
        <v>A31504</v>
      </c>
      <c r="AN807" s="216">
        <f t="shared" si="32"/>
        <v>807</v>
      </c>
      <c r="AO807" s="216" t="str">
        <f>IF(ISERROR('T203'!L807),"",'T203'!L807)</f>
        <v xml:space="preserve"> </v>
      </c>
      <c r="AP807" s="216">
        <f t="shared" si="31"/>
        <v>1</v>
      </c>
      <c r="BV807" s="37"/>
    </row>
    <row r="808" spans="1:74" ht="15">
      <c r="A808" s="37"/>
      <c r="B808" s="37"/>
      <c r="C808" s="37"/>
      <c r="D808" s="37"/>
      <c r="E808" s="37"/>
      <c r="F808" s="37"/>
      <c r="G808" s="37"/>
      <c r="H808" s="37"/>
      <c r="I808" s="37"/>
      <c r="J808" s="37"/>
      <c r="K808" s="37"/>
      <c r="L808" s="37"/>
      <c r="M808" s="37"/>
      <c r="N808" s="37"/>
      <c r="O808" s="37"/>
      <c r="P808" s="37"/>
      <c r="U808" s="114"/>
      <c r="AL808" s="216" t="str">
        <f>IF(ISERROR(IF('T203'!B808="","",'T203'!B808)),"",IF('T203'!B808="","",'T203'!B808))</f>
        <v>A49516</v>
      </c>
      <c r="AM808" s="216" t="str">
        <f>IF(ISERROR(IF('T203'!K808="","",'T203'!K808)),"",IF('T203'!K808="","",'T203'!K808))</f>
        <v>A31506</v>
      </c>
      <c r="AN808" s="216">
        <f t="shared" si="32"/>
        <v>808</v>
      </c>
      <c r="AO808" s="216" t="str">
        <f>IF(ISERROR('T203'!L808),"",'T203'!L808)</f>
        <v xml:space="preserve"> </v>
      </c>
      <c r="AP808" s="216">
        <f t="shared" si="31"/>
        <v>1</v>
      </c>
      <c r="BV808" s="37"/>
    </row>
    <row r="809" spans="1:74" ht="15">
      <c r="A809" s="37"/>
      <c r="B809" s="37"/>
      <c r="C809" s="37"/>
      <c r="D809" s="37"/>
      <c r="E809" s="37"/>
      <c r="F809" s="37"/>
      <c r="G809" s="37"/>
      <c r="H809" s="37"/>
      <c r="I809" s="37"/>
      <c r="J809" s="37"/>
      <c r="K809" s="37"/>
      <c r="L809" s="37"/>
      <c r="M809" s="37"/>
      <c r="N809" s="37"/>
      <c r="O809" s="37"/>
      <c r="P809" s="37"/>
      <c r="U809" s="114"/>
      <c r="AL809" s="216" t="str">
        <f>IF(ISERROR(IF('T203'!B809="","",'T203'!B809)),"",IF('T203'!B809="","",'T203'!B809))</f>
        <v>A49518</v>
      </c>
      <c r="AM809" s="216" t="str">
        <f>IF(ISERROR(IF('T203'!K809="","",'T203'!K809)),"",IF('T203'!K809="","",'T203'!K809))</f>
        <v>A31506</v>
      </c>
      <c r="AN809" s="216">
        <f t="shared" si="32"/>
        <v>809</v>
      </c>
      <c r="AO809" s="216" t="str">
        <f>IF(ISERROR('T203'!L809),"",'T203'!L809)</f>
        <v xml:space="preserve"> </v>
      </c>
      <c r="AP809" s="216">
        <f t="shared" si="31"/>
        <v>1</v>
      </c>
      <c r="BV809" s="37"/>
    </row>
    <row r="810" spans="1:74" ht="15">
      <c r="A810" s="37"/>
      <c r="B810" s="37"/>
      <c r="C810" s="37"/>
      <c r="D810" s="37"/>
      <c r="E810" s="37"/>
      <c r="F810" s="37"/>
      <c r="G810" s="37"/>
      <c r="H810" s="37"/>
      <c r="I810" s="37"/>
      <c r="J810" s="37"/>
      <c r="K810" s="37"/>
      <c r="L810" s="37"/>
      <c r="M810" s="37"/>
      <c r="N810" s="37"/>
      <c r="O810" s="37"/>
      <c r="P810" s="37"/>
      <c r="U810" s="114"/>
      <c r="AL810" s="216" t="str">
        <f>IF(ISERROR(IF('T203'!B810="","",'T203'!B810)),"",IF('T203'!B810="","",'T203'!B810))</f>
        <v>A49520</v>
      </c>
      <c r="AM810" s="216" t="str">
        <f>IF(ISERROR(IF('T203'!K810="","",'T203'!K810)),"",IF('T203'!K810="","",'T203'!K810))</f>
        <v>A31508</v>
      </c>
      <c r="AN810" s="216">
        <f t="shared" si="32"/>
        <v>810</v>
      </c>
      <c r="AO810" s="216" t="str">
        <f>IF(ISERROR('T203'!L810),"",'T203'!L810)</f>
        <v xml:space="preserve"> </v>
      </c>
      <c r="AP810" s="216">
        <f t="shared" si="31"/>
        <v>1</v>
      </c>
      <c r="BV810" s="37"/>
    </row>
    <row r="811" spans="1:74" ht="15">
      <c r="A811" s="37"/>
      <c r="B811" s="37"/>
      <c r="C811" s="37"/>
      <c r="D811" s="37"/>
      <c r="E811" s="37"/>
      <c r="F811" s="37"/>
      <c r="G811" s="37"/>
      <c r="H811" s="37"/>
      <c r="I811" s="37"/>
      <c r="J811" s="37"/>
      <c r="K811" s="37"/>
      <c r="L811" s="37"/>
      <c r="M811" s="37"/>
      <c r="N811" s="37"/>
      <c r="O811" s="37"/>
      <c r="P811" s="37"/>
      <c r="U811" s="114"/>
      <c r="AL811" s="216" t="str">
        <f>IF(ISERROR(IF('T203'!B811="","",'T203'!B811)),"",IF('T203'!B811="","",'T203'!B811))</f>
        <v>A49522</v>
      </c>
      <c r="AM811" s="216" t="str">
        <f>IF(ISERROR(IF('T203'!K811="","",'T203'!K811)),"",IF('T203'!K811="","",'T203'!K811))</f>
        <v>A31510</v>
      </c>
      <c r="AN811" s="216">
        <f t="shared" si="32"/>
        <v>811</v>
      </c>
      <c r="AO811" s="216" t="str">
        <f>IF(ISERROR('T203'!L811),"",'T203'!L811)</f>
        <v xml:space="preserve"> </v>
      </c>
      <c r="AP811" s="216">
        <f t="shared" si="31"/>
        <v>1</v>
      </c>
      <c r="BV811" s="37"/>
    </row>
    <row r="812" spans="1:74" ht="15">
      <c r="A812" s="37"/>
      <c r="B812" s="37"/>
      <c r="C812" s="37"/>
      <c r="D812" s="37"/>
      <c r="E812" s="37"/>
      <c r="F812" s="37"/>
      <c r="G812" s="37"/>
      <c r="H812" s="37"/>
      <c r="I812" s="37"/>
      <c r="J812" s="37"/>
      <c r="K812" s="37"/>
      <c r="L812" s="37"/>
      <c r="M812" s="37"/>
      <c r="N812" s="37"/>
      <c r="O812" s="37"/>
      <c r="P812" s="37"/>
      <c r="U812" s="114"/>
      <c r="AL812" s="216" t="str">
        <f>IF(ISERROR(IF('T203'!B812="","",'T203'!B812)),"",IF('T203'!B812="","",'T203'!B812))</f>
        <v>A49524</v>
      </c>
      <c r="AM812" s="216" t="str">
        <f>IF(ISERROR(IF('T203'!K812="","",'T203'!K812)),"",IF('T203'!K812="","",'T203'!K812))</f>
        <v>A31512</v>
      </c>
      <c r="AN812" s="216">
        <f t="shared" si="32"/>
        <v>812</v>
      </c>
      <c r="AO812" s="216" t="str">
        <f>IF(ISERROR('T203'!L812),"",'T203'!L812)</f>
        <v xml:space="preserve"> </v>
      </c>
      <c r="AP812" s="216">
        <f t="shared" si="31"/>
        <v>1</v>
      </c>
      <c r="BV812" s="37"/>
    </row>
    <row r="813" spans="1:74" ht="15">
      <c r="A813" s="37"/>
      <c r="B813" s="37"/>
      <c r="C813" s="37"/>
      <c r="D813" s="37"/>
      <c r="E813" s="37"/>
      <c r="F813" s="37"/>
      <c r="G813" s="37"/>
      <c r="H813" s="37"/>
      <c r="I813" s="37"/>
      <c r="J813" s="37"/>
      <c r="K813" s="37"/>
      <c r="L813" s="37"/>
      <c r="M813" s="37"/>
      <c r="N813" s="37"/>
      <c r="O813" s="37"/>
      <c r="P813" s="37"/>
      <c r="U813" s="114"/>
      <c r="AL813" s="216" t="str">
        <f>IF(ISERROR(IF('T203'!B813="","",'T203'!B813)),"",IF('T203'!B813="","",'T203'!B813))</f>
        <v>A49526</v>
      </c>
      <c r="AM813" s="216" t="str">
        <f>IF(ISERROR(IF('T203'!K813="","",'T203'!K813)),"",IF('T203'!K813="","",'T203'!K813))</f>
        <v>A31514</v>
      </c>
      <c r="AN813" s="216">
        <f t="shared" si="32"/>
        <v>813</v>
      </c>
      <c r="AO813" s="216" t="str">
        <f>IF(ISERROR('T203'!L813),"",'T203'!L813)</f>
        <v xml:space="preserve"> </v>
      </c>
      <c r="AP813" s="216">
        <f t="shared" si="31"/>
        <v>1</v>
      </c>
      <c r="BV813" s="37"/>
    </row>
    <row r="814" spans="1:74" ht="15">
      <c r="A814" s="37"/>
      <c r="B814" s="37"/>
      <c r="C814" s="37"/>
      <c r="D814" s="37"/>
      <c r="E814" s="37"/>
      <c r="F814" s="37"/>
      <c r="G814" s="37"/>
      <c r="H814" s="37"/>
      <c r="I814" s="37"/>
      <c r="J814" s="37"/>
      <c r="K814" s="37"/>
      <c r="L814" s="37"/>
      <c r="M814" s="37"/>
      <c r="N814" s="37"/>
      <c r="O814" s="37"/>
      <c r="P814" s="37"/>
      <c r="U814" s="114"/>
      <c r="AL814" s="216" t="str">
        <f>IF(ISERROR(IF('T203'!B814="","",'T203'!B814)),"",IF('T203'!B814="","",'T203'!B814))</f>
        <v>A49528</v>
      </c>
      <c r="AM814" s="216" t="str">
        <f>IF(ISERROR(IF('T203'!K814="","",'T203'!K814)),"",IF('T203'!K814="","",'T203'!K814))</f>
        <v>A31516</v>
      </c>
      <c r="AN814" s="216">
        <f t="shared" si="32"/>
        <v>814</v>
      </c>
      <c r="AO814" s="216" t="str">
        <f>IF(ISERROR('T203'!L814),"",'T203'!L814)</f>
        <v xml:space="preserve"> </v>
      </c>
      <c r="AP814" s="216">
        <f t="shared" si="31"/>
        <v>1</v>
      </c>
      <c r="BV814" s="37"/>
    </row>
    <row r="815" spans="1:74" ht="15">
      <c r="A815" s="37"/>
      <c r="B815" s="37"/>
      <c r="C815" s="37"/>
      <c r="D815" s="37"/>
      <c r="E815" s="37"/>
      <c r="F815" s="37"/>
      <c r="G815" s="37"/>
      <c r="H815" s="37"/>
      <c r="I815" s="37"/>
      <c r="J815" s="37"/>
      <c r="K815" s="37"/>
      <c r="L815" s="37"/>
      <c r="M815" s="37"/>
      <c r="N815" s="37"/>
      <c r="O815" s="37"/>
      <c r="P815" s="37"/>
      <c r="U815" s="114"/>
      <c r="AL815" s="216" t="str">
        <f>IF(ISERROR(IF('T203'!B815="","",'T203'!B815)),"",IF('T203'!B815="","",'T203'!B815))</f>
        <v>A49530</v>
      </c>
      <c r="AM815" s="216" t="str">
        <f>IF(ISERROR(IF('T203'!K815="","",'T203'!K815)),"",IF('T203'!K815="","",'T203'!K815))</f>
        <v>A31518</v>
      </c>
      <c r="AN815" s="216">
        <f t="shared" si="32"/>
        <v>815</v>
      </c>
      <c r="AO815" s="216" t="str">
        <f>IF(ISERROR('T203'!L815),"",'T203'!L815)</f>
        <v xml:space="preserve"> </v>
      </c>
      <c r="AP815" s="216">
        <f t="shared" si="31"/>
        <v>1</v>
      </c>
      <c r="BV815" s="37"/>
    </row>
    <row r="816" spans="1:74" ht="15">
      <c r="A816" s="37"/>
      <c r="B816" s="37"/>
      <c r="C816" s="37"/>
      <c r="D816" s="37"/>
      <c r="E816" s="37"/>
      <c r="F816" s="37"/>
      <c r="G816" s="37"/>
      <c r="H816" s="37"/>
      <c r="I816" s="37"/>
      <c r="J816" s="37"/>
      <c r="K816" s="37"/>
      <c r="L816" s="37"/>
      <c r="M816" s="37"/>
      <c r="N816" s="37"/>
      <c r="O816" s="37"/>
      <c r="P816" s="37"/>
      <c r="U816" s="114"/>
      <c r="AL816" s="216" t="str">
        <f>IF(ISERROR(IF('T203'!B816="","",'T203'!B816)),"",IF('T203'!B816="","",'T203'!B816))</f>
        <v>A49532</v>
      </c>
      <c r="AM816" s="216" t="str">
        <f>IF(ISERROR(IF('T203'!K816="","",'T203'!K816)),"",IF('T203'!K816="","",'T203'!K816))</f>
        <v>A32502</v>
      </c>
      <c r="AN816" s="216">
        <f t="shared" si="32"/>
        <v>816</v>
      </c>
      <c r="AO816" s="216" t="str">
        <f>IF(ISERROR('T203'!L816),"",'T203'!L816)</f>
        <v xml:space="preserve"> </v>
      </c>
      <c r="AP816" s="216">
        <f t="shared" si="31"/>
        <v>1</v>
      </c>
      <c r="BV816" s="37"/>
    </row>
    <row r="817" spans="1:74" ht="15">
      <c r="A817" s="37"/>
      <c r="B817" s="37"/>
      <c r="C817" s="37"/>
      <c r="D817" s="37"/>
      <c r="E817" s="37"/>
      <c r="F817" s="37"/>
      <c r="G817" s="37"/>
      <c r="H817" s="37"/>
      <c r="I817" s="37"/>
      <c r="J817" s="37"/>
      <c r="K817" s="37"/>
      <c r="L817" s="37"/>
      <c r="M817" s="37"/>
      <c r="N817" s="37"/>
      <c r="O817" s="37"/>
      <c r="P817" s="37"/>
      <c r="U817" s="114"/>
      <c r="AL817" s="216" t="str">
        <f>IF(ISERROR(IF('T203'!B817="","",'T203'!B817)),"",IF('T203'!B817="","",'T203'!B817))</f>
        <v>A49534</v>
      </c>
      <c r="AM817" s="216" t="str">
        <f>IF(ISERROR(IF('T203'!K817="","",'T203'!K817)),"",IF('T203'!K817="","",'T203'!K817))</f>
        <v>A32502</v>
      </c>
      <c r="AN817" s="216">
        <f t="shared" si="32"/>
        <v>817</v>
      </c>
      <c r="AO817" s="216" t="str">
        <f>IF(ISERROR('T203'!L817),"",'T203'!L817)</f>
        <v xml:space="preserve"> </v>
      </c>
      <c r="AP817" s="216">
        <f t="shared" si="31"/>
        <v>1</v>
      </c>
      <c r="BV817" s="37"/>
    </row>
    <row r="818" spans="1:74" ht="15">
      <c r="A818" s="37"/>
      <c r="B818" s="37"/>
      <c r="C818" s="37"/>
      <c r="D818" s="37"/>
      <c r="E818" s="37"/>
      <c r="F818" s="37"/>
      <c r="G818" s="37"/>
      <c r="H818" s="37"/>
      <c r="I818" s="37"/>
      <c r="J818" s="37"/>
      <c r="K818" s="37"/>
      <c r="L818" s="37"/>
      <c r="M818" s="37"/>
      <c r="N818" s="37"/>
      <c r="O818" s="37"/>
      <c r="P818" s="37"/>
      <c r="U818" s="114"/>
      <c r="AL818" s="216" t="str">
        <f>IF(ISERROR(IF('T203'!B818="","",'T203'!B818)),"",IF('T203'!B818="","",'T203'!B818))</f>
        <v>A49536</v>
      </c>
      <c r="AM818" s="216" t="str">
        <f>IF(ISERROR(IF('T203'!K818="","",'T203'!K818)),"",IF('T203'!K818="","",'T203'!K818))</f>
        <v>A32504</v>
      </c>
      <c r="AN818" s="216">
        <f t="shared" si="32"/>
        <v>818</v>
      </c>
      <c r="AO818" s="216" t="str">
        <f>IF(ISERROR('T203'!L818),"",'T203'!L818)</f>
        <v xml:space="preserve"> </v>
      </c>
      <c r="AP818" s="216">
        <f t="shared" si="31"/>
        <v>1</v>
      </c>
      <c r="BV818" s="37"/>
    </row>
    <row r="819" spans="1:74" ht="15">
      <c r="A819" s="37"/>
      <c r="B819" s="37"/>
      <c r="C819" s="37"/>
      <c r="D819" s="37"/>
      <c r="E819" s="37"/>
      <c r="F819" s="37"/>
      <c r="G819" s="37"/>
      <c r="H819" s="37"/>
      <c r="I819" s="37"/>
      <c r="J819" s="37"/>
      <c r="K819" s="37"/>
      <c r="L819" s="37"/>
      <c r="M819" s="37"/>
      <c r="N819" s="37"/>
      <c r="O819" s="37"/>
      <c r="P819" s="37"/>
      <c r="U819" s="114"/>
      <c r="AL819" s="216" t="str">
        <f>IF(ISERROR(IF('T203'!B819="","",'T203'!B819)),"",IF('T203'!B819="","",'T203'!B819))</f>
        <v>A49538</v>
      </c>
      <c r="AM819" s="216" t="str">
        <f>IF(ISERROR(IF('T203'!K819="","",'T203'!K819)),"",IF('T203'!K819="","",'T203'!K819))</f>
        <v>A32506</v>
      </c>
      <c r="AN819" s="216">
        <f t="shared" si="32"/>
        <v>819</v>
      </c>
      <c r="AO819" s="216" t="str">
        <f>IF(ISERROR('T203'!L819),"",'T203'!L819)</f>
        <v xml:space="preserve"> </v>
      </c>
      <c r="AP819" s="216">
        <f t="shared" si="31"/>
        <v>1</v>
      </c>
      <c r="BV819" s="37"/>
    </row>
    <row r="820" spans="1:74" ht="15">
      <c r="A820" s="37"/>
      <c r="B820" s="37"/>
      <c r="C820" s="37"/>
      <c r="D820" s="37"/>
      <c r="E820" s="37"/>
      <c r="F820" s="37"/>
      <c r="G820" s="37"/>
      <c r="H820" s="37"/>
      <c r="I820" s="37"/>
      <c r="J820" s="37"/>
      <c r="K820" s="37"/>
      <c r="L820" s="37"/>
      <c r="M820" s="37"/>
      <c r="N820" s="37"/>
      <c r="O820" s="37"/>
      <c r="P820" s="37"/>
      <c r="U820" s="114"/>
      <c r="AL820" s="216" t="str">
        <f>IF(ISERROR(IF('T203'!B820="","",'T203'!B820)),"",IF('T203'!B820="","",'T203'!B820))</f>
        <v>A50002</v>
      </c>
      <c r="AM820" s="216" t="str">
        <f>IF(ISERROR(IF('T203'!K820="","",'T203'!K820)),"",IF('T203'!K820="","",'T203'!K820))</f>
        <v>A32508</v>
      </c>
      <c r="AN820" s="216">
        <f t="shared" si="32"/>
        <v>820</v>
      </c>
      <c r="AO820" s="216" t="str">
        <f>IF(ISERROR('T203'!L820),"",'T203'!L820)</f>
        <v xml:space="preserve"> </v>
      </c>
      <c r="AP820" s="216">
        <f t="shared" si="31"/>
        <v>1</v>
      </c>
      <c r="BV820" s="37"/>
    </row>
    <row r="821" spans="1:74" ht="15">
      <c r="A821" s="37"/>
      <c r="B821" s="37"/>
      <c r="C821" s="37"/>
      <c r="D821" s="37"/>
      <c r="E821" s="37"/>
      <c r="F821" s="37"/>
      <c r="G821" s="37"/>
      <c r="H821" s="37"/>
      <c r="I821" s="37"/>
      <c r="J821" s="37"/>
      <c r="K821" s="37"/>
      <c r="L821" s="37"/>
      <c r="M821" s="37"/>
      <c r="N821" s="37"/>
      <c r="O821" s="37"/>
      <c r="P821" s="37"/>
      <c r="U821" s="114"/>
      <c r="AL821" s="216" t="str">
        <f>IF(ISERROR(IF('T203'!B821="","",'T203'!B821)),"",IF('T203'!B821="","",'T203'!B821))</f>
        <v>A50502</v>
      </c>
      <c r="AM821" s="216" t="str">
        <f>IF(ISERROR(IF('T203'!K821="","",'T203'!K821)),"",IF('T203'!K821="","",'T203'!K821))</f>
        <v>A32510</v>
      </c>
      <c r="AN821" s="216">
        <f t="shared" si="32"/>
        <v>821</v>
      </c>
      <c r="AO821" s="216" t="str">
        <f>IF(ISERROR('T203'!L821),"",'T203'!L821)</f>
        <v xml:space="preserve"> </v>
      </c>
      <c r="AP821" s="216">
        <f t="shared" si="31"/>
        <v>1</v>
      </c>
      <c r="BV821" s="37"/>
    </row>
    <row r="822" spans="1:74" ht="15">
      <c r="A822" s="37"/>
      <c r="B822" s="37"/>
      <c r="C822" s="37"/>
      <c r="D822" s="37"/>
      <c r="E822" s="37"/>
      <c r="F822" s="37"/>
      <c r="G822" s="37"/>
      <c r="H822" s="37"/>
      <c r="I822" s="37"/>
      <c r="J822" s="37"/>
      <c r="K822" s="37"/>
      <c r="L822" s="37"/>
      <c r="M822" s="37"/>
      <c r="N822" s="37"/>
      <c r="O822" s="37"/>
      <c r="P822" s="37"/>
      <c r="U822" s="114"/>
      <c r="AL822" s="216" t="str">
        <f>IF(ISERROR(IF('T203'!B822="","",'T203'!B822)),"",IF('T203'!B822="","",'T203'!B822))</f>
        <v>A50504</v>
      </c>
      <c r="AM822" s="216" t="str">
        <f>IF(ISERROR(IF('T203'!K822="","",'T203'!K822)),"",IF('T203'!K822="","",'T203'!K822))</f>
        <v>A32512</v>
      </c>
      <c r="AN822" s="216">
        <f t="shared" si="32"/>
        <v>822</v>
      </c>
      <c r="AO822" s="216" t="str">
        <f>IF(ISERROR('T203'!L822),"",'T203'!L822)</f>
        <v xml:space="preserve"> </v>
      </c>
      <c r="AP822" s="216">
        <f t="shared" si="31"/>
        <v>1</v>
      </c>
      <c r="BV822" s="37"/>
    </row>
    <row r="823" spans="1:74" ht="15">
      <c r="A823" s="37"/>
      <c r="B823" s="37"/>
      <c r="C823" s="37"/>
      <c r="D823" s="37"/>
      <c r="E823" s="37"/>
      <c r="F823" s="37"/>
      <c r="G823" s="37"/>
      <c r="H823" s="37"/>
      <c r="I823" s="37"/>
      <c r="J823" s="37"/>
      <c r="K823" s="37"/>
      <c r="L823" s="37"/>
      <c r="M823" s="37"/>
      <c r="N823" s="37"/>
      <c r="O823" s="37"/>
      <c r="P823" s="37"/>
      <c r="U823" s="114"/>
      <c r="AL823" s="216" t="str">
        <f>IF(ISERROR(IF('T203'!B823="","",'T203'!B823)),"",IF('T203'!B823="","",'T203'!B823))</f>
        <v>A51002</v>
      </c>
      <c r="AM823" s="216" t="str">
        <f>IF(ISERROR(IF('T203'!K823="","",'T203'!K823)),"",IF('T203'!K823="","",'T203'!K823))</f>
        <v>A32514</v>
      </c>
      <c r="AN823" s="216">
        <f t="shared" si="32"/>
        <v>823</v>
      </c>
      <c r="AO823" s="216" t="str">
        <f>IF(ISERROR('T203'!L823),"",'T203'!L823)</f>
        <v xml:space="preserve"> </v>
      </c>
      <c r="AP823" s="216">
        <f t="shared" si="31"/>
        <v>1</v>
      </c>
      <c r="BV823" s="37"/>
    </row>
    <row r="824" spans="1:74" ht="15">
      <c r="A824" s="37"/>
      <c r="B824" s="37"/>
      <c r="C824" s="37"/>
      <c r="D824" s="37"/>
      <c r="E824" s="37"/>
      <c r="F824" s="37"/>
      <c r="G824" s="37"/>
      <c r="H824" s="37"/>
      <c r="I824" s="37"/>
      <c r="J824" s="37"/>
      <c r="K824" s="37"/>
      <c r="L824" s="37"/>
      <c r="M824" s="37"/>
      <c r="N824" s="37"/>
      <c r="O824" s="37"/>
      <c r="P824" s="37"/>
      <c r="U824" s="114"/>
      <c r="AL824" s="216" t="str">
        <f>IF(ISERROR(IF('T203'!B824="","",'T203'!B824)),"",IF('T203'!B824="","",'T203'!B824))</f>
        <v>A51004</v>
      </c>
      <c r="AM824" s="216" t="str">
        <f>IF(ISERROR(IF('T203'!K824="","",'T203'!K824)),"",IF('T203'!K824="","",'T203'!K824))</f>
        <v>A32514</v>
      </c>
      <c r="AN824" s="216">
        <f t="shared" si="32"/>
        <v>824</v>
      </c>
      <c r="AO824" s="216" t="str">
        <f>IF(ISERROR('T203'!L824),"",'T203'!L824)</f>
        <v xml:space="preserve"> </v>
      </c>
      <c r="AP824" s="216">
        <f t="shared" si="31"/>
        <v>1</v>
      </c>
      <c r="BV824" s="37"/>
    </row>
    <row r="825" spans="1:74" ht="15">
      <c r="A825" s="37"/>
      <c r="B825" s="37"/>
      <c r="C825" s="37"/>
      <c r="D825" s="37"/>
      <c r="E825" s="37"/>
      <c r="F825" s="37"/>
      <c r="G825" s="37"/>
      <c r="H825" s="37"/>
      <c r="I825" s="37"/>
      <c r="J825" s="37"/>
      <c r="K825" s="37"/>
      <c r="L825" s="37"/>
      <c r="M825" s="37"/>
      <c r="N825" s="37"/>
      <c r="O825" s="37"/>
      <c r="P825" s="37"/>
      <c r="U825" s="114"/>
      <c r="AL825" s="216" t="str">
        <f>IF(ISERROR(IF('T203'!B825="","",'T203'!B825)),"",IF('T203'!B825="","",'T203'!B825))</f>
        <v>A51006</v>
      </c>
      <c r="AM825" s="216" t="str">
        <f>IF(ISERROR(IF('T203'!K825="","",'T203'!K825)),"",IF('T203'!K825="","",'T203'!K825))</f>
        <v>A32516</v>
      </c>
      <c r="AN825" s="216">
        <f t="shared" si="32"/>
        <v>825</v>
      </c>
      <c r="AO825" s="216" t="str">
        <f>IF(ISERROR('T203'!L825),"",'T203'!L825)</f>
        <v xml:space="preserve"> </v>
      </c>
      <c r="AP825" s="216">
        <f t="shared" si="31"/>
        <v>1</v>
      </c>
      <c r="BV825" s="37"/>
    </row>
    <row r="826" spans="1:74" ht="15">
      <c r="A826" s="37"/>
      <c r="B826" s="37"/>
      <c r="C826" s="37"/>
      <c r="D826" s="37"/>
      <c r="E826" s="37"/>
      <c r="F826" s="37"/>
      <c r="G826" s="37"/>
      <c r="H826" s="37"/>
      <c r="I826" s="37"/>
      <c r="J826" s="37"/>
      <c r="K826" s="37"/>
      <c r="L826" s="37"/>
      <c r="M826" s="37"/>
      <c r="N826" s="37"/>
      <c r="O826" s="37"/>
      <c r="P826" s="37"/>
      <c r="U826" s="114"/>
      <c r="AL826" s="216" t="str">
        <f>IF(ISERROR(IF('T203'!B826="","",'T203'!B826)),"",IF('T203'!B826="","",'T203'!B826))</f>
        <v>A52002</v>
      </c>
      <c r="AM826" s="216" t="str">
        <f>IF(ISERROR(IF('T203'!K826="","",'T203'!K826)),"",IF('T203'!K826="","",'T203'!K826))</f>
        <v>A32518</v>
      </c>
      <c r="AN826" s="216">
        <f t="shared" si="32"/>
        <v>826</v>
      </c>
      <c r="AO826" s="216" t="str">
        <f>IF(ISERROR('T203'!L826),"",'T203'!L826)</f>
        <v xml:space="preserve"> </v>
      </c>
      <c r="AP826" s="216">
        <f t="shared" si="31"/>
        <v>1</v>
      </c>
      <c r="BV826" s="37"/>
    </row>
    <row r="827" spans="1:74" ht="15">
      <c r="A827" s="37"/>
      <c r="B827" s="37"/>
      <c r="C827" s="37"/>
      <c r="D827" s="37"/>
      <c r="E827" s="37"/>
      <c r="F827" s="37"/>
      <c r="G827" s="37"/>
      <c r="H827" s="37"/>
      <c r="I827" s="37"/>
      <c r="J827" s="37"/>
      <c r="K827" s="37"/>
      <c r="L827" s="37"/>
      <c r="M827" s="37"/>
      <c r="N827" s="37"/>
      <c r="O827" s="37"/>
      <c r="P827" s="37"/>
      <c r="U827" s="114"/>
      <c r="AL827" s="216" t="str">
        <f>IF(ISERROR(IF('T203'!B827="","",'T203'!B827)),"",IF('T203'!B827="","",'T203'!B827))</f>
        <v>A52004</v>
      </c>
      <c r="AM827" s="216" t="str">
        <f>IF(ISERROR(IF('T203'!K827="","",'T203'!K827)),"",IF('T203'!K827="","",'T203'!K827))</f>
        <v>A32520</v>
      </c>
      <c r="AN827" s="216">
        <f t="shared" si="32"/>
        <v>827</v>
      </c>
      <c r="AO827" s="216" t="str">
        <f>IF(ISERROR('T203'!L827),"",'T203'!L827)</f>
        <v xml:space="preserve"> </v>
      </c>
      <c r="AP827" s="216">
        <f t="shared" si="31"/>
        <v>1</v>
      </c>
      <c r="BV827" s="37"/>
    </row>
    <row r="828" spans="1:74" ht="15">
      <c r="A828" s="37"/>
      <c r="B828" s="37"/>
      <c r="C828" s="37"/>
      <c r="D828" s="37"/>
      <c r="E828" s="37"/>
      <c r="F828" s="37"/>
      <c r="G828" s="37"/>
      <c r="H828" s="37"/>
      <c r="I828" s="37"/>
      <c r="J828" s="37"/>
      <c r="K828" s="37"/>
      <c r="L828" s="37"/>
      <c r="M828" s="37"/>
      <c r="N828" s="37"/>
      <c r="O828" s="37"/>
      <c r="P828" s="37"/>
      <c r="U828" s="114"/>
      <c r="AL828" s="216" t="str">
        <f>IF(ISERROR(IF('T203'!B828="","",'T203'!B828)),"",IF('T203'!B828="","",'T203'!B828))</f>
        <v>A52006</v>
      </c>
      <c r="AM828" s="216" t="str">
        <f>IF(ISERROR(IF('T203'!K828="","",'T203'!K828)),"",IF('T203'!K828="","",'T203'!K828))</f>
        <v>A32522</v>
      </c>
      <c r="AN828" s="216">
        <f t="shared" si="32"/>
        <v>828</v>
      </c>
      <c r="AO828" s="216" t="str">
        <f>IF(ISERROR('T203'!L828),"",'T203'!L828)</f>
        <v xml:space="preserve"> </v>
      </c>
      <c r="AP828" s="216">
        <f t="shared" si="31"/>
        <v>1</v>
      </c>
      <c r="BV828" s="37"/>
    </row>
    <row r="829" spans="1:74" ht="15">
      <c r="A829" s="37"/>
      <c r="B829" s="37"/>
      <c r="C829" s="37"/>
      <c r="D829" s="37"/>
      <c r="E829" s="37"/>
      <c r="F829" s="37"/>
      <c r="G829" s="37"/>
      <c r="H829" s="37"/>
      <c r="I829" s="37"/>
      <c r="J829" s="37"/>
      <c r="K829" s="37"/>
      <c r="L829" s="37"/>
      <c r="M829" s="37"/>
      <c r="N829" s="37"/>
      <c r="O829" s="37"/>
      <c r="P829" s="37"/>
      <c r="U829" s="114"/>
      <c r="AL829" s="216" t="str">
        <f>IF(ISERROR(IF('T203'!B829="","",'T203'!B829)),"",IF('T203'!B829="","",'T203'!B829))</f>
        <v>A52008</v>
      </c>
      <c r="AM829" s="216" t="str">
        <f>IF(ISERROR(IF('T203'!K829="","",'T203'!K829)),"",IF('T203'!K829="","",'T203'!K829))</f>
        <v>A32524</v>
      </c>
      <c r="AN829" s="216">
        <f t="shared" si="32"/>
        <v>829</v>
      </c>
      <c r="AO829" s="216" t="str">
        <f>IF(ISERROR('T203'!L829),"",'T203'!L829)</f>
        <v xml:space="preserve"> </v>
      </c>
      <c r="AP829" s="216">
        <f t="shared" si="31"/>
        <v>1</v>
      </c>
      <c r="BV829" s="37"/>
    </row>
    <row r="830" spans="1:74" ht="15">
      <c r="A830" s="37"/>
      <c r="B830" s="37"/>
      <c r="C830" s="37"/>
      <c r="D830" s="37"/>
      <c r="E830" s="37"/>
      <c r="F830" s="37"/>
      <c r="G830" s="37"/>
      <c r="H830" s="37"/>
      <c r="I830" s="37"/>
      <c r="J830" s="37"/>
      <c r="K830" s="37"/>
      <c r="L830" s="37"/>
      <c r="M830" s="37"/>
      <c r="N830" s="37"/>
      <c r="O830" s="37"/>
      <c r="P830" s="37"/>
      <c r="U830" s="114"/>
      <c r="AL830" s="216" t="str">
        <f>IF(ISERROR(IF('T203'!B830="","",'T203'!B830)),"",IF('T203'!B830="","",'T203'!B830))</f>
        <v>A52010</v>
      </c>
      <c r="AM830" s="216" t="str">
        <f>IF(ISERROR(IF('T203'!K830="","",'T203'!K830)),"",IF('T203'!K830="","",'T203'!K830))</f>
        <v>A32526</v>
      </c>
      <c r="AN830" s="216">
        <f t="shared" si="32"/>
        <v>830</v>
      </c>
      <c r="AO830" s="216" t="str">
        <f>IF(ISERROR('T203'!L830),"",'T203'!L830)</f>
        <v xml:space="preserve"> </v>
      </c>
      <c r="AP830" s="216">
        <f t="shared" si="31"/>
        <v>1</v>
      </c>
      <c r="BV830" s="37"/>
    </row>
    <row r="831" spans="1:74" ht="15">
      <c r="A831" s="37"/>
      <c r="B831" s="37"/>
      <c r="C831" s="37"/>
      <c r="D831" s="37"/>
      <c r="E831" s="37"/>
      <c r="F831" s="37"/>
      <c r="G831" s="37"/>
      <c r="H831" s="37"/>
      <c r="I831" s="37"/>
      <c r="J831" s="37"/>
      <c r="K831" s="37"/>
      <c r="L831" s="37"/>
      <c r="M831" s="37"/>
      <c r="N831" s="37"/>
      <c r="O831" s="37"/>
      <c r="P831" s="37"/>
      <c r="U831" s="114"/>
      <c r="AL831" s="216" t="str">
        <f>IF(ISERROR(IF('T203'!B831="","",'T203'!B831)),"",IF('T203'!B831="","",'T203'!B831))</f>
        <v>A52502</v>
      </c>
      <c r="AM831" s="216" t="str">
        <f>IF(ISERROR(IF('T203'!K831="","",'T203'!K831)),"",IF('T203'!K831="","",'T203'!K831))</f>
        <v>A32528</v>
      </c>
      <c r="AN831" s="216">
        <f t="shared" si="32"/>
        <v>831</v>
      </c>
      <c r="AO831" s="216" t="str">
        <f>IF(ISERROR('T203'!L831),"",'T203'!L831)</f>
        <v xml:space="preserve"> </v>
      </c>
      <c r="AP831" s="216">
        <f t="shared" si="31"/>
        <v>1</v>
      </c>
      <c r="BV831" s="37"/>
    </row>
    <row r="832" spans="1:74" ht="15">
      <c r="A832" s="37"/>
      <c r="B832" s="37"/>
      <c r="C832" s="37"/>
      <c r="D832" s="37"/>
      <c r="E832" s="37"/>
      <c r="F832" s="37"/>
      <c r="G832" s="37"/>
      <c r="H832" s="37"/>
      <c r="I832" s="37"/>
      <c r="J832" s="37"/>
      <c r="K832" s="37"/>
      <c r="L832" s="37"/>
      <c r="M832" s="37"/>
      <c r="N832" s="37"/>
      <c r="O832" s="37"/>
      <c r="P832" s="37"/>
      <c r="U832" s="114"/>
      <c r="AL832" s="216" t="str">
        <f>IF(ISERROR(IF('T203'!B832="","",'T203'!B832)),"",IF('T203'!B832="","",'T203'!B832))</f>
        <v>A52504</v>
      </c>
      <c r="AM832" s="216" t="str">
        <f>IF(ISERROR(IF('T203'!K832="","",'T203'!K832)),"",IF('T203'!K832="","",'T203'!K832))</f>
        <v>A32528</v>
      </c>
      <c r="AN832" s="216">
        <f t="shared" si="32"/>
        <v>832</v>
      </c>
      <c r="AO832" s="216" t="str">
        <f>IF(ISERROR('T203'!L832),"",'T203'!L832)</f>
        <v xml:space="preserve"> </v>
      </c>
      <c r="AP832" s="216">
        <f t="shared" si="31"/>
        <v>1</v>
      </c>
      <c r="BV832" s="37"/>
    </row>
    <row r="833" spans="1:74" ht="15">
      <c r="A833" s="37"/>
      <c r="B833" s="37"/>
      <c r="C833" s="37"/>
      <c r="D833" s="37"/>
      <c r="E833" s="37"/>
      <c r="F833" s="37"/>
      <c r="G833" s="37"/>
      <c r="H833" s="37"/>
      <c r="I833" s="37"/>
      <c r="J833" s="37"/>
      <c r="K833" s="37"/>
      <c r="L833" s="37"/>
      <c r="M833" s="37"/>
      <c r="N833" s="37"/>
      <c r="O833" s="37"/>
      <c r="P833" s="37"/>
      <c r="U833" s="114"/>
      <c r="AL833" s="216" t="str">
        <f>IF(ISERROR(IF('T203'!B833="","",'T203'!B833)),"",IF('T203'!B833="","",'T203'!B833))</f>
        <v>A52506</v>
      </c>
      <c r="AM833" s="216" t="str">
        <f>IF(ISERROR(IF('T203'!K833="","",'T203'!K833)),"",IF('T203'!K833="","",'T203'!K833))</f>
        <v>A32530</v>
      </c>
      <c r="AN833" s="216">
        <f t="shared" si="32"/>
        <v>833</v>
      </c>
      <c r="AO833" s="216" t="str">
        <f>IF(ISERROR('T203'!L833),"",'T203'!L833)</f>
        <v xml:space="preserve"> </v>
      </c>
      <c r="AP833" s="216">
        <f t="shared" si="31"/>
        <v>1</v>
      </c>
      <c r="BV833" s="37"/>
    </row>
    <row r="834" spans="1:74" ht="15">
      <c r="A834" s="37"/>
      <c r="B834" s="37"/>
      <c r="C834" s="37"/>
      <c r="D834" s="37"/>
      <c r="E834" s="37"/>
      <c r="F834" s="37"/>
      <c r="G834" s="37"/>
      <c r="H834" s="37"/>
      <c r="I834" s="37"/>
      <c r="J834" s="37"/>
      <c r="K834" s="37"/>
      <c r="L834" s="37"/>
      <c r="M834" s="37"/>
      <c r="N834" s="37"/>
      <c r="O834" s="37"/>
      <c r="P834" s="37"/>
      <c r="U834" s="114"/>
      <c r="AL834" s="216" t="str">
        <f>IF(ISERROR(IF('T203'!B834="","",'T203'!B834)),"",IF('T203'!B834="","",'T203'!B834))</f>
        <v>A52508</v>
      </c>
      <c r="AM834" s="216" t="str">
        <f>IF(ISERROR(IF('T203'!K834="","",'T203'!K834)),"",IF('T203'!K834="","",'T203'!K834))</f>
        <v>A32530</v>
      </c>
      <c r="AN834" s="216">
        <f t="shared" si="32"/>
        <v>834</v>
      </c>
      <c r="AO834" s="216" t="str">
        <f>IF(ISERROR('T203'!L834),"",'T203'!L834)</f>
        <v xml:space="preserve"> </v>
      </c>
      <c r="AP834" s="216">
        <f t="shared" si="31"/>
        <v>1</v>
      </c>
      <c r="BV834" s="37"/>
    </row>
    <row r="835" spans="1:74" ht="15">
      <c r="A835" s="37"/>
      <c r="B835" s="37"/>
      <c r="C835" s="37"/>
      <c r="D835" s="37"/>
      <c r="E835" s="37"/>
      <c r="F835" s="37"/>
      <c r="G835" s="37"/>
      <c r="H835" s="37"/>
      <c r="I835" s="37"/>
      <c r="J835" s="37"/>
      <c r="K835" s="37"/>
      <c r="L835" s="37"/>
      <c r="M835" s="37"/>
      <c r="N835" s="37"/>
      <c r="O835" s="37"/>
      <c r="P835" s="37"/>
      <c r="U835" s="114"/>
      <c r="AL835" s="216" t="str">
        <f>IF(ISERROR(IF('T203'!B835="","",'T203'!B835)),"",IF('T203'!B835="","",'T203'!B835))</f>
        <v>A52510</v>
      </c>
      <c r="AM835" s="216" t="str">
        <f>IF(ISERROR(IF('T203'!K835="","",'T203'!K835)),"",IF('T203'!K835="","",'T203'!K835))</f>
        <v>A32532</v>
      </c>
      <c r="AN835" s="216">
        <f t="shared" si="32"/>
        <v>835</v>
      </c>
      <c r="AO835" s="216" t="str">
        <f>IF(ISERROR('T203'!L835),"",'T203'!L835)</f>
        <v xml:space="preserve"> </v>
      </c>
      <c r="AP835" s="216">
        <f t="shared" si="31"/>
        <v>1</v>
      </c>
      <c r="BV835" s="37"/>
    </row>
    <row r="836" spans="1:74" ht="15">
      <c r="A836" s="37"/>
      <c r="B836" s="37"/>
      <c r="C836" s="37"/>
      <c r="D836" s="37"/>
      <c r="E836" s="37"/>
      <c r="F836" s="37"/>
      <c r="G836" s="37"/>
      <c r="H836" s="37"/>
      <c r="I836" s="37"/>
      <c r="J836" s="37"/>
      <c r="K836" s="37"/>
      <c r="L836" s="37"/>
      <c r="M836" s="37"/>
      <c r="N836" s="37"/>
      <c r="O836" s="37"/>
      <c r="P836" s="37"/>
      <c r="U836" s="114"/>
      <c r="AL836" s="216" t="str">
        <f>IF(ISERROR(IF('T203'!B836="","",'T203'!B836)),"",IF('T203'!B836="","",'T203'!B836))</f>
        <v>A52512</v>
      </c>
      <c r="AM836" s="216" t="str">
        <f>IF(ISERROR(IF('T203'!K836="","",'T203'!K836)),"",IF('T203'!K836="","",'T203'!K836))</f>
        <v>A32534</v>
      </c>
      <c r="AN836" s="216">
        <f t="shared" si="32"/>
        <v>836</v>
      </c>
      <c r="AO836" s="216" t="str">
        <f>IF(ISERROR('T203'!L836),"",'T203'!L836)</f>
        <v xml:space="preserve"> </v>
      </c>
      <c r="AP836" s="216">
        <f t="shared" si="31"/>
        <v>1</v>
      </c>
      <c r="BV836" s="37"/>
    </row>
    <row r="837" spans="1:74" ht="15">
      <c r="A837" s="37"/>
      <c r="B837" s="37"/>
      <c r="C837" s="37"/>
      <c r="D837" s="37"/>
      <c r="E837" s="37"/>
      <c r="F837" s="37"/>
      <c r="G837" s="37"/>
      <c r="H837" s="37"/>
      <c r="I837" s="37"/>
      <c r="J837" s="37"/>
      <c r="K837" s="37"/>
      <c r="L837" s="37"/>
      <c r="M837" s="37"/>
      <c r="N837" s="37"/>
      <c r="O837" s="37"/>
      <c r="P837" s="37"/>
      <c r="U837" s="114"/>
      <c r="AL837" s="216" t="str">
        <f>IF(ISERROR(IF('T203'!B837="","",'T203'!B837)),"",IF('T203'!B837="","",'T203'!B837))</f>
        <v>A53002</v>
      </c>
      <c r="AM837" s="216" t="str">
        <f>IF(ISERROR(IF('T203'!K837="","",'T203'!K837)),"",IF('T203'!K837="","",'T203'!K837))</f>
        <v>A32536</v>
      </c>
      <c r="AN837" s="216">
        <f t="shared" si="32"/>
        <v>837</v>
      </c>
      <c r="AO837" s="216" t="str">
        <f>IF(ISERROR('T203'!L837),"",'T203'!L837)</f>
        <v xml:space="preserve"> </v>
      </c>
      <c r="AP837" s="216">
        <f t="shared" ref="AP837:AP900" si="33">IF(AO837="",0,1)</f>
        <v>1</v>
      </c>
      <c r="BV837" s="37"/>
    </row>
    <row r="838" spans="1:74" ht="15">
      <c r="A838" s="37"/>
      <c r="B838" s="37"/>
      <c r="C838" s="37"/>
      <c r="D838" s="37"/>
      <c r="E838" s="37"/>
      <c r="F838" s="37"/>
      <c r="G838" s="37"/>
      <c r="H838" s="37"/>
      <c r="I838" s="37"/>
      <c r="J838" s="37"/>
      <c r="K838" s="37"/>
      <c r="L838" s="37"/>
      <c r="M838" s="37"/>
      <c r="N838" s="37"/>
      <c r="O838" s="37"/>
      <c r="P838" s="37"/>
      <c r="U838" s="114"/>
      <c r="AL838" s="216" t="str">
        <f>IF(ISERROR(IF('T203'!B838="","",'T203'!B838)),"",IF('T203'!B838="","",'T203'!B838))</f>
        <v>A53004</v>
      </c>
      <c r="AM838" s="216" t="str">
        <f>IF(ISERROR(IF('T203'!K838="","",'T203'!K838)),"",IF('T203'!K838="","",'T203'!K838))</f>
        <v>A32538</v>
      </c>
      <c r="AN838" s="216">
        <f t="shared" si="32"/>
        <v>838</v>
      </c>
      <c r="AO838" s="216" t="str">
        <f>IF(ISERROR('T203'!L838),"",'T203'!L838)</f>
        <v xml:space="preserve"> </v>
      </c>
      <c r="AP838" s="216">
        <f t="shared" si="33"/>
        <v>1</v>
      </c>
      <c r="BV838" s="37"/>
    </row>
    <row r="839" spans="1:74" ht="15">
      <c r="A839" s="37"/>
      <c r="B839" s="37"/>
      <c r="C839" s="37"/>
      <c r="D839" s="37"/>
      <c r="E839" s="37"/>
      <c r="F839" s="37"/>
      <c r="G839" s="37"/>
      <c r="H839" s="37"/>
      <c r="I839" s="37"/>
      <c r="J839" s="37"/>
      <c r="K839" s="37"/>
      <c r="L839" s="37"/>
      <c r="M839" s="37"/>
      <c r="N839" s="37"/>
      <c r="O839" s="37"/>
      <c r="P839" s="37"/>
      <c r="U839" s="114"/>
      <c r="AL839" s="216" t="str">
        <f>IF(ISERROR(IF('T203'!B839="","",'T203'!B839)),"",IF('T203'!B839="","",'T203'!B839))</f>
        <v>A53006</v>
      </c>
      <c r="AM839" s="216" t="str">
        <f>IF(ISERROR(IF('T203'!K839="","",'T203'!K839)),"",IF('T203'!K839="","",'T203'!K839))</f>
        <v>A32538</v>
      </c>
      <c r="AN839" s="216">
        <f t="shared" si="32"/>
        <v>839</v>
      </c>
      <c r="AO839" s="216" t="str">
        <f>IF(ISERROR('T203'!L839),"",'T203'!L839)</f>
        <v xml:space="preserve"> </v>
      </c>
      <c r="AP839" s="216">
        <f t="shared" si="33"/>
        <v>1</v>
      </c>
      <c r="BV839" s="37"/>
    </row>
    <row r="840" spans="1:74" ht="15">
      <c r="A840" s="37"/>
      <c r="B840" s="37"/>
      <c r="C840" s="37"/>
      <c r="D840" s="37"/>
      <c r="E840" s="37"/>
      <c r="F840" s="37"/>
      <c r="G840" s="37"/>
      <c r="H840" s="37"/>
      <c r="I840" s="37"/>
      <c r="J840" s="37"/>
      <c r="K840" s="37"/>
      <c r="L840" s="37"/>
      <c r="M840" s="37"/>
      <c r="N840" s="37"/>
      <c r="O840" s="37"/>
      <c r="P840" s="37"/>
      <c r="U840" s="114"/>
      <c r="AL840" s="216" t="str">
        <f>IF(ISERROR(IF('T203'!B840="","",'T203'!B840)),"",IF('T203'!B840="","",'T203'!B840))</f>
        <v>A53008</v>
      </c>
      <c r="AM840" s="216" t="str">
        <f>IF(ISERROR(IF('T203'!K840="","",'T203'!K840)),"",IF('T203'!K840="","",'T203'!K840))</f>
        <v>A32540</v>
      </c>
      <c r="AN840" s="216">
        <f t="shared" si="32"/>
        <v>840</v>
      </c>
      <c r="AO840" s="216" t="str">
        <f>IF(ISERROR('T203'!L840),"",'T203'!L840)</f>
        <v xml:space="preserve"> </v>
      </c>
      <c r="AP840" s="216">
        <f t="shared" si="33"/>
        <v>1</v>
      </c>
      <c r="BV840" s="37"/>
    </row>
    <row r="841" spans="1:74" ht="15">
      <c r="A841" s="37"/>
      <c r="B841" s="37"/>
      <c r="C841" s="37"/>
      <c r="D841" s="37"/>
      <c r="E841" s="37"/>
      <c r="F841" s="37"/>
      <c r="G841" s="37"/>
      <c r="H841" s="37"/>
      <c r="I841" s="37"/>
      <c r="J841" s="37"/>
      <c r="K841" s="37"/>
      <c r="L841" s="37"/>
      <c r="M841" s="37"/>
      <c r="N841" s="37"/>
      <c r="O841" s="37"/>
      <c r="P841" s="37"/>
      <c r="U841" s="114"/>
      <c r="AL841" s="216" t="str">
        <f>IF(ISERROR(IF('T203'!B841="","",'T203'!B841)),"",IF('T203'!B841="","",'T203'!B841))</f>
        <v>A53010</v>
      </c>
      <c r="AM841" s="216" t="str">
        <f>IF(ISERROR(IF('T203'!K841="","",'T203'!K841)),"",IF('T203'!K841="","",'T203'!K841))</f>
        <v>A32542</v>
      </c>
      <c r="AN841" s="216">
        <f t="shared" si="32"/>
        <v>841</v>
      </c>
      <c r="AO841" s="216" t="str">
        <f>IF(ISERROR('T203'!L841),"",'T203'!L841)</f>
        <v xml:space="preserve"> </v>
      </c>
      <c r="AP841" s="216">
        <f t="shared" si="33"/>
        <v>1</v>
      </c>
      <c r="BV841" s="37"/>
    </row>
    <row r="842" spans="1:74" ht="15">
      <c r="A842" s="37"/>
      <c r="B842" s="37"/>
      <c r="C842" s="37"/>
      <c r="D842" s="37"/>
      <c r="E842" s="37"/>
      <c r="F842" s="37"/>
      <c r="G842" s="37"/>
      <c r="H842" s="37"/>
      <c r="I842" s="37"/>
      <c r="J842" s="37"/>
      <c r="K842" s="37"/>
      <c r="L842" s="37"/>
      <c r="M842" s="37"/>
      <c r="N842" s="37"/>
      <c r="O842" s="37"/>
      <c r="P842" s="37"/>
      <c r="U842" s="114"/>
      <c r="AL842" s="216" t="str">
        <f>IF(ISERROR(IF('T203'!B842="","",'T203'!B842)),"",IF('T203'!B842="","",'T203'!B842))</f>
        <v>A53012</v>
      </c>
      <c r="AM842" s="216" t="str">
        <f>IF(ISERROR(IF('T203'!K842="","",'T203'!K842)),"",IF('T203'!K842="","",'T203'!K842))</f>
        <v>A32544</v>
      </c>
      <c r="AN842" s="216">
        <f t="shared" si="32"/>
        <v>842</v>
      </c>
      <c r="AO842" s="216" t="str">
        <f>IF(ISERROR('T203'!L842),"",'T203'!L842)</f>
        <v xml:space="preserve"> </v>
      </c>
      <c r="AP842" s="216">
        <f t="shared" si="33"/>
        <v>1</v>
      </c>
      <c r="BV842" s="37"/>
    </row>
    <row r="843" spans="1:74" ht="15">
      <c r="A843" s="37"/>
      <c r="B843" s="37"/>
      <c r="C843" s="37"/>
      <c r="D843" s="37"/>
      <c r="E843" s="37"/>
      <c r="F843" s="37"/>
      <c r="G843" s="37"/>
      <c r="H843" s="37"/>
      <c r="I843" s="37"/>
      <c r="J843" s="37"/>
      <c r="K843" s="37"/>
      <c r="L843" s="37"/>
      <c r="M843" s="37"/>
      <c r="N843" s="37"/>
      <c r="O843" s="37"/>
      <c r="P843" s="37"/>
      <c r="U843" s="114"/>
      <c r="AL843" s="216" t="str">
        <f>IF(ISERROR(IF('T203'!B843="","",'T203'!B843)),"",IF('T203'!B843="","",'T203'!B843))</f>
        <v>A53014</v>
      </c>
      <c r="AM843" s="216" t="str">
        <f>IF(ISERROR(IF('T203'!K843="","",'T203'!K843)),"",IF('T203'!K843="","",'T203'!K843))</f>
        <v>A32546</v>
      </c>
      <c r="AN843" s="216">
        <f t="shared" si="32"/>
        <v>843</v>
      </c>
      <c r="AO843" s="216" t="str">
        <f>IF(ISERROR('T203'!L843),"",'T203'!L843)</f>
        <v xml:space="preserve"> </v>
      </c>
      <c r="AP843" s="216">
        <f t="shared" si="33"/>
        <v>1</v>
      </c>
      <c r="BV843" s="37"/>
    </row>
    <row r="844" spans="1:74" ht="15">
      <c r="A844" s="37"/>
      <c r="B844" s="37"/>
      <c r="C844" s="37"/>
      <c r="D844" s="37"/>
      <c r="E844" s="37"/>
      <c r="F844" s="37"/>
      <c r="G844" s="37"/>
      <c r="H844" s="37"/>
      <c r="I844" s="37"/>
      <c r="J844" s="37"/>
      <c r="K844" s="37"/>
      <c r="L844" s="37"/>
      <c r="M844" s="37"/>
      <c r="N844" s="37"/>
      <c r="O844" s="37"/>
      <c r="P844" s="37"/>
      <c r="U844" s="114"/>
      <c r="AL844" s="216" t="str">
        <f>IF(ISERROR(IF('T203'!B844="","",'T203'!B844)),"",IF('T203'!B844="","",'T203'!B844))</f>
        <v>A53016</v>
      </c>
      <c r="AM844" s="216" t="str">
        <f>IF(ISERROR(IF('T203'!K844="","",'T203'!K844)),"",IF('T203'!K844="","",'T203'!K844))</f>
        <v>A32548</v>
      </c>
      <c r="AN844" s="216">
        <f t="shared" si="32"/>
        <v>844</v>
      </c>
      <c r="AO844" s="216" t="str">
        <f>IF(ISERROR('T203'!L844),"",'T203'!L844)</f>
        <v xml:space="preserve"> </v>
      </c>
      <c r="AP844" s="216">
        <f t="shared" si="33"/>
        <v>1</v>
      </c>
      <c r="BV844" s="37"/>
    </row>
    <row r="845" spans="1:74" ht="15">
      <c r="A845" s="37"/>
      <c r="B845" s="37"/>
      <c r="C845" s="37"/>
      <c r="D845" s="37"/>
      <c r="E845" s="37"/>
      <c r="F845" s="37"/>
      <c r="G845" s="37"/>
      <c r="H845" s="37"/>
      <c r="I845" s="37"/>
      <c r="J845" s="37"/>
      <c r="K845" s="37"/>
      <c r="L845" s="37"/>
      <c r="M845" s="37"/>
      <c r="N845" s="37"/>
      <c r="O845" s="37"/>
      <c r="P845" s="37"/>
      <c r="U845" s="114"/>
      <c r="AL845" s="216" t="str">
        <f>IF(ISERROR(IF('T203'!B845="","",'T203'!B845)),"",IF('T203'!B845="","",'T203'!B845))</f>
        <v>A53018</v>
      </c>
      <c r="AM845" s="216" t="str">
        <f>IF(ISERROR(IF('T203'!K845="","",'T203'!K845)),"",IF('T203'!K845="","",'T203'!K845))</f>
        <v>A32548</v>
      </c>
      <c r="AN845" s="216">
        <f t="shared" ref="AN845:AN908" si="34">1+AN844</f>
        <v>845</v>
      </c>
      <c r="AO845" s="216" t="str">
        <f>IF(ISERROR('T203'!L845),"",'T203'!L845)</f>
        <v xml:space="preserve"> </v>
      </c>
      <c r="AP845" s="216">
        <f t="shared" si="33"/>
        <v>1</v>
      </c>
      <c r="BV845" s="37"/>
    </row>
    <row r="846" spans="1:74" ht="15">
      <c r="A846" s="37"/>
      <c r="B846" s="37"/>
      <c r="C846" s="37"/>
      <c r="D846" s="37"/>
      <c r="E846" s="37"/>
      <c r="F846" s="37"/>
      <c r="G846" s="37"/>
      <c r="H846" s="37"/>
      <c r="I846" s="37"/>
      <c r="J846" s="37"/>
      <c r="K846" s="37"/>
      <c r="L846" s="37"/>
      <c r="M846" s="37"/>
      <c r="N846" s="37"/>
      <c r="O846" s="37"/>
      <c r="P846" s="37"/>
      <c r="U846" s="114"/>
      <c r="AL846" s="216" t="str">
        <f>IF(ISERROR(IF('T203'!B846="","",'T203'!B846)),"",IF('T203'!B846="","",'T203'!B846))</f>
        <v>A53020</v>
      </c>
      <c r="AM846" s="216" t="str">
        <f>IF(ISERROR(IF('T203'!K846="","",'T203'!K846)),"",IF('T203'!K846="","",'T203'!K846))</f>
        <v>A33002</v>
      </c>
      <c r="AN846" s="216">
        <f t="shared" si="34"/>
        <v>846</v>
      </c>
      <c r="AO846" s="216" t="str">
        <f>IF(ISERROR('T203'!L846),"",'T203'!L846)</f>
        <v>4-6B</v>
      </c>
      <c r="AP846" s="216">
        <f t="shared" si="33"/>
        <v>1</v>
      </c>
      <c r="BV846" s="37"/>
    </row>
    <row r="847" spans="1:74" ht="15">
      <c r="A847" s="37"/>
      <c r="B847" s="37"/>
      <c r="C847" s="37"/>
      <c r="D847" s="37"/>
      <c r="E847" s="37"/>
      <c r="F847" s="37"/>
      <c r="G847" s="37"/>
      <c r="H847" s="37"/>
      <c r="I847" s="37"/>
      <c r="J847" s="37"/>
      <c r="K847" s="37"/>
      <c r="L847" s="37"/>
      <c r="M847" s="37"/>
      <c r="N847" s="37"/>
      <c r="O847" s="37"/>
      <c r="P847" s="37"/>
      <c r="U847" s="114"/>
      <c r="AL847" s="216" t="str">
        <f>IF(ISERROR(IF('T203'!B847="","",'T203'!B847)),"",IF('T203'!B847="","",'T203'!B847))</f>
        <v>A53022</v>
      </c>
      <c r="AM847" s="216" t="str">
        <f>IF(ISERROR(IF('T203'!K847="","",'T203'!K847)),"",IF('T203'!K847="","",'T203'!K847))</f>
        <v>A33004</v>
      </c>
      <c r="AN847" s="216">
        <f t="shared" si="34"/>
        <v>847</v>
      </c>
      <c r="AO847" s="216" t="str">
        <f>IF(ISERROR('T203'!L847),"",'T203'!L847)</f>
        <v>1-9</v>
      </c>
      <c r="AP847" s="216">
        <f t="shared" si="33"/>
        <v>1</v>
      </c>
      <c r="BV847" s="37"/>
    </row>
    <row r="848" spans="1:74" ht="15">
      <c r="A848" s="37"/>
      <c r="B848" s="37"/>
      <c r="C848" s="37"/>
      <c r="D848" s="37"/>
      <c r="E848" s="37"/>
      <c r="F848" s="37"/>
      <c r="G848" s="37"/>
      <c r="H848" s="37"/>
      <c r="I848" s="37"/>
      <c r="J848" s="37"/>
      <c r="K848" s="37"/>
      <c r="L848" s="37"/>
      <c r="M848" s="37"/>
      <c r="N848" s="37"/>
      <c r="O848" s="37"/>
      <c r="P848" s="37"/>
      <c r="U848" s="114"/>
      <c r="AL848" s="216" t="str">
        <f>IF(ISERROR(IF('T203'!B848="","",'T203'!B848)),"",IF('T203'!B848="","",'T203'!B848))</f>
        <v>A53024</v>
      </c>
      <c r="AM848" s="216" t="str">
        <f>IF(ISERROR(IF('T203'!K848="","",'T203'!K848)),"",IF('T203'!K848="","",'T203'!K848))</f>
        <v>A33004</v>
      </c>
      <c r="AN848" s="216">
        <f t="shared" si="34"/>
        <v>848</v>
      </c>
      <c r="AO848" s="216" t="str">
        <f>IF(ISERROR('T203'!L848),"",'T203'!L848)</f>
        <v>3-8</v>
      </c>
      <c r="AP848" s="216">
        <f t="shared" si="33"/>
        <v>1</v>
      </c>
      <c r="BV848" s="37"/>
    </row>
    <row r="849" spans="1:74" ht="15">
      <c r="A849" s="37"/>
      <c r="B849" s="37"/>
      <c r="C849" s="37"/>
      <c r="D849" s="37"/>
      <c r="E849" s="37"/>
      <c r="F849" s="37"/>
      <c r="G849" s="37"/>
      <c r="H849" s="37"/>
      <c r="I849" s="37"/>
      <c r="J849" s="37"/>
      <c r="K849" s="37"/>
      <c r="L849" s="37"/>
      <c r="M849" s="37"/>
      <c r="N849" s="37"/>
      <c r="O849" s="37"/>
      <c r="P849" s="37"/>
      <c r="U849" s="114"/>
      <c r="AL849" s="216" t="str">
        <f>IF(ISERROR(IF('T203'!B849="","",'T203'!B849)),"",IF('T203'!B849="","",'T203'!B849))</f>
        <v>A53026</v>
      </c>
      <c r="AM849" s="216" t="str">
        <f>IF(ISERROR(IF('T203'!K849="","",'T203'!K849)),"",IF('T203'!K849="","",'T203'!K849))</f>
        <v>A33006</v>
      </c>
      <c r="AN849" s="216">
        <f t="shared" si="34"/>
        <v>849</v>
      </c>
      <c r="AO849" s="216" t="str">
        <f>IF(ISERROR('T203'!L849),"",'T203'!L849)</f>
        <v>1-2</v>
      </c>
      <c r="AP849" s="216">
        <f t="shared" si="33"/>
        <v>1</v>
      </c>
      <c r="BV849" s="37"/>
    </row>
    <row r="850" spans="1:74" ht="15">
      <c r="A850" s="37"/>
      <c r="B850" s="37"/>
      <c r="C850" s="37"/>
      <c r="D850" s="37"/>
      <c r="E850" s="37"/>
      <c r="F850" s="37"/>
      <c r="G850" s="37"/>
      <c r="H850" s="37"/>
      <c r="I850" s="37"/>
      <c r="J850" s="37"/>
      <c r="K850" s="37"/>
      <c r="L850" s="37"/>
      <c r="M850" s="37"/>
      <c r="N850" s="37"/>
      <c r="O850" s="37"/>
      <c r="P850" s="37"/>
      <c r="U850" s="114"/>
      <c r="AL850" s="216" t="str">
        <f>IF(ISERROR(IF('T203'!B850="","",'T203'!B850)),"",IF('T203'!B850="","",'T203'!B850))</f>
        <v>A53028</v>
      </c>
      <c r="AM850" s="216" t="str">
        <f>IF(ISERROR(IF('T203'!K850="","",'T203'!K850)),"",IF('T203'!K850="","",'T203'!K850))</f>
        <v>A33008</v>
      </c>
      <c r="AN850" s="216">
        <f t="shared" si="34"/>
        <v>850</v>
      </c>
      <c r="AO850" s="216" t="str">
        <f>IF(ISERROR('T203'!L850),"",'T203'!L850)</f>
        <v xml:space="preserve"> </v>
      </c>
      <c r="AP850" s="216">
        <f t="shared" si="33"/>
        <v>1</v>
      </c>
      <c r="BV850" s="37"/>
    </row>
    <row r="851" spans="1:74" ht="15">
      <c r="A851" s="37"/>
      <c r="B851" s="37"/>
      <c r="C851" s="37"/>
      <c r="D851" s="37"/>
      <c r="E851" s="37"/>
      <c r="F851" s="37"/>
      <c r="G851" s="37"/>
      <c r="H851" s="37"/>
      <c r="I851" s="37"/>
      <c r="J851" s="37"/>
      <c r="K851" s="37"/>
      <c r="L851" s="37"/>
      <c r="M851" s="37"/>
      <c r="N851" s="37"/>
      <c r="O851" s="37"/>
      <c r="P851" s="37"/>
      <c r="U851" s="114"/>
      <c r="AL851" s="216" t="str">
        <f>IF(ISERROR(IF('T203'!B851="","",'T203'!B851)),"",IF('T203'!B851="","",'T203'!B851))</f>
        <v>A53030</v>
      </c>
      <c r="AM851" s="216" t="str">
        <f>IF(ISERROR(IF('T203'!K851="","",'T203'!K851)),"",IF('T203'!K851="","",'T203'!K851))</f>
        <v>A33010</v>
      </c>
      <c r="AN851" s="216">
        <f t="shared" si="34"/>
        <v>851</v>
      </c>
      <c r="AO851" s="216" t="str">
        <f>IF(ISERROR('T203'!L851),"",'T203'!L851)</f>
        <v>1-4</v>
      </c>
      <c r="AP851" s="216">
        <f t="shared" si="33"/>
        <v>1</v>
      </c>
      <c r="BV851" s="37"/>
    </row>
    <row r="852" spans="1:74" ht="15">
      <c r="A852" s="37"/>
      <c r="B852" s="37"/>
      <c r="C852" s="37"/>
      <c r="D852" s="37"/>
      <c r="E852" s="37"/>
      <c r="F852" s="37"/>
      <c r="G852" s="37"/>
      <c r="H852" s="37"/>
      <c r="I852" s="37"/>
      <c r="J852" s="37"/>
      <c r="K852" s="37"/>
      <c r="L852" s="37"/>
      <c r="M852" s="37"/>
      <c r="N852" s="37"/>
      <c r="O852" s="37"/>
      <c r="P852" s="37"/>
      <c r="U852" s="114"/>
      <c r="AL852" s="216" t="str">
        <f>IF(ISERROR(IF('T203'!B852="","",'T203'!B852)),"",IF('T203'!B852="","",'T203'!B852))</f>
        <v>A53502</v>
      </c>
      <c r="AM852" s="216" t="str">
        <f>IF(ISERROR(IF('T203'!K852="","",'T203'!K852)),"",IF('T203'!K852="","",'T203'!K852))</f>
        <v>A33012</v>
      </c>
      <c r="AN852" s="216">
        <f t="shared" si="34"/>
        <v>852</v>
      </c>
      <c r="AO852" s="216" t="str">
        <f>IF(ISERROR('T203'!L852),"",'T203'!L852)</f>
        <v xml:space="preserve"> </v>
      </c>
      <c r="AP852" s="216">
        <f t="shared" si="33"/>
        <v>1</v>
      </c>
      <c r="BV852" s="37"/>
    </row>
    <row r="853" spans="1:74" ht="15">
      <c r="A853" s="37"/>
      <c r="B853" s="37"/>
      <c r="C853" s="37"/>
      <c r="D853" s="37"/>
      <c r="E853" s="37"/>
      <c r="F853" s="37"/>
      <c r="G853" s="37"/>
      <c r="H853" s="37"/>
      <c r="I853" s="37"/>
      <c r="J853" s="37"/>
      <c r="K853" s="37"/>
      <c r="L853" s="37"/>
      <c r="M853" s="37"/>
      <c r="N853" s="37"/>
      <c r="O853" s="37"/>
      <c r="P853" s="37"/>
      <c r="U853" s="114"/>
      <c r="AL853" s="216" t="str">
        <f>IF(ISERROR(IF('T203'!B853="","",'T203'!B853)),"",IF('T203'!B853="","",'T203'!B853))</f>
        <v>A53504</v>
      </c>
      <c r="AM853" s="216" t="str">
        <f>IF(ISERROR(IF('T203'!K853="","",'T203'!K853)),"",IF('T203'!K853="","",'T203'!K853))</f>
        <v>A33014</v>
      </c>
      <c r="AN853" s="216">
        <f t="shared" si="34"/>
        <v>853</v>
      </c>
      <c r="AO853" s="216" t="str">
        <f>IF(ISERROR('T203'!L853),"",'T203'!L853)</f>
        <v xml:space="preserve"> </v>
      </c>
      <c r="AP853" s="216">
        <f t="shared" si="33"/>
        <v>1</v>
      </c>
      <c r="BV853" s="37"/>
    </row>
    <row r="854" spans="1:74" ht="15">
      <c r="A854" s="37"/>
      <c r="B854" s="37"/>
      <c r="C854" s="37"/>
      <c r="D854" s="37"/>
      <c r="E854" s="37"/>
      <c r="F854" s="37"/>
      <c r="G854" s="37"/>
      <c r="H854" s="37"/>
      <c r="I854" s="37"/>
      <c r="J854" s="37"/>
      <c r="K854" s="37"/>
      <c r="L854" s="37"/>
      <c r="M854" s="37"/>
      <c r="N854" s="37"/>
      <c r="O854" s="37"/>
      <c r="P854" s="37"/>
      <c r="U854" s="114"/>
      <c r="AL854" s="216" t="str">
        <f>IF(ISERROR(IF('T203'!B854="","",'T203'!B854)),"",IF('T203'!B854="","",'T203'!B854))</f>
        <v>A53506</v>
      </c>
      <c r="AM854" s="216" t="str">
        <f>IF(ISERROR(IF('T203'!K854="","",'T203'!K854)),"",IF('T203'!K854="","",'T203'!K854))</f>
        <v>A33016</v>
      </c>
      <c r="AN854" s="216">
        <f t="shared" si="34"/>
        <v>854</v>
      </c>
      <c r="AO854" s="216" t="str">
        <f>IF(ISERROR('T203'!L854),"",'T203'!L854)</f>
        <v xml:space="preserve"> </v>
      </c>
      <c r="AP854" s="216">
        <f t="shared" si="33"/>
        <v>1</v>
      </c>
      <c r="BV854" s="37"/>
    </row>
    <row r="855" spans="1:74" ht="15">
      <c r="A855" s="37"/>
      <c r="B855" s="37"/>
      <c r="C855" s="37"/>
      <c r="D855" s="37"/>
      <c r="E855" s="37"/>
      <c r="F855" s="37"/>
      <c r="G855" s="37"/>
      <c r="H855" s="37"/>
      <c r="I855" s="37"/>
      <c r="J855" s="37"/>
      <c r="K855" s="37"/>
      <c r="L855" s="37"/>
      <c r="M855" s="37"/>
      <c r="N855" s="37"/>
      <c r="O855" s="37"/>
      <c r="P855" s="37"/>
      <c r="U855" s="114"/>
      <c r="AL855" s="216" t="str">
        <f>IF(ISERROR(IF('T203'!B855="","",'T203'!B855)),"",IF('T203'!B855="","",'T203'!B855))</f>
        <v>A53508</v>
      </c>
      <c r="AM855" s="216" t="str">
        <f>IF(ISERROR(IF('T203'!K855="","",'T203'!K855)),"",IF('T203'!K855="","",'T203'!K855))</f>
        <v>A33018</v>
      </c>
      <c r="AN855" s="216">
        <f t="shared" si="34"/>
        <v>855</v>
      </c>
      <c r="AO855" s="216" t="str">
        <f>IF(ISERROR('T203'!L855),"",'T203'!L855)</f>
        <v>1-5</v>
      </c>
      <c r="AP855" s="216">
        <f t="shared" si="33"/>
        <v>1</v>
      </c>
      <c r="BV855" s="37"/>
    </row>
    <row r="856" spans="1:74" ht="15">
      <c r="A856" s="37"/>
      <c r="B856" s="37"/>
      <c r="C856" s="37"/>
      <c r="D856" s="37"/>
      <c r="E856" s="37"/>
      <c r="F856" s="37"/>
      <c r="G856" s="37"/>
      <c r="H856" s="37"/>
      <c r="I856" s="37"/>
      <c r="J856" s="37"/>
      <c r="K856" s="37"/>
      <c r="L856" s="37"/>
      <c r="M856" s="37"/>
      <c r="N856" s="37"/>
      <c r="O856" s="37"/>
      <c r="P856" s="37"/>
      <c r="U856" s="114"/>
      <c r="AL856" s="216" t="str">
        <f>IF(ISERROR(IF('T203'!B856="","",'T203'!B856)),"",IF('T203'!B856="","",'T203'!B856))</f>
        <v>A53510</v>
      </c>
      <c r="AM856" s="216" t="str">
        <f>IF(ISERROR(IF('T203'!K856="","",'T203'!K856)),"",IF('T203'!K856="","",'T203'!K856))</f>
        <v>A33018</v>
      </c>
      <c r="AN856" s="216">
        <f t="shared" si="34"/>
        <v>856</v>
      </c>
      <c r="AO856" s="216" t="str">
        <f>IF(ISERROR('T203'!L856),"",'T203'!L856)</f>
        <v>1-5C</v>
      </c>
      <c r="AP856" s="216">
        <f t="shared" si="33"/>
        <v>1</v>
      </c>
      <c r="BV856" s="37"/>
    </row>
    <row r="857" spans="1:74" ht="15">
      <c r="A857" s="37"/>
      <c r="B857" s="37"/>
      <c r="C857" s="37"/>
      <c r="D857" s="37"/>
      <c r="E857" s="37"/>
      <c r="F857" s="37"/>
      <c r="G857" s="37"/>
      <c r="H857" s="37"/>
      <c r="I857" s="37"/>
      <c r="J857" s="37"/>
      <c r="K857" s="37"/>
      <c r="L857" s="37"/>
      <c r="M857" s="37"/>
      <c r="N857" s="37"/>
      <c r="O857" s="37"/>
      <c r="P857" s="37"/>
      <c r="U857" s="114"/>
      <c r="AL857" s="216" t="str">
        <f>IF(ISERROR(IF('T203'!B857="","",'T203'!B857)),"",IF('T203'!B857="","",'T203'!B857))</f>
        <v>A53512</v>
      </c>
      <c r="AM857" s="216" t="str">
        <f>IF(ISERROR(IF('T203'!K857="","",'T203'!K857)),"",IF('T203'!K857="","",'T203'!K857))</f>
        <v>A33018</v>
      </c>
      <c r="AN857" s="216">
        <f t="shared" si="34"/>
        <v>857</v>
      </c>
      <c r="AO857" s="216" t="str">
        <f>IF(ISERROR('T203'!L857),"",'T203'!L857)</f>
        <v>5</v>
      </c>
      <c r="AP857" s="216">
        <f t="shared" si="33"/>
        <v>1</v>
      </c>
      <c r="BV857" s="37"/>
    </row>
    <row r="858" spans="1:74" ht="15">
      <c r="A858" s="37"/>
      <c r="B858" s="37"/>
      <c r="C858" s="37"/>
      <c r="D858" s="37"/>
      <c r="E858" s="37"/>
      <c r="F858" s="37"/>
      <c r="G858" s="37"/>
      <c r="H858" s="37"/>
      <c r="I858" s="37"/>
      <c r="J858" s="37"/>
      <c r="K858" s="37"/>
      <c r="L858" s="37"/>
      <c r="M858" s="37"/>
      <c r="N858" s="37"/>
      <c r="O858" s="37"/>
      <c r="P858" s="37"/>
      <c r="U858" s="114"/>
      <c r="AL858" s="216" t="str">
        <f>IF(ISERROR(IF('T203'!B858="","",'T203'!B858)),"",IF('T203'!B858="","",'T203'!B858))</f>
        <v>A53514</v>
      </c>
      <c r="AM858" s="216" t="str">
        <f>IF(ISERROR(IF('T203'!K858="","",'T203'!K858)),"",IF('T203'!K858="","",'T203'!K858))</f>
        <v>A33018</v>
      </c>
      <c r="AN858" s="216">
        <f t="shared" si="34"/>
        <v>858</v>
      </c>
      <c r="AO858" s="216" t="str">
        <f>IF(ISERROR('T203'!L858),"",'T203'!L858)</f>
        <v>5A-5C</v>
      </c>
      <c r="AP858" s="216">
        <f t="shared" si="33"/>
        <v>1</v>
      </c>
      <c r="BV858" s="37"/>
    </row>
    <row r="859" spans="1:74" ht="15">
      <c r="A859" s="37"/>
      <c r="B859" s="37"/>
      <c r="C859" s="37"/>
      <c r="D859" s="37"/>
      <c r="E859" s="37"/>
      <c r="F859" s="37"/>
      <c r="G859" s="37"/>
      <c r="H859" s="37"/>
      <c r="I859" s="37"/>
      <c r="J859" s="37"/>
      <c r="K859" s="37"/>
      <c r="L859" s="37"/>
      <c r="M859" s="37"/>
      <c r="N859" s="37"/>
      <c r="O859" s="37"/>
      <c r="P859" s="37"/>
      <c r="U859" s="114"/>
      <c r="AL859" s="216" t="str">
        <f>IF(ISERROR(IF('T203'!B859="","",'T203'!B859)),"",IF('T203'!B859="","",'T203'!B859))</f>
        <v>A53516</v>
      </c>
      <c r="AM859" s="216" t="str">
        <f>IF(ISERROR(IF('T203'!K859="","",'T203'!K859)),"",IF('T203'!K859="","",'T203'!K859))</f>
        <v>A33020</v>
      </c>
      <c r="AN859" s="216">
        <f t="shared" si="34"/>
        <v>859</v>
      </c>
      <c r="AO859" s="216" t="str">
        <f>IF(ISERROR('T203'!L859),"",'T203'!L859)</f>
        <v>1-10</v>
      </c>
      <c r="AP859" s="216">
        <f t="shared" si="33"/>
        <v>1</v>
      </c>
      <c r="BV859" s="37"/>
    </row>
    <row r="860" spans="1:74" ht="15">
      <c r="A860" s="37"/>
      <c r="B860" s="37"/>
      <c r="C860" s="37"/>
      <c r="D860" s="37"/>
      <c r="E860" s="37"/>
      <c r="F860" s="37"/>
      <c r="G860" s="37"/>
      <c r="H860" s="37"/>
      <c r="I860" s="37"/>
      <c r="J860" s="37"/>
      <c r="K860" s="37"/>
      <c r="L860" s="37"/>
      <c r="M860" s="37"/>
      <c r="N860" s="37"/>
      <c r="O860" s="37"/>
      <c r="P860" s="37"/>
      <c r="U860" s="114"/>
      <c r="AL860" s="216" t="str">
        <f>IF(ISERROR(IF('T203'!B860="","",'T203'!B860)),"",IF('T203'!B860="","",'T203'!B860))</f>
        <v>A53518</v>
      </c>
      <c r="AM860" s="216" t="str">
        <f>IF(ISERROR(IF('T203'!K860="","",'T203'!K860)),"",IF('T203'!K860="","",'T203'!K860))</f>
        <v>A33020</v>
      </c>
      <c r="AN860" s="216">
        <f t="shared" si="34"/>
        <v>860</v>
      </c>
      <c r="AO860" s="216" t="str">
        <f>IF(ISERROR('T203'!L860),"",'T203'!L860)</f>
        <v>1-10C</v>
      </c>
      <c r="AP860" s="216">
        <f t="shared" si="33"/>
        <v>1</v>
      </c>
      <c r="BV860" s="37"/>
    </row>
    <row r="861" spans="1:74" ht="15">
      <c r="A861" s="37"/>
      <c r="B861" s="37"/>
      <c r="C861" s="37"/>
      <c r="D861" s="37"/>
      <c r="E861" s="37"/>
      <c r="F861" s="37"/>
      <c r="G861" s="37"/>
      <c r="H861" s="37"/>
      <c r="I861" s="37"/>
      <c r="J861" s="37"/>
      <c r="K861" s="37"/>
      <c r="L861" s="37"/>
      <c r="M861" s="37"/>
      <c r="N861" s="37"/>
      <c r="O861" s="37"/>
      <c r="P861" s="37"/>
      <c r="U861" s="114"/>
      <c r="AL861" s="216" t="str">
        <f>IF(ISERROR(IF('T203'!B861="","",'T203'!B861)),"",IF('T203'!B861="","",'T203'!B861))</f>
        <v>A53520</v>
      </c>
      <c r="AM861" s="216" t="str">
        <f>IF(ISERROR(IF('T203'!K861="","",'T203'!K861)),"",IF('T203'!K861="","",'T203'!K861))</f>
        <v>A33022</v>
      </c>
      <c r="AN861" s="216">
        <f t="shared" si="34"/>
        <v>861</v>
      </c>
      <c r="AO861" s="216" t="str">
        <f>IF(ISERROR('T203'!L861),"",'T203'!L861)</f>
        <v>1-8</v>
      </c>
      <c r="AP861" s="216">
        <f t="shared" si="33"/>
        <v>1</v>
      </c>
      <c r="BV861" s="37"/>
    </row>
    <row r="862" spans="1:74" ht="15">
      <c r="A862" s="37"/>
      <c r="B862" s="37"/>
      <c r="C862" s="37"/>
      <c r="D862" s="37"/>
      <c r="E862" s="37"/>
      <c r="F862" s="37"/>
      <c r="G862" s="37"/>
      <c r="H862" s="37"/>
      <c r="I862" s="37"/>
      <c r="J862" s="37"/>
      <c r="K862" s="37"/>
      <c r="L862" s="37"/>
      <c r="M862" s="37"/>
      <c r="N862" s="37"/>
      <c r="O862" s="37"/>
      <c r="P862" s="37"/>
      <c r="U862" s="114"/>
      <c r="AL862" s="216" t="str">
        <f>IF(ISERROR(IF('T203'!B862="","",'T203'!B862)),"",IF('T203'!B862="","",'T203'!B862))</f>
        <v>A53522</v>
      </c>
      <c r="AM862" s="216" t="str">
        <f>IF(ISERROR(IF('T203'!K862="","",'T203'!K862)),"",IF('T203'!K862="","",'T203'!K862))</f>
        <v>A33024</v>
      </c>
      <c r="AN862" s="216">
        <f t="shared" si="34"/>
        <v>862</v>
      </c>
      <c r="AO862" s="216" t="str">
        <f>IF(ISERROR('T203'!L862),"",'T203'!L862)</f>
        <v>1-TOP 4' BED 5</v>
      </c>
      <c r="AP862" s="216">
        <f t="shared" si="33"/>
        <v>1</v>
      </c>
      <c r="BV862" s="37"/>
    </row>
    <row r="863" spans="1:74" ht="15">
      <c r="A863" s="37"/>
      <c r="B863" s="37"/>
      <c r="C863" s="37"/>
      <c r="D863" s="37"/>
      <c r="E863" s="37"/>
      <c r="F863" s="37"/>
      <c r="G863" s="37"/>
      <c r="H863" s="37"/>
      <c r="I863" s="37"/>
      <c r="J863" s="37"/>
      <c r="K863" s="37"/>
      <c r="L863" s="37"/>
      <c r="M863" s="37"/>
      <c r="N863" s="37"/>
      <c r="O863" s="37"/>
      <c r="P863" s="37"/>
      <c r="U863" s="114"/>
      <c r="AL863" s="216" t="str">
        <f>IF(ISERROR(IF('T203'!B863="","",'T203'!B863)),"",IF('T203'!B863="","",'T203'!B863))</f>
        <v>A53524</v>
      </c>
      <c r="AM863" s="216" t="str">
        <f>IF(ISERROR(IF('T203'!K863="","",'T203'!K863)),"",IF('T203'!K863="","",'T203'!K863))</f>
        <v>A33024</v>
      </c>
      <c r="AN863" s="216">
        <f t="shared" si="34"/>
        <v>863</v>
      </c>
      <c r="AO863" s="216" t="str">
        <f>IF(ISERROR('T203'!L863),"",'T203'!L863)</f>
        <v>2-5</v>
      </c>
      <c r="AP863" s="216">
        <f t="shared" si="33"/>
        <v>1</v>
      </c>
      <c r="BV863" s="37"/>
    </row>
    <row r="864" spans="1:74" ht="15">
      <c r="A864" s="37"/>
      <c r="B864" s="37"/>
      <c r="C864" s="37"/>
      <c r="D864" s="37"/>
      <c r="E864" s="37"/>
      <c r="F864" s="37"/>
      <c r="G864" s="37"/>
      <c r="H864" s="37"/>
      <c r="I864" s="37"/>
      <c r="J864" s="37"/>
      <c r="K864" s="37"/>
      <c r="L864" s="37"/>
      <c r="M864" s="37"/>
      <c r="N864" s="37"/>
      <c r="O864" s="37"/>
      <c r="P864" s="37"/>
      <c r="U864" s="114"/>
      <c r="AL864" s="216" t="str">
        <f>IF(ISERROR(IF('T203'!B864="","",'T203'!B864)),"",IF('T203'!B864="","",'T203'!B864))</f>
        <v>A53526</v>
      </c>
      <c r="AM864" s="216" t="str">
        <f>IF(ISERROR(IF('T203'!K864="","",'T203'!K864)),"",IF('T203'!K864="","",'T203'!K864))</f>
        <v>A33026</v>
      </c>
      <c r="AN864" s="216">
        <f t="shared" si="34"/>
        <v>864</v>
      </c>
      <c r="AO864" s="216" t="str">
        <f>IF(ISERROR('T203'!L864),"",'T203'!L864)</f>
        <v>1-5</v>
      </c>
      <c r="AP864" s="216">
        <f t="shared" si="33"/>
        <v>1</v>
      </c>
      <c r="BV864" s="37"/>
    </row>
    <row r="865" spans="1:74" ht="15">
      <c r="A865" s="37"/>
      <c r="B865" s="37"/>
      <c r="C865" s="37"/>
      <c r="D865" s="37"/>
      <c r="E865" s="37"/>
      <c r="F865" s="37"/>
      <c r="G865" s="37"/>
      <c r="H865" s="37"/>
      <c r="I865" s="37"/>
      <c r="J865" s="37"/>
      <c r="K865" s="37"/>
      <c r="L865" s="37"/>
      <c r="M865" s="37"/>
      <c r="N865" s="37"/>
      <c r="O865" s="37"/>
      <c r="P865" s="37"/>
      <c r="U865" s="114"/>
      <c r="AL865" s="216" t="str">
        <f>IF(ISERROR(IF('T203'!B865="","",'T203'!B865)),"",IF('T203'!B865="","",'T203'!B865))</f>
        <v>A53528</v>
      </c>
      <c r="AM865" s="216" t="str">
        <f>IF(ISERROR(IF('T203'!K865="","",'T203'!K865)),"",IF('T203'!K865="","",'T203'!K865))</f>
        <v>A33026</v>
      </c>
      <c r="AN865" s="216">
        <f t="shared" si="34"/>
        <v>865</v>
      </c>
      <c r="AO865" s="216" t="str">
        <f>IF(ISERROR('T203'!L865),"",'T203'!L865)</f>
        <v>6-8</v>
      </c>
      <c r="AP865" s="216">
        <f t="shared" si="33"/>
        <v>1</v>
      </c>
      <c r="BV865" s="37"/>
    </row>
    <row r="866" spans="1:74" ht="15">
      <c r="A866" s="37"/>
      <c r="B866" s="37"/>
      <c r="C866" s="37"/>
      <c r="D866" s="37"/>
      <c r="E866" s="37"/>
      <c r="F866" s="37"/>
      <c r="G866" s="37"/>
      <c r="H866" s="37"/>
      <c r="I866" s="37"/>
      <c r="J866" s="37"/>
      <c r="K866" s="37"/>
      <c r="L866" s="37"/>
      <c r="M866" s="37"/>
      <c r="N866" s="37"/>
      <c r="O866" s="37"/>
      <c r="P866" s="37"/>
      <c r="U866" s="114"/>
      <c r="AL866" s="216" t="str">
        <f>IF(ISERROR(IF('T203'!B866="","",'T203'!B866)),"",IF('T203'!B866="","",'T203'!B866))</f>
        <v>A53530</v>
      </c>
      <c r="AM866" s="216" t="str">
        <f>IF(ISERROR(IF('T203'!K866="","",'T203'!K866)),"",IF('T203'!K866="","",'T203'!K866))</f>
        <v>A33030</v>
      </c>
      <c r="AN866" s="216">
        <f t="shared" si="34"/>
        <v>866</v>
      </c>
      <c r="AO866" s="216" t="str">
        <f>IF(ISERROR('T203'!L866),"",'T203'!L866)</f>
        <v xml:space="preserve"> </v>
      </c>
      <c r="AP866" s="216">
        <f t="shared" si="33"/>
        <v>1</v>
      </c>
      <c r="BV866" s="37"/>
    </row>
    <row r="867" spans="1:74" ht="15">
      <c r="A867" s="37"/>
      <c r="B867" s="37"/>
      <c r="C867" s="37"/>
      <c r="D867" s="37"/>
      <c r="E867" s="37"/>
      <c r="F867" s="37"/>
      <c r="G867" s="37"/>
      <c r="H867" s="37"/>
      <c r="I867" s="37"/>
      <c r="J867" s="37"/>
      <c r="K867" s="37"/>
      <c r="L867" s="37"/>
      <c r="M867" s="37"/>
      <c r="N867" s="37"/>
      <c r="O867" s="37"/>
      <c r="P867" s="37"/>
      <c r="U867" s="114"/>
      <c r="AL867" s="216" t="str">
        <f>IF(ISERROR(IF('T203'!B867="","",'T203'!B867)),"",IF('T203'!B867="","",'T203'!B867))</f>
        <v>A53532</v>
      </c>
      <c r="AM867" s="216" t="str">
        <f>IF(ISERROR(IF('T203'!K867="","",'T203'!K867)),"",IF('T203'!K867="","",'T203'!K867))</f>
        <v>A33032</v>
      </c>
      <c r="AN867" s="216">
        <f t="shared" si="34"/>
        <v>867</v>
      </c>
      <c r="AO867" s="216" t="str">
        <f>IF(ISERROR('T203'!L867),"",'T203'!L867)</f>
        <v>1-5</v>
      </c>
      <c r="AP867" s="216">
        <f t="shared" si="33"/>
        <v>1</v>
      </c>
      <c r="BV867" s="37"/>
    </row>
    <row r="868" spans="1:74" ht="15">
      <c r="A868" s="37"/>
      <c r="B868" s="37"/>
      <c r="C868" s="37"/>
      <c r="D868" s="37"/>
      <c r="E868" s="37"/>
      <c r="F868" s="37"/>
      <c r="G868" s="37"/>
      <c r="H868" s="37"/>
      <c r="I868" s="37"/>
      <c r="J868" s="37"/>
      <c r="K868" s="37"/>
      <c r="L868" s="37"/>
      <c r="M868" s="37"/>
      <c r="N868" s="37"/>
      <c r="O868" s="37"/>
      <c r="P868" s="37"/>
      <c r="U868" s="114"/>
      <c r="AL868" s="216" t="str">
        <f>IF(ISERROR(IF('T203'!B868="","",'T203'!B868)),"",IF('T203'!B868="","",'T203'!B868))</f>
        <v>A54002</v>
      </c>
      <c r="AM868" s="216" t="str">
        <f>IF(ISERROR(IF('T203'!K868="","",'T203'!K868)),"",IF('T203'!K868="","",'T203'!K868))</f>
        <v>A33034</v>
      </c>
      <c r="AN868" s="216">
        <f t="shared" si="34"/>
        <v>868</v>
      </c>
      <c r="AO868" s="216" t="str">
        <f>IF(ISERROR('T203'!L868),"",'T203'!L868)</f>
        <v>1-3</v>
      </c>
      <c r="AP868" s="216">
        <f t="shared" si="33"/>
        <v>1</v>
      </c>
      <c r="BV868" s="37"/>
    </row>
    <row r="869" spans="1:74" ht="15">
      <c r="A869" s="37"/>
      <c r="B869" s="37"/>
      <c r="C869" s="37"/>
      <c r="D869" s="37"/>
      <c r="E869" s="37"/>
      <c r="F869" s="37"/>
      <c r="G869" s="37"/>
      <c r="H869" s="37"/>
      <c r="I869" s="37"/>
      <c r="J869" s="37"/>
      <c r="K869" s="37"/>
      <c r="L869" s="37"/>
      <c r="M869" s="37"/>
      <c r="N869" s="37"/>
      <c r="O869" s="37"/>
      <c r="P869" s="37"/>
      <c r="U869" s="114"/>
      <c r="AL869" s="216" t="str">
        <f>IF(ISERROR(IF('T203'!B869="","",'T203'!B869)),"",IF('T203'!B869="","",'T203'!B869))</f>
        <v>A54004</v>
      </c>
      <c r="AM869" s="216" t="str">
        <f>IF(ISERROR(IF('T203'!K869="","",'T203'!K869)),"",IF('T203'!K869="","",'T203'!K869))</f>
        <v>A33036</v>
      </c>
      <c r="AN869" s="216">
        <f t="shared" si="34"/>
        <v>869</v>
      </c>
      <c r="AO869" s="216" t="str">
        <f>IF(ISERROR('T203'!L869),"",'T203'!L869)</f>
        <v>1-4</v>
      </c>
      <c r="AP869" s="216">
        <f t="shared" si="33"/>
        <v>1</v>
      </c>
      <c r="BV869" s="37"/>
    </row>
    <row r="870" spans="1:74" ht="15">
      <c r="A870" s="37"/>
      <c r="B870" s="37"/>
      <c r="C870" s="37"/>
      <c r="D870" s="37"/>
      <c r="E870" s="37"/>
      <c r="F870" s="37"/>
      <c r="G870" s="37"/>
      <c r="H870" s="37"/>
      <c r="I870" s="37"/>
      <c r="J870" s="37"/>
      <c r="K870" s="37"/>
      <c r="L870" s="37"/>
      <c r="M870" s="37"/>
      <c r="N870" s="37"/>
      <c r="O870" s="37"/>
      <c r="P870" s="37"/>
      <c r="U870" s="114"/>
      <c r="AL870" s="216" t="str">
        <f>IF(ISERROR(IF('T203'!B870="","",'T203'!B870)),"",IF('T203'!B870="","",'T203'!B870))</f>
        <v>A54006</v>
      </c>
      <c r="AM870" s="216" t="str">
        <f>IF(ISERROR(IF('T203'!K870="","",'T203'!K870)),"",IF('T203'!K870="","",'T203'!K870))</f>
        <v>A33038</v>
      </c>
      <c r="AN870" s="216">
        <f t="shared" si="34"/>
        <v>870</v>
      </c>
      <c r="AO870" s="216" t="str">
        <f>IF(ISERROR('T203'!L870),"",'T203'!L870)</f>
        <v>1-3</v>
      </c>
      <c r="AP870" s="216">
        <f t="shared" si="33"/>
        <v>1</v>
      </c>
      <c r="BV870" s="37"/>
    </row>
    <row r="871" spans="1:74" ht="15">
      <c r="A871" s="37"/>
      <c r="B871" s="37"/>
      <c r="C871" s="37"/>
      <c r="D871" s="37"/>
      <c r="E871" s="37"/>
      <c r="F871" s="37"/>
      <c r="G871" s="37"/>
      <c r="H871" s="37"/>
      <c r="I871" s="37"/>
      <c r="J871" s="37"/>
      <c r="K871" s="37"/>
      <c r="L871" s="37"/>
      <c r="M871" s="37"/>
      <c r="N871" s="37"/>
      <c r="O871" s="37"/>
      <c r="P871" s="37"/>
      <c r="U871" s="114"/>
      <c r="AL871" s="216" t="str">
        <f>IF(ISERROR(IF('T203'!B871="","",'T203'!B871)),"",IF('T203'!B871="","",'T203'!B871))</f>
        <v>A54008</v>
      </c>
      <c r="AM871" s="216" t="str">
        <f>IF(ISERROR(IF('T203'!K871="","",'T203'!K871)),"",IF('T203'!K871="","",'T203'!K871))</f>
        <v>A33038</v>
      </c>
      <c r="AN871" s="216">
        <f t="shared" si="34"/>
        <v>871</v>
      </c>
      <c r="AO871" s="216" t="str">
        <f>IF(ISERROR('T203'!L871),"",'T203'!L871)</f>
        <v>3-5</v>
      </c>
      <c r="AP871" s="216">
        <f t="shared" si="33"/>
        <v>1</v>
      </c>
      <c r="BV871" s="37"/>
    </row>
    <row r="872" spans="1:74" ht="15">
      <c r="A872" s="37"/>
      <c r="B872" s="37"/>
      <c r="C872" s="37"/>
      <c r="D872" s="37"/>
      <c r="E872" s="37"/>
      <c r="F872" s="37"/>
      <c r="G872" s="37"/>
      <c r="H872" s="37"/>
      <c r="I872" s="37"/>
      <c r="J872" s="37"/>
      <c r="K872" s="37"/>
      <c r="L872" s="37"/>
      <c r="M872" s="37"/>
      <c r="N872" s="37"/>
      <c r="O872" s="37"/>
      <c r="P872" s="37"/>
      <c r="U872" s="114"/>
      <c r="AL872" s="216" t="str">
        <f>IF(ISERROR(IF('T203'!B872="","",'T203'!B872)),"",IF('T203'!B872="","",'T203'!B872))</f>
        <v>A54010</v>
      </c>
      <c r="AM872" s="216" t="str">
        <f>IF(ISERROR(IF('T203'!K872="","",'T203'!K872)),"",IF('T203'!K872="","",'T203'!K872))</f>
        <v>A33040</v>
      </c>
      <c r="AN872" s="216">
        <f t="shared" si="34"/>
        <v>872</v>
      </c>
      <c r="AO872" s="216" t="str">
        <f>IF(ISERROR('T203'!L872),"",'T203'!L872)</f>
        <v xml:space="preserve"> </v>
      </c>
      <c r="AP872" s="216">
        <f t="shared" si="33"/>
        <v>1</v>
      </c>
      <c r="BV872" s="37"/>
    </row>
    <row r="873" spans="1:74" ht="15">
      <c r="A873" s="37"/>
      <c r="B873" s="37"/>
      <c r="C873" s="37"/>
      <c r="D873" s="37"/>
      <c r="E873" s="37"/>
      <c r="F873" s="37"/>
      <c r="G873" s="37"/>
      <c r="H873" s="37"/>
      <c r="I873" s="37"/>
      <c r="J873" s="37"/>
      <c r="K873" s="37"/>
      <c r="L873" s="37"/>
      <c r="M873" s="37"/>
      <c r="N873" s="37"/>
      <c r="O873" s="37"/>
      <c r="P873" s="37"/>
      <c r="U873" s="114"/>
      <c r="AL873" s="216" t="str">
        <f>IF(ISERROR(IF('T203'!B873="","",'T203'!B873)),"",IF('T203'!B873="","",'T203'!B873))</f>
        <v>A54012</v>
      </c>
      <c r="AM873" s="216" t="str">
        <f>IF(ISERROR(IF('T203'!K873="","",'T203'!K873)),"",IF('T203'!K873="","",'T203'!K873))</f>
        <v>A33042</v>
      </c>
      <c r="AN873" s="216">
        <f t="shared" si="34"/>
        <v>873</v>
      </c>
      <c r="AO873" s="216" t="str">
        <f>IF(ISERROR('T203'!L873),"",'T203'!L873)</f>
        <v xml:space="preserve"> </v>
      </c>
      <c r="AP873" s="216">
        <f t="shared" si="33"/>
        <v>1</v>
      </c>
      <c r="BV873" s="37"/>
    </row>
    <row r="874" spans="1:74" ht="15">
      <c r="A874" s="37"/>
      <c r="B874" s="37"/>
      <c r="C874" s="37"/>
      <c r="D874" s="37"/>
      <c r="E874" s="37"/>
      <c r="F874" s="37"/>
      <c r="G874" s="37"/>
      <c r="H874" s="37"/>
      <c r="I874" s="37"/>
      <c r="J874" s="37"/>
      <c r="K874" s="37"/>
      <c r="L874" s="37"/>
      <c r="M874" s="37"/>
      <c r="N874" s="37"/>
      <c r="O874" s="37"/>
      <c r="P874" s="37"/>
      <c r="U874" s="114"/>
      <c r="AL874" s="216" t="str">
        <f>IF(ISERROR(IF('T203'!B874="","",'T203'!B874)),"",IF('T203'!B874="","",'T203'!B874))</f>
        <v>A54502</v>
      </c>
      <c r="AM874" s="216" t="str">
        <f>IF(ISERROR(IF('T203'!K874="","",'T203'!K874)),"",IF('T203'!K874="","",'T203'!K874))</f>
        <v>A33044</v>
      </c>
      <c r="AN874" s="216">
        <f t="shared" si="34"/>
        <v>874</v>
      </c>
      <c r="AO874" s="216" t="str">
        <f>IF(ISERROR('T203'!L874),"",'T203'!L874)</f>
        <v>FULL FACE</v>
      </c>
      <c r="AP874" s="216">
        <f t="shared" si="33"/>
        <v>1</v>
      </c>
      <c r="BV874" s="37"/>
    </row>
    <row r="875" spans="1:74" ht="15">
      <c r="A875" s="37"/>
      <c r="B875" s="37"/>
      <c r="C875" s="37"/>
      <c r="D875" s="37"/>
      <c r="E875" s="37"/>
      <c r="F875" s="37"/>
      <c r="G875" s="37"/>
      <c r="H875" s="37"/>
      <c r="I875" s="37"/>
      <c r="J875" s="37"/>
      <c r="K875" s="37"/>
      <c r="L875" s="37"/>
      <c r="M875" s="37"/>
      <c r="N875" s="37"/>
      <c r="O875" s="37"/>
      <c r="P875" s="37"/>
      <c r="U875" s="114"/>
      <c r="AL875" s="216" t="str">
        <f>IF(ISERROR(IF('T203'!B875="","",'T203'!B875)),"",IF('T203'!B875="","",'T203'!B875))</f>
        <v>A55502</v>
      </c>
      <c r="AM875" s="216" t="str">
        <f>IF(ISERROR(IF('T203'!K875="","",'T203'!K875)),"",IF('T203'!K875="","",'T203'!K875))</f>
        <v>A33046</v>
      </c>
      <c r="AN875" s="216">
        <f t="shared" si="34"/>
        <v>875</v>
      </c>
      <c r="AO875" s="216" t="str">
        <f>IF(ISERROR('T203'!L875),"",'T203'!L875)</f>
        <v xml:space="preserve"> </v>
      </c>
      <c r="AP875" s="216">
        <f t="shared" si="33"/>
        <v>1</v>
      </c>
      <c r="BV875" s="37"/>
    </row>
    <row r="876" spans="1:74" ht="15">
      <c r="A876" s="37"/>
      <c r="B876" s="37"/>
      <c r="C876" s="37"/>
      <c r="D876" s="37"/>
      <c r="E876" s="37"/>
      <c r="F876" s="37"/>
      <c r="G876" s="37"/>
      <c r="H876" s="37"/>
      <c r="I876" s="37"/>
      <c r="J876" s="37"/>
      <c r="K876" s="37"/>
      <c r="L876" s="37"/>
      <c r="M876" s="37"/>
      <c r="N876" s="37"/>
      <c r="O876" s="37"/>
      <c r="P876" s="37"/>
      <c r="U876" s="114"/>
      <c r="AL876" s="216" t="str">
        <f>IF(ISERROR(IF('T203'!B876="","",'T203'!B876)),"",IF('T203'!B876="","",'T203'!B876))</f>
        <v>A55504</v>
      </c>
      <c r="AM876" s="216" t="str">
        <f>IF(ISERROR(IF('T203'!K876="","",'T203'!K876)),"",IF('T203'!K876="","",'T203'!K876))</f>
        <v>A33048</v>
      </c>
      <c r="AN876" s="216">
        <f t="shared" si="34"/>
        <v>876</v>
      </c>
      <c r="AO876" s="216" t="str">
        <f>IF(ISERROR('T203'!L876),"",'T203'!L876)</f>
        <v xml:space="preserve"> </v>
      </c>
      <c r="AP876" s="216">
        <f t="shared" si="33"/>
        <v>1</v>
      </c>
      <c r="BV876" s="37"/>
    </row>
    <row r="877" spans="1:74" ht="15">
      <c r="A877" s="37"/>
      <c r="B877" s="37"/>
      <c r="C877" s="37"/>
      <c r="D877" s="37"/>
      <c r="E877" s="37"/>
      <c r="F877" s="37"/>
      <c r="G877" s="37"/>
      <c r="H877" s="37"/>
      <c r="I877" s="37"/>
      <c r="J877" s="37"/>
      <c r="K877" s="37"/>
      <c r="L877" s="37"/>
      <c r="M877" s="37"/>
      <c r="N877" s="37"/>
      <c r="O877" s="37"/>
      <c r="P877" s="37"/>
      <c r="U877" s="114"/>
      <c r="AL877" s="216" t="str">
        <f>IF(ISERROR(IF('T203'!B877="","",'T203'!B877)),"",IF('T203'!B877="","",'T203'!B877))</f>
        <v>A55506</v>
      </c>
      <c r="AM877" s="216" t="str">
        <f>IF(ISERROR(IF('T203'!K877="","",'T203'!K877)),"",IF('T203'!K877="","",'T203'!K877))</f>
        <v>A33502</v>
      </c>
      <c r="AN877" s="216">
        <f t="shared" si="34"/>
        <v>877</v>
      </c>
      <c r="AO877" s="216" t="str">
        <f>IF(ISERROR('T203'!L877),"",'T203'!L877)</f>
        <v xml:space="preserve"> </v>
      </c>
      <c r="AP877" s="216">
        <f t="shared" si="33"/>
        <v>1</v>
      </c>
      <c r="BV877" s="37"/>
    </row>
    <row r="878" spans="1:74" ht="15">
      <c r="A878" s="37"/>
      <c r="B878" s="37"/>
      <c r="C878" s="37"/>
      <c r="D878" s="37"/>
      <c r="E878" s="37"/>
      <c r="F878" s="37"/>
      <c r="G878" s="37"/>
      <c r="H878" s="37"/>
      <c r="I878" s="37"/>
      <c r="J878" s="37"/>
      <c r="K878" s="37"/>
      <c r="L878" s="37"/>
      <c r="M878" s="37"/>
      <c r="N878" s="37"/>
      <c r="O878" s="37"/>
      <c r="P878" s="37"/>
      <c r="U878" s="114"/>
      <c r="AL878" s="216" t="str">
        <f>IF(ISERROR(IF('T203'!B878="","",'T203'!B878)),"",IF('T203'!B878="","",'T203'!B878))</f>
        <v>A55508</v>
      </c>
      <c r="AM878" s="216" t="str">
        <f>IF(ISERROR(IF('T203'!K878="","",'T203'!K878)),"",IF('T203'!K878="","",'T203'!K878))</f>
        <v>A33502</v>
      </c>
      <c r="AN878" s="216">
        <f t="shared" si="34"/>
        <v>878</v>
      </c>
      <c r="AO878" s="216" t="str">
        <f>IF(ISERROR('T203'!L878),"",'T203'!L878)</f>
        <v xml:space="preserve"> </v>
      </c>
      <c r="AP878" s="216">
        <f t="shared" si="33"/>
        <v>1</v>
      </c>
      <c r="BV878" s="37"/>
    </row>
    <row r="879" spans="1:74" ht="15">
      <c r="A879" s="37"/>
      <c r="B879" s="37"/>
      <c r="C879" s="37"/>
      <c r="D879" s="37"/>
      <c r="E879" s="37"/>
      <c r="F879" s="37"/>
      <c r="G879" s="37"/>
      <c r="H879" s="37"/>
      <c r="I879" s="37"/>
      <c r="J879" s="37"/>
      <c r="K879" s="37"/>
      <c r="L879" s="37"/>
      <c r="M879" s="37"/>
      <c r="N879" s="37"/>
      <c r="O879" s="37"/>
      <c r="P879" s="37"/>
      <c r="U879" s="114"/>
      <c r="AL879" s="216" t="str">
        <f>IF(ISERROR(IF('T203'!B879="","",'T203'!B879)),"",IF('T203'!B879="","",'T203'!B879))</f>
        <v>A55510</v>
      </c>
      <c r="AM879" s="216" t="str">
        <f>IF(ISERROR(IF('T203'!K879="","",'T203'!K879)),"",IF('T203'!K879="","",'T203'!K879))</f>
        <v>A33504</v>
      </c>
      <c r="AN879" s="216">
        <f t="shared" si="34"/>
        <v>879</v>
      </c>
      <c r="AO879" s="216" t="str">
        <f>IF(ISERROR('T203'!L879),"",'T203'!L879)</f>
        <v xml:space="preserve"> </v>
      </c>
      <c r="AP879" s="216">
        <f t="shared" si="33"/>
        <v>1</v>
      </c>
      <c r="BV879" s="37"/>
    </row>
    <row r="880" spans="1:74" ht="15">
      <c r="A880" s="37"/>
      <c r="B880" s="37"/>
      <c r="C880" s="37"/>
      <c r="D880" s="37"/>
      <c r="E880" s="37"/>
      <c r="F880" s="37"/>
      <c r="G880" s="37"/>
      <c r="H880" s="37"/>
      <c r="I880" s="37"/>
      <c r="J880" s="37"/>
      <c r="K880" s="37"/>
      <c r="L880" s="37"/>
      <c r="M880" s="37"/>
      <c r="N880" s="37"/>
      <c r="O880" s="37"/>
      <c r="P880" s="37"/>
      <c r="U880" s="114"/>
      <c r="AL880" s="216" t="str">
        <f>IF(ISERROR(IF('T203'!B880="","",'T203'!B880)),"",IF('T203'!B880="","",'T203'!B880))</f>
        <v>A55512</v>
      </c>
      <c r="AM880" s="216" t="str">
        <f>IF(ISERROR(IF('T203'!K880="","",'T203'!K880)),"",IF('T203'!K880="","",'T203'!K880))</f>
        <v>A33506</v>
      </c>
      <c r="AN880" s="216">
        <f t="shared" si="34"/>
        <v>880</v>
      </c>
      <c r="AO880" s="216" t="str">
        <f>IF(ISERROR('T203'!L880),"",'T203'!L880)</f>
        <v xml:space="preserve"> </v>
      </c>
      <c r="AP880" s="216">
        <f t="shared" si="33"/>
        <v>1</v>
      </c>
      <c r="BV880" s="37"/>
    </row>
    <row r="881" spans="1:74" ht="15">
      <c r="A881" s="37"/>
      <c r="B881" s="37"/>
      <c r="C881" s="37"/>
      <c r="D881" s="37"/>
      <c r="E881" s="37"/>
      <c r="F881" s="37"/>
      <c r="G881" s="37"/>
      <c r="H881" s="37"/>
      <c r="I881" s="37"/>
      <c r="J881" s="37"/>
      <c r="K881" s="37"/>
      <c r="L881" s="37"/>
      <c r="M881" s="37"/>
      <c r="N881" s="37"/>
      <c r="O881" s="37"/>
      <c r="P881" s="37"/>
      <c r="U881" s="114"/>
      <c r="AL881" s="216" t="str">
        <f>IF(ISERROR(IF('T203'!B881="","",'T203'!B881)),"",IF('T203'!B881="","",'T203'!B881))</f>
        <v>A55514</v>
      </c>
      <c r="AM881" s="216" t="str">
        <f>IF(ISERROR(IF('T203'!K881="","",'T203'!K881)),"",IF('T203'!K881="","",'T203'!K881))</f>
        <v>A33508</v>
      </c>
      <c r="AN881" s="216">
        <f t="shared" si="34"/>
        <v>881</v>
      </c>
      <c r="AO881" s="216" t="str">
        <f>IF(ISERROR('T203'!L881),"",'T203'!L881)</f>
        <v xml:space="preserve"> </v>
      </c>
      <c r="AP881" s="216">
        <f t="shared" si="33"/>
        <v>1</v>
      </c>
      <c r="BV881" s="37"/>
    </row>
    <row r="882" spans="1:74" ht="15">
      <c r="A882" s="37"/>
      <c r="B882" s="37"/>
      <c r="C882" s="37"/>
      <c r="D882" s="37"/>
      <c r="E882" s="37"/>
      <c r="F882" s="37"/>
      <c r="G882" s="37"/>
      <c r="H882" s="37"/>
      <c r="I882" s="37"/>
      <c r="J882" s="37"/>
      <c r="K882" s="37"/>
      <c r="L882" s="37"/>
      <c r="M882" s="37"/>
      <c r="N882" s="37"/>
      <c r="O882" s="37"/>
      <c r="P882" s="37"/>
      <c r="U882" s="114"/>
      <c r="AL882" s="216" t="str">
        <f>IF(ISERROR(IF('T203'!B882="","",'T203'!B882)),"",IF('T203'!B882="","",'T203'!B882))</f>
        <v>A55516</v>
      </c>
      <c r="AM882" s="216" t="str">
        <f>IF(ISERROR(IF('T203'!K882="","",'T203'!K882)),"",IF('T203'!K882="","",'T203'!K882))</f>
        <v>A33510</v>
      </c>
      <c r="AN882" s="216">
        <f t="shared" si="34"/>
        <v>882</v>
      </c>
      <c r="AO882" s="216" t="str">
        <f>IF(ISERROR('T203'!L882),"",'T203'!L882)</f>
        <v xml:space="preserve"> </v>
      </c>
      <c r="AP882" s="216">
        <f t="shared" si="33"/>
        <v>1</v>
      </c>
      <c r="BV882" s="37"/>
    </row>
    <row r="883" spans="1:74" ht="15">
      <c r="A883" s="37"/>
      <c r="B883" s="37"/>
      <c r="C883" s="37"/>
      <c r="D883" s="37"/>
      <c r="E883" s="37"/>
      <c r="F883" s="37"/>
      <c r="G883" s="37"/>
      <c r="H883" s="37"/>
      <c r="I883" s="37"/>
      <c r="J883" s="37"/>
      <c r="K883" s="37"/>
      <c r="L883" s="37"/>
      <c r="M883" s="37"/>
      <c r="N883" s="37"/>
      <c r="O883" s="37"/>
      <c r="P883" s="37"/>
      <c r="U883" s="114"/>
      <c r="AL883" s="216" t="str">
        <f>IF(ISERROR(IF('T203'!B883="","",'T203'!B883)),"",IF('T203'!B883="","",'T203'!B883))</f>
        <v>A55518</v>
      </c>
      <c r="AM883" s="216" t="str">
        <f>IF(ISERROR(IF('T203'!K883="","",'T203'!K883)),"",IF('T203'!K883="","",'T203'!K883))</f>
        <v>A33512</v>
      </c>
      <c r="AN883" s="216">
        <f t="shared" si="34"/>
        <v>883</v>
      </c>
      <c r="AO883" s="216" t="str">
        <f>IF(ISERROR('T203'!L883),"",'T203'!L883)</f>
        <v xml:space="preserve"> </v>
      </c>
      <c r="AP883" s="216">
        <f t="shared" si="33"/>
        <v>1</v>
      </c>
      <c r="BV883" s="37"/>
    </row>
    <row r="884" spans="1:74" ht="15">
      <c r="A884" s="37"/>
      <c r="B884" s="37"/>
      <c r="C884" s="37"/>
      <c r="D884" s="37"/>
      <c r="E884" s="37"/>
      <c r="F884" s="37"/>
      <c r="G884" s="37"/>
      <c r="H884" s="37"/>
      <c r="I884" s="37"/>
      <c r="J884" s="37"/>
      <c r="K884" s="37"/>
      <c r="L884" s="37"/>
      <c r="M884" s="37"/>
      <c r="N884" s="37"/>
      <c r="O884" s="37"/>
      <c r="P884" s="37"/>
      <c r="U884" s="114"/>
      <c r="AL884" s="216" t="str">
        <f>IF(ISERROR(IF('T203'!B884="","",'T203'!B884)),"",IF('T203'!B884="","",'T203'!B884))</f>
        <v>A55520</v>
      </c>
      <c r="AM884" s="216" t="str">
        <f>IF(ISERROR(IF('T203'!K884="","",'T203'!K884)),"",IF('T203'!K884="","",'T203'!K884))</f>
        <v>A33512</v>
      </c>
      <c r="AN884" s="216">
        <f t="shared" si="34"/>
        <v>884</v>
      </c>
      <c r="AO884" s="216" t="str">
        <f>IF(ISERROR('T203'!L884),"",'T203'!L884)</f>
        <v xml:space="preserve"> </v>
      </c>
      <c r="AP884" s="216">
        <f t="shared" si="33"/>
        <v>1</v>
      </c>
      <c r="BV884" s="37"/>
    </row>
    <row r="885" spans="1:74" ht="15">
      <c r="A885" s="37"/>
      <c r="B885" s="37"/>
      <c r="C885" s="37"/>
      <c r="D885" s="37"/>
      <c r="E885" s="37"/>
      <c r="F885" s="37"/>
      <c r="G885" s="37"/>
      <c r="H885" s="37"/>
      <c r="I885" s="37"/>
      <c r="J885" s="37"/>
      <c r="K885" s="37"/>
      <c r="L885" s="37"/>
      <c r="M885" s="37"/>
      <c r="N885" s="37"/>
      <c r="O885" s="37"/>
      <c r="P885" s="37"/>
      <c r="U885" s="114"/>
      <c r="AL885" s="216" t="str">
        <f>IF(ISERROR(IF('T203'!B885="","",'T203'!B885)),"",IF('T203'!B885="","",'T203'!B885))</f>
        <v>A55522</v>
      </c>
      <c r="AM885" s="216" t="str">
        <f>IF(ISERROR(IF('T203'!K885="","",'T203'!K885)),"",IF('T203'!K885="","",'T203'!K885))</f>
        <v>A33514</v>
      </c>
      <c r="AN885" s="216">
        <f t="shared" si="34"/>
        <v>885</v>
      </c>
      <c r="AO885" s="216" t="str">
        <f>IF(ISERROR('T203'!L885),"",'T203'!L885)</f>
        <v xml:space="preserve"> </v>
      </c>
      <c r="AP885" s="216">
        <f t="shared" si="33"/>
        <v>1</v>
      </c>
      <c r="BV885" s="37"/>
    </row>
    <row r="886" spans="1:74" ht="15">
      <c r="A886" s="37"/>
      <c r="B886" s="37"/>
      <c r="C886" s="37"/>
      <c r="D886" s="37"/>
      <c r="E886" s="37"/>
      <c r="F886" s="37"/>
      <c r="G886" s="37"/>
      <c r="H886" s="37"/>
      <c r="I886" s="37"/>
      <c r="J886" s="37"/>
      <c r="K886" s="37"/>
      <c r="L886" s="37"/>
      <c r="M886" s="37"/>
      <c r="N886" s="37"/>
      <c r="O886" s="37"/>
      <c r="P886" s="37"/>
      <c r="U886" s="114"/>
      <c r="AL886" s="216" t="str">
        <f>IF(ISERROR(IF('T203'!B886="","",'T203'!B886)),"",IF('T203'!B886="","",'T203'!B886))</f>
        <v>A55524</v>
      </c>
      <c r="AM886" s="216" t="str">
        <f>IF(ISERROR(IF('T203'!K886="","",'T203'!K886)),"",IF('T203'!K886="","",'T203'!K886))</f>
        <v>A33514</v>
      </c>
      <c r="AN886" s="216">
        <f t="shared" si="34"/>
        <v>886</v>
      </c>
      <c r="AO886" s="216" t="str">
        <f>IF(ISERROR('T203'!L886),"",'T203'!L886)</f>
        <v xml:space="preserve"> </v>
      </c>
      <c r="AP886" s="216">
        <f t="shared" si="33"/>
        <v>1</v>
      </c>
      <c r="BV886" s="37"/>
    </row>
    <row r="887" spans="1:74" ht="15">
      <c r="A887" s="37"/>
      <c r="B887" s="37"/>
      <c r="C887" s="37"/>
      <c r="D887" s="37"/>
      <c r="E887" s="37"/>
      <c r="F887" s="37"/>
      <c r="G887" s="37"/>
      <c r="H887" s="37"/>
      <c r="I887" s="37"/>
      <c r="J887" s="37"/>
      <c r="K887" s="37"/>
      <c r="L887" s="37"/>
      <c r="M887" s="37"/>
      <c r="N887" s="37"/>
      <c r="O887" s="37"/>
      <c r="P887" s="37"/>
      <c r="U887" s="114"/>
      <c r="AL887" s="216" t="str">
        <f>IF(ISERROR(IF('T203'!B887="","",'T203'!B887)),"",IF('T203'!B887="","",'T203'!B887))</f>
        <v>A55526</v>
      </c>
      <c r="AM887" s="216" t="str">
        <f>IF(ISERROR(IF('T203'!K887="","",'T203'!K887)),"",IF('T203'!K887="","",'T203'!K887))</f>
        <v>A33516</v>
      </c>
      <c r="AN887" s="216">
        <f t="shared" si="34"/>
        <v>887</v>
      </c>
      <c r="AO887" s="216" t="str">
        <f>IF(ISERROR('T203'!L887),"",'T203'!L887)</f>
        <v xml:space="preserve"> </v>
      </c>
      <c r="AP887" s="216">
        <f t="shared" si="33"/>
        <v>1</v>
      </c>
      <c r="BV887" s="37"/>
    </row>
    <row r="888" spans="1:74" ht="15">
      <c r="A888" s="37"/>
      <c r="B888" s="37"/>
      <c r="C888" s="37"/>
      <c r="D888" s="37"/>
      <c r="E888" s="37"/>
      <c r="F888" s="37"/>
      <c r="G888" s="37"/>
      <c r="H888" s="37"/>
      <c r="I888" s="37"/>
      <c r="J888" s="37"/>
      <c r="K888" s="37"/>
      <c r="L888" s="37"/>
      <c r="M888" s="37"/>
      <c r="N888" s="37"/>
      <c r="O888" s="37"/>
      <c r="P888" s="37"/>
      <c r="U888" s="114"/>
      <c r="AL888" s="216" t="str">
        <f>IF(ISERROR(IF('T203'!B888="","",'T203'!B888)),"",IF('T203'!B888="","",'T203'!B888))</f>
        <v>A55528</v>
      </c>
      <c r="AM888" s="216" t="str">
        <f>IF(ISERROR(IF('T203'!K888="","",'T203'!K888)),"",IF('T203'!K888="","",'T203'!K888))</f>
        <v>A33518</v>
      </c>
      <c r="AN888" s="216">
        <f t="shared" si="34"/>
        <v>888</v>
      </c>
      <c r="AO888" s="216" t="str">
        <f>IF(ISERROR('T203'!L888),"",'T203'!L888)</f>
        <v xml:space="preserve"> </v>
      </c>
      <c r="AP888" s="216">
        <f t="shared" si="33"/>
        <v>1</v>
      </c>
      <c r="BV888" s="37"/>
    </row>
    <row r="889" spans="1:74" ht="15">
      <c r="A889" s="37"/>
      <c r="B889" s="37"/>
      <c r="C889" s="37"/>
      <c r="D889" s="37"/>
      <c r="E889" s="37"/>
      <c r="F889" s="37"/>
      <c r="G889" s="37"/>
      <c r="H889" s="37"/>
      <c r="I889" s="37"/>
      <c r="J889" s="37"/>
      <c r="K889" s="37"/>
      <c r="L889" s="37"/>
      <c r="M889" s="37"/>
      <c r="N889" s="37"/>
      <c r="O889" s="37"/>
      <c r="P889" s="37"/>
      <c r="U889" s="114"/>
      <c r="AL889" s="216" t="str">
        <f>IF(ISERROR(IF('T203'!B889="","",'T203'!B889)),"",IF('T203'!B889="","",'T203'!B889))</f>
        <v>A55530</v>
      </c>
      <c r="AM889" s="216" t="str">
        <f>IF(ISERROR(IF('T203'!K889="","",'T203'!K889)),"",IF('T203'!K889="","",'T203'!K889))</f>
        <v>A33518</v>
      </c>
      <c r="AN889" s="216">
        <f t="shared" si="34"/>
        <v>889</v>
      </c>
      <c r="AO889" s="216" t="str">
        <f>IF(ISERROR('T203'!L889),"",'T203'!L889)</f>
        <v xml:space="preserve"> </v>
      </c>
      <c r="AP889" s="216">
        <f t="shared" si="33"/>
        <v>1</v>
      </c>
      <c r="BV889" s="37"/>
    </row>
    <row r="890" spans="1:74" ht="15">
      <c r="A890" s="37"/>
      <c r="B890" s="37"/>
      <c r="C890" s="37"/>
      <c r="D890" s="37"/>
      <c r="E890" s="37"/>
      <c r="F890" s="37"/>
      <c r="G890" s="37"/>
      <c r="H890" s="37"/>
      <c r="I890" s="37"/>
      <c r="J890" s="37"/>
      <c r="K890" s="37"/>
      <c r="L890" s="37"/>
      <c r="M890" s="37"/>
      <c r="N890" s="37"/>
      <c r="O890" s="37"/>
      <c r="P890" s="37"/>
      <c r="U890" s="114"/>
      <c r="AL890" s="216" t="str">
        <f>IF(ISERROR(IF('T203'!B890="","",'T203'!B890)),"",IF('T203'!B890="","",'T203'!B890))</f>
        <v>A55532</v>
      </c>
      <c r="AM890" s="216" t="str">
        <f>IF(ISERROR(IF('T203'!K890="","",'T203'!K890)),"",IF('T203'!K890="","",'T203'!K890))</f>
        <v>A33520</v>
      </c>
      <c r="AN890" s="216">
        <f t="shared" si="34"/>
        <v>890</v>
      </c>
      <c r="AO890" s="216" t="str">
        <f>IF(ISERROR('T203'!L890),"",'T203'!L890)</f>
        <v xml:space="preserve"> </v>
      </c>
      <c r="AP890" s="216">
        <f t="shared" si="33"/>
        <v>1</v>
      </c>
      <c r="BV890" s="37"/>
    </row>
    <row r="891" spans="1:74" ht="15">
      <c r="A891" s="37"/>
      <c r="B891" s="37"/>
      <c r="C891" s="37"/>
      <c r="D891" s="37"/>
      <c r="E891" s="37"/>
      <c r="F891" s="37"/>
      <c r="G891" s="37"/>
      <c r="H891" s="37"/>
      <c r="I891" s="37"/>
      <c r="J891" s="37"/>
      <c r="K891" s="37"/>
      <c r="L891" s="37"/>
      <c r="M891" s="37"/>
      <c r="N891" s="37"/>
      <c r="O891" s="37"/>
      <c r="P891" s="37"/>
      <c r="U891" s="114"/>
      <c r="AL891" s="216" t="str">
        <f>IF(ISERROR(IF('T203'!B891="","",'T203'!B891)),"",IF('T203'!B891="","",'T203'!B891))</f>
        <v>A55534</v>
      </c>
      <c r="AM891" s="216" t="str">
        <f>IF(ISERROR(IF('T203'!K891="","",'T203'!K891)),"",IF('T203'!K891="","",'T203'!K891))</f>
        <v>A33522</v>
      </c>
      <c r="AN891" s="216">
        <f t="shared" si="34"/>
        <v>891</v>
      </c>
      <c r="AO891" s="216" t="str">
        <f>IF(ISERROR('T203'!L891),"",'T203'!L891)</f>
        <v xml:space="preserve"> </v>
      </c>
      <c r="AP891" s="216">
        <f t="shared" si="33"/>
        <v>1</v>
      </c>
      <c r="BV891" s="37"/>
    </row>
    <row r="892" spans="1:74" ht="15">
      <c r="A892" s="37"/>
      <c r="B892" s="37"/>
      <c r="C892" s="37"/>
      <c r="D892" s="37"/>
      <c r="E892" s="37"/>
      <c r="F892" s="37"/>
      <c r="G892" s="37"/>
      <c r="H892" s="37"/>
      <c r="I892" s="37"/>
      <c r="J892" s="37"/>
      <c r="K892" s="37"/>
      <c r="L892" s="37"/>
      <c r="M892" s="37"/>
      <c r="N892" s="37"/>
      <c r="O892" s="37"/>
      <c r="P892" s="37"/>
      <c r="U892" s="114"/>
      <c r="AL892" s="216" t="str">
        <f>IF(ISERROR(IF('T203'!B892="","",'T203'!B892)),"",IF('T203'!B892="","",'T203'!B892))</f>
        <v>A55536</v>
      </c>
      <c r="AM892" s="216" t="str">
        <f>IF(ISERROR(IF('T203'!K892="","",'T203'!K892)),"",IF('T203'!K892="","",'T203'!K892))</f>
        <v>A33524</v>
      </c>
      <c r="AN892" s="216">
        <f t="shared" si="34"/>
        <v>892</v>
      </c>
      <c r="AO892" s="216" t="str">
        <f>IF(ISERROR('T203'!L892),"",'T203'!L892)</f>
        <v xml:space="preserve"> </v>
      </c>
      <c r="AP892" s="216">
        <f t="shared" si="33"/>
        <v>1</v>
      </c>
      <c r="BV892" s="37"/>
    </row>
    <row r="893" spans="1:74" ht="15">
      <c r="A893" s="37"/>
      <c r="B893" s="37"/>
      <c r="C893" s="37"/>
      <c r="D893" s="37"/>
      <c r="E893" s="37"/>
      <c r="F893" s="37"/>
      <c r="G893" s="37"/>
      <c r="H893" s="37"/>
      <c r="I893" s="37"/>
      <c r="J893" s="37"/>
      <c r="K893" s="37"/>
      <c r="L893" s="37"/>
      <c r="M893" s="37"/>
      <c r="N893" s="37"/>
      <c r="O893" s="37"/>
      <c r="P893" s="37"/>
      <c r="U893" s="114"/>
      <c r="AL893" s="216" t="str">
        <f>IF(ISERROR(IF('T203'!B893="","",'T203'!B893)),"",IF('T203'!B893="","",'T203'!B893))</f>
        <v>A55538</v>
      </c>
      <c r="AM893" s="216" t="str">
        <f>IF(ISERROR(IF('T203'!K893="","",'T203'!K893)),"",IF('T203'!K893="","",'T203'!K893))</f>
        <v>A33526</v>
      </c>
      <c r="AN893" s="216">
        <f t="shared" si="34"/>
        <v>893</v>
      </c>
      <c r="AO893" s="216" t="str">
        <f>IF(ISERROR('T203'!L893),"",'T203'!L893)</f>
        <v xml:space="preserve"> </v>
      </c>
      <c r="AP893" s="216">
        <f t="shared" si="33"/>
        <v>1</v>
      </c>
      <c r="BV893" s="37"/>
    </row>
    <row r="894" spans="1:74" ht="15">
      <c r="A894" s="37"/>
      <c r="B894" s="37"/>
      <c r="C894" s="37"/>
      <c r="D894" s="37"/>
      <c r="E894" s="37"/>
      <c r="F894" s="37"/>
      <c r="G894" s="37"/>
      <c r="H894" s="37"/>
      <c r="I894" s="37"/>
      <c r="J894" s="37"/>
      <c r="K894" s="37"/>
      <c r="L894" s="37"/>
      <c r="M894" s="37"/>
      <c r="N894" s="37"/>
      <c r="O894" s="37"/>
      <c r="P894" s="37"/>
      <c r="U894" s="114"/>
      <c r="AL894" s="216" t="str">
        <f>IF(ISERROR(IF('T203'!B894="","",'T203'!B894)),"",IF('T203'!B894="","",'T203'!B894))</f>
        <v>A55540</v>
      </c>
      <c r="AM894" s="216" t="str">
        <f>IF(ISERROR(IF('T203'!K894="","",'T203'!K894)),"",IF('T203'!K894="","",'T203'!K894))</f>
        <v>A33528</v>
      </c>
      <c r="AN894" s="216">
        <f t="shared" si="34"/>
        <v>894</v>
      </c>
      <c r="AO894" s="216" t="str">
        <f>IF(ISERROR('T203'!L894),"",'T203'!L894)</f>
        <v xml:space="preserve"> </v>
      </c>
      <c r="AP894" s="216">
        <f t="shared" si="33"/>
        <v>1</v>
      </c>
      <c r="BV894" s="37"/>
    </row>
    <row r="895" spans="1:74" ht="15">
      <c r="A895" s="37"/>
      <c r="B895" s="37"/>
      <c r="C895" s="37"/>
      <c r="D895" s="37"/>
      <c r="E895" s="37"/>
      <c r="F895" s="37"/>
      <c r="G895" s="37"/>
      <c r="H895" s="37"/>
      <c r="I895" s="37"/>
      <c r="J895" s="37"/>
      <c r="K895" s="37"/>
      <c r="L895" s="37"/>
      <c r="M895" s="37"/>
      <c r="N895" s="37"/>
      <c r="O895" s="37"/>
      <c r="P895" s="37"/>
      <c r="U895" s="114"/>
      <c r="AL895" s="216" t="str">
        <f>IF(ISERROR(IF('T203'!B895="","",'T203'!B895)),"",IF('T203'!B895="","",'T203'!B895))</f>
        <v>A55542</v>
      </c>
      <c r="AM895" s="216" t="str">
        <f>IF(ISERROR(IF('T203'!K895="","",'T203'!K895)),"",IF('T203'!K895="","",'T203'!K895))</f>
        <v>A34002</v>
      </c>
      <c r="AN895" s="216">
        <f t="shared" si="34"/>
        <v>895</v>
      </c>
      <c r="AO895" s="216" t="str">
        <f>IF(ISERROR('T203'!L895),"",'T203'!L895)</f>
        <v>1-4</v>
      </c>
      <c r="AP895" s="216">
        <f t="shared" si="33"/>
        <v>1</v>
      </c>
      <c r="BV895" s="37"/>
    </row>
    <row r="896" spans="1:74" ht="15">
      <c r="A896" s="37"/>
      <c r="B896" s="37"/>
      <c r="C896" s="37"/>
      <c r="D896" s="37"/>
      <c r="E896" s="37"/>
      <c r="F896" s="37"/>
      <c r="G896" s="37"/>
      <c r="H896" s="37"/>
      <c r="I896" s="37"/>
      <c r="J896" s="37"/>
      <c r="K896" s="37"/>
      <c r="L896" s="37"/>
      <c r="M896" s="37"/>
      <c r="N896" s="37"/>
      <c r="O896" s="37"/>
      <c r="P896" s="37"/>
      <c r="U896" s="114"/>
      <c r="AL896" s="216" t="str">
        <f>IF(ISERROR(IF('T203'!B896="","",'T203'!B896)),"",IF('T203'!B896="","",'T203'!B896))</f>
        <v>A55544</v>
      </c>
      <c r="AM896" s="216" t="str">
        <f>IF(ISERROR(IF('T203'!K896="","",'T203'!K896)),"",IF('T203'!K896="","",'T203'!K896))</f>
        <v>A34004</v>
      </c>
      <c r="AN896" s="216">
        <f t="shared" si="34"/>
        <v>896</v>
      </c>
      <c r="AO896" s="216" t="str">
        <f>IF(ISERROR('T203'!L896),"",'T203'!L896)</f>
        <v>1-17</v>
      </c>
      <c r="AP896" s="216">
        <f t="shared" si="33"/>
        <v>1</v>
      </c>
      <c r="BV896" s="37"/>
    </row>
    <row r="897" spans="1:74" ht="15">
      <c r="A897" s="37"/>
      <c r="B897" s="37"/>
      <c r="C897" s="37"/>
      <c r="D897" s="37"/>
      <c r="E897" s="37"/>
      <c r="F897" s="37"/>
      <c r="G897" s="37"/>
      <c r="H897" s="37"/>
      <c r="I897" s="37"/>
      <c r="J897" s="37"/>
      <c r="K897" s="37"/>
      <c r="L897" s="37"/>
      <c r="M897" s="37"/>
      <c r="N897" s="37"/>
      <c r="O897" s="37"/>
      <c r="P897" s="37"/>
      <c r="U897" s="114"/>
      <c r="AL897" s="216" t="str">
        <f>IF(ISERROR(IF('T203'!B897="","",'T203'!B897)),"",IF('T203'!B897="","",'T203'!B897))</f>
        <v>A55546</v>
      </c>
      <c r="AM897" s="216" t="str">
        <f>IF(ISERROR(IF('T203'!K897="","",'T203'!K897)),"",IF('T203'!K897="","",'T203'!K897))</f>
        <v>A34004</v>
      </c>
      <c r="AN897" s="216">
        <f t="shared" si="34"/>
        <v>897</v>
      </c>
      <c r="AO897" s="216" t="str">
        <f>IF(ISERROR('T203'!L897),"",'T203'!L897)</f>
        <v>18-25</v>
      </c>
      <c r="AP897" s="216">
        <f t="shared" si="33"/>
        <v>1</v>
      </c>
      <c r="BV897" s="37"/>
    </row>
    <row r="898" spans="1:74" ht="15">
      <c r="A898" s="37"/>
      <c r="B898" s="37"/>
      <c r="C898" s="37"/>
      <c r="D898" s="37"/>
      <c r="E898" s="37"/>
      <c r="F898" s="37"/>
      <c r="G898" s="37"/>
      <c r="H898" s="37"/>
      <c r="I898" s="37"/>
      <c r="J898" s="37"/>
      <c r="K898" s="37"/>
      <c r="L898" s="37"/>
      <c r="M898" s="37"/>
      <c r="N898" s="37"/>
      <c r="O898" s="37"/>
      <c r="P898" s="37"/>
      <c r="U898" s="114"/>
      <c r="AL898" s="216" t="str">
        <f>IF(ISERROR(IF('T203'!B898="","",'T203'!B898)),"",IF('T203'!B898="","",'T203'!B898))</f>
        <v>A55548</v>
      </c>
      <c r="AM898" s="216" t="str">
        <f>IF(ISERROR(IF('T203'!K898="","",'T203'!K898)),"",IF('T203'!K898="","",'T203'!K898))</f>
        <v>A34004</v>
      </c>
      <c r="AN898" s="216">
        <f t="shared" si="34"/>
        <v>898</v>
      </c>
      <c r="AO898" s="216" t="str">
        <f>IF(ISERROR('T203'!L898),"",'T203'!L898)</f>
        <v>4C-19</v>
      </c>
      <c r="AP898" s="216">
        <f t="shared" si="33"/>
        <v>1</v>
      </c>
      <c r="BV898" s="37"/>
    </row>
    <row r="899" spans="1:74" ht="15">
      <c r="A899" s="37"/>
      <c r="B899" s="37"/>
      <c r="C899" s="37"/>
      <c r="D899" s="37"/>
      <c r="E899" s="37"/>
      <c r="F899" s="37"/>
      <c r="G899" s="37"/>
      <c r="H899" s="37"/>
      <c r="I899" s="37"/>
      <c r="J899" s="37"/>
      <c r="K899" s="37"/>
      <c r="L899" s="37"/>
      <c r="M899" s="37"/>
      <c r="N899" s="37"/>
      <c r="O899" s="37"/>
      <c r="P899" s="37"/>
      <c r="U899" s="114"/>
      <c r="AL899" s="216" t="str">
        <f>IF(ISERROR(IF('T203'!B899="","",'T203'!B899)),"",IF('T203'!B899="","",'T203'!B899))</f>
        <v>A56002</v>
      </c>
      <c r="AM899" s="216" t="str">
        <f>IF(ISERROR(IF('T203'!K899="","",'T203'!K899)),"",IF('T203'!K899="","",'T203'!K899))</f>
        <v>A34006</v>
      </c>
      <c r="AN899" s="216">
        <f t="shared" si="34"/>
        <v>899</v>
      </c>
      <c r="AO899" s="216" t="str">
        <f>IF(ISERROR('T203'!L899),"",'T203'!L899)</f>
        <v>1-7</v>
      </c>
      <c r="AP899" s="216">
        <f t="shared" si="33"/>
        <v>1</v>
      </c>
      <c r="BV899" s="37"/>
    </row>
    <row r="900" spans="1:74" ht="15">
      <c r="A900" s="37"/>
      <c r="B900" s="37"/>
      <c r="C900" s="37"/>
      <c r="D900" s="37"/>
      <c r="E900" s="37"/>
      <c r="F900" s="37"/>
      <c r="G900" s="37"/>
      <c r="H900" s="37"/>
      <c r="I900" s="37"/>
      <c r="J900" s="37"/>
      <c r="K900" s="37"/>
      <c r="L900" s="37"/>
      <c r="M900" s="37"/>
      <c r="N900" s="37"/>
      <c r="O900" s="37"/>
      <c r="P900" s="37"/>
      <c r="U900" s="114"/>
      <c r="AL900" s="216" t="str">
        <f>IF(ISERROR(IF('T203'!B900="","",'T203'!B900)),"",IF('T203'!B900="","",'T203'!B900))</f>
        <v>A56004</v>
      </c>
      <c r="AM900" s="216" t="str">
        <f>IF(ISERROR(IF('T203'!K900="","",'T203'!K900)),"",IF('T203'!K900="","",'T203'!K900))</f>
        <v>A34006</v>
      </c>
      <c r="AN900" s="216">
        <f t="shared" si="34"/>
        <v>900</v>
      </c>
      <c r="AO900" s="216" t="str">
        <f>IF(ISERROR('T203'!L900),"",'T203'!L900)</f>
        <v>6-7</v>
      </c>
      <c r="AP900" s="216">
        <f t="shared" si="33"/>
        <v>1</v>
      </c>
      <c r="BV900" s="37"/>
    </row>
    <row r="901" spans="1:74" ht="15">
      <c r="A901" s="37"/>
      <c r="B901" s="37"/>
      <c r="C901" s="37"/>
      <c r="D901" s="37"/>
      <c r="E901" s="37"/>
      <c r="F901" s="37"/>
      <c r="G901" s="37"/>
      <c r="H901" s="37"/>
      <c r="I901" s="37"/>
      <c r="J901" s="37"/>
      <c r="K901" s="37"/>
      <c r="L901" s="37"/>
      <c r="M901" s="37"/>
      <c r="N901" s="37"/>
      <c r="O901" s="37"/>
      <c r="P901" s="37"/>
      <c r="U901" s="114"/>
      <c r="AL901" s="216" t="str">
        <f>IF(ISERROR(IF('T203'!B901="","",'T203'!B901)),"",IF('T203'!B901="","",'T203'!B901))</f>
        <v>A56006</v>
      </c>
      <c r="AM901" s="216" t="str">
        <f>IF(ISERROR(IF('T203'!K901="","",'T203'!K901)),"",IF('T203'!K901="","",'T203'!K901))</f>
        <v>A34008</v>
      </c>
      <c r="AN901" s="216">
        <f t="shared" si="34"/>
        <v>901</v>
      </c>
      <c r="AO901" s="216" t="str">
        <f>IF(ISERROR('T203'!L901),"",'T203'!L901)</f>
        <v>1-18</v>
      </c>
      <c r="AP901" s="216">
        <f t="shared" ref="AP901:AP964" si="35">IF(AO901="",0,1)</f>
        <v>1</v>
      </c>
      <c r="BV901" s="37"/>
    </row>
    <row r="902" spans="1:74" ht="15">
      <c r="A902" s="37"/>
      <c r="B902" s="37"/>
      <c r="C902" s="37"/>
      <c r="D902" s="37"/>
      <c r="E902" s="37"/>
      <c r="F902" s="37"/>
      <c r="G902" s="37"/>
      <c r="H902" s="37"/>
      <c r="I902" s="37"/>
      <c r="J902" s="37"/>
      <c r="K902" s="37"/>
      <c r="L902" s="37"/>
      <c r="M902" s="37"/>
      <c r="N902" s="37"/>
      <c r="O902" s="37"/>
      <c r="P902" s="37"/>
      <c r="U902" s="114"/>
      <c r="AL902" s="216" t="str">
        <f>IF(ISERROR(IF('T203'!B902="","",'T203'!B902)),"",IF('T203'!B902="","",'T203'!B902))</f>
        <v>A56008</v>
      </c>
      <c r="AM902" s="216" t="str">
        <f>IF(ISERROR(IF('T203'!K902="","",'T203'!K902)),"",IF('T203'!K902="","",'T203'!K902))</f>
        <v>A34008</v>
      </c>
      <c r="AN902" s="216">
        <f t="shared" si="34"/>
        <v>902</v>
      </c>
      <c r="AO902" s="216" t="str">
        <f>IF(ISERROR('T203'!L902),"",'T203'!L902)</f>
        <v>1-4</v>
      </c>
      <c r="AP902" s="216">
        <f t="shared" si="35"/>
        <v>1</v>
      </c>
      <c r="BV902" s="37"/>
    </row>
    <row r="903" spans="1:74" ht="15">
      <c r="A903" s="37"/>
      <c r="B903" s="37"/>
      <c r="C903" s="37"/>
      <c r="D903" s="37"/>
      <c r="E903" s="37"/>
      <c r="F903" s="37"/>
      <c r="G903" s="37"/>
      <c r="H903" s="37"/>
      <c r="I903" s="37"/>
      <c r="J903" s="37"/>
      <c r="K903" s="37"/>
      <c r="L903" s="37"/>
      <c r="M903" s="37"/>
      <c r="N903" s="37"/>
      <c r="O903" s="37"/>
      <c r="P903" s="37"/>
      <c r="U903" s="114"/>
      <c r="AL903" s="216" t="str">
        <f>IF(ISERROR(IF('T203'!B903="","",'T203'!B903)),"",IF('T203'!B903="","",'T203'!B903))</f>
        <v>A56010</v>
      </c>
      <c r="AM903" s="216" t="str">
        <f>IF(ISERROR(IF('T203'!K903="","",'T203'!K903)),"",IF('T203'!K903="","",'T203'!K903))</f>
        <v>A34008</v>
      </c>
      <c r="AN903" s="216">
        <f t="shared" si="34"/>
        <v>903</v>
      </c>
      <c r="AO903" s="216" t="str">
        <f>IF(ISERROR('T203'!L903),"",'T203'!L903)</f>
        <v>17-18</v>
      </c>
      <c r="AP903" s="216">
        <f t="shared" si="35"/>
        <v>1</v>
      </c>
      <c r="BV903" s="37"/>
    </row>
    <row r="904" spans="1:74" ht="15">
      <c r="A904" s="37"/>
      <c r="B904" s="37"/>
      <c r="C904" s="37"/>
      <c r="D904" s="37"/>
      <c r="E904" s="37"/>
      <c r="F904" s="37"/>
      <c r="G904" s="37"/>
      <c r="H904" s="37"/>
      <c r="I904" s="37"/>
      <c r="J904" s="37"/>
      <c r="K904" s="37"/>
      <c r="L904" s="37"/>
      <c r="M904" s="37"/>
      <c r="N904" s="37"/>
      <c r="O904" s="37"/>
      <c r="P904" s="37"/>
      <c r="U904" s="114"/>
      <c r="AL904" s="216" t="str">
        <f>IF(ISERROR(IF('T203'!B904="","",'T203'!B904)),"",IF('T203'!B904="","",'T203'!B904))</f>
        <v>A56012</v>
      </c>
      <c r="AM904" s="216" t="str">
        <f>IF(ISERROR(IF('T203'!K904="","",'T203'!K904)),"",IF('T203'!K904="","",'T203'!K904))</f>
        <v>A34008</v>
      </c>
      <c r="AN904" s="216">
        <f t="shared" si="34"/>
        <v>904</v>
      </c>
      <c r="AO904" s="216" t="str">
        <f>IF(ISERROR('T203'!L904),"",'T203'!L904)</f>
        <v>5-16</v>
      </c>
      <c r="AP904" s="216">
        <f t="shared" si="35"/>
        <v>1</v>
      </c>
      <c r="BV904" s="37"/>
    </row>
    <row r="905" spans="1:74" ht="15">
      <c r="A905" s="37"/>
      <c r="B905" s="37"/>
      <c r="C905" s="37"/>
      <c r="D905" s="37"/>
      <c r="E905" s="37"/>
      <c r="F905" s="37"/>
      <c r="G905" s="37"/>
      <c r="H905" s="37"/>
      <c r="I905" s="37"/>
      <c r="J905" s="37"/>
      <c r="K905" s="37"/>
      <c r="L905" s="37"/>
      <c r="M905" s="37"/>
      <c r="N905" s="37"/>
      <c r="O905" s="37"/>
      <c r="P905" s="37"/>
      <c r="U905" s="114"/>
      <c r="AL905" s="216" t="str">
        <f>IF(ISERROR(IF('T203'!B905="","",'T203'!B905)),"",IF('T203'!B905="","",'T203'!B905))</f>
        <v>A56014</v>
      </c>
      <c r="AM905" s="216" t="str">
        <f>IF(ISERROR(IF('T203'!K905="","",'T203'!K905)),"",IF('T203'!K905="","",'T203'!K905))</f>
        <v>A34010</v>
      </c>
      <c r="AN905" s="216">
        <f t="shared" si="34"/>
        <v>905</v>
      </c>
      <c r="AO905" s="216" t="str">
        <f>IF(ISERROR('T203'!L905),"",'T203'!L905)</f>
        <v>1-6</v>
      </c>
      <c r="AP905" s="216">
        <f t="shared" si="35"/>
        <v>1</v>
      </c>
      <c r="BV905" s="37"/>
    </row>
    <row r="906" spans="1:74" ht="15">
      <c r="A906" s="37"/>
      <c r="B906" s="37"/>
      <c r="C906" s="37"/>
      <c r="D906" s="37"/>
      <c r="E906" s="37"/>
      <c r="F906" s="37"/>
      <c r="G906" s="37"/>
      <c r="H906" s="37"/>
      <c r="I906" s="37"/>
      <c r="J906" s="37"/>
      <c r="K906" s="37"/>
      <c r="L906" s="37"/>
      <c r="M906" s="37"/>
      <c r="N906" s="37"/>
      <c r="O906" s="37"/>
      <c r="P906" s="37"/>
      <c r="U906" s="114"/>
      <c r="AL906" s="216" t="str">
        <f>IF(ISERROR(IF('T203'!B906="","",'T203'!B906)),"",IF('T203'!B906="","",'T203'!B906))</f>
        <v>A56016</v>
      </c>
      <c r="AM906" s="216" t="str">
        <f>IF(ISERROR(IF('T203'!K906="","",'T203'!K906)),"",IF('T203'!K906="","",'T203'!K906))</f>
        <v>A34010</v>
      </c>
      <c r="AN906" s="216">
        <f t="shared" si="34"/>
        <v>906</v>
      </c>
      <c r="AO906" s="216" t="str">
        <f>IF(ISERROR('T203'!L906),"",'T203'!L906)</f>
        <v>1-8</v>
      </c>
      <c r="AP906" s="216">
        <f t="shared" si="35"/>
        <v>1</v>
      </c>
      <c r="BV906" s="37"/>
    </row>
    <row r="907" spans="1:74" ht="15">
      <c r="A907" s="37"/>
      <c r="B907" s="37"/>
      <c r="C907" s="37"/>
      <c r="D907" s="37"/>
      <c r="E907" s="37"/>
      <c r="F907" s="37"/>
      <c r="G907" s="37"/>
      <c r="H907" s="37"/>
      <c r="I907" s="37"/>
      <c r="J907" s="37"/>
      <c r="K907" s="37"/>
      <c r="L907" s="37"/>
      <c r="M907" s="37"/>
      <c r="N907" s="37"/>
      <c r="O907" s="37"/>
      <c r="P907" s="37"/>
      <c r="U907" s="114"/>
      <c r="AL907" s="216" t="str">
        <f>IF(ISERROR(IF('T203'!B907="","",'T203'!B907)),"",IF('T203'!B907="","",'T203'!B907))</f>
        <v>A56018</v>
      </c>
      <c r="AM907" s="216" t="str">
        <f>IF(ISERROR(IF('T203'!K907="","",'T203'!K907)),"",IF('T203'!K907="","",'T203'!K907))</f>
        <v>A34010</v>
      </c>
      <c r="AN907" s="216">
        <f t="shared" si="34"/>
        <v>907</v>
      </c>
      <c r="AO907" s="216" t="str">
        <f>IF(ISERROR('T203'!L907),"",'T203'!L907)</f>
        <v>9-14</v>
      </c>
      <c r="AP907" s="216">
        <f t="shared" si="35"/>
        <v>1</v>
      </c>
      <c r="BV907" s="37"/>
    </row>
    <row r="908" spans="1:74" ht="15">
      <c r="A908" s="37"/>
      <c r="B908" s="37"/>
      <c r="C908" s="37"/>
      <c r="D908" s="37"/>
      <c r="E908" s="37"/>
      <c r="F908" s="37"/>
      <c r="G908" s="37"/>
      <c r="H908" s="37"/>
      <c r="I908" s="37"/>
      <c r="J908" s="37"/>
      <c r="K908" s="37"/>
      <c r="L908" s="37"/>
      <c r="M908" s="37"/>
      <c r="N908" s="37"/>
      <c r="O908" s="37"/>
      <c r="P908" s="37"/>
      <c r="U908" s="114"/>
      <c r="AL908" s="216" t="str">
        <f>IF(ISERROR(IF('T203'!B908="","",'T203'!B908)),"",IF('T203'!B908="","",'T203'!B908))</f>
        <v>A56020</v>
      </c>
      <c r="AM908" s="216" t="str">
        <f>IF(ISERROR(IF('T203'!K908="","",'T203'!K908)),"",IF('T203'!K908="","",'T203'!K908))</f>
        <v>A34012</v>
      </c>
      <c r="AN908" s="216">
        <f t="shared" si="34"/>
        <v>908</v>
      </c>
      <c r="AO908" s="216" t="str">
        <f>IF(ISERROR('T203'!L908),"",'T203'!L908)</f>
        <v xml:space="preserve"> </v>
      </c>
      <c r="AP908" s="216">
        <f t="shared" si="35"/>
        <v>1</v>
      </c>
      <c r="BV908" s="37"/>
    </row>
    <row r="909" spans="1:74" ht="15">
      <c r="A909" s="37"/>
      <c r="B909" s="37"/>
      <c r="C909" s="37"/>
      <c r="D909" s="37"/>
      <c r="E909" s="37"/>
      <c r="F909" s="37"/>
      <c r="G909" s="37"/>
      <c r="H909" s="37"/>
      <c r="I909" s="37"/>
      <c r="J909" s="37"/>
      <c r="K909" s="37"/>
      <c r="L909" s="37"/>
      <c r="M909" s="37"/>
      <c r="N909" s="37"/>
      <c r="O909" s="37"/>
      <c r="P909" s="37"/>
      <c r="U909" s="114"/>
      <c r="AL909" s="216" t="str">
        <f>IF(ISERROR(IF('T203'!B909="","",'T203'!B909)),"",IF('T203'!B909="","",'T203'!B909))</f>
        <v>A56022</v>
      </c>
      <c r="AM909" s="216" t="str">
        <f>IF(ISERROR(IF('T203'!K909="","",'T203'!K909)),"",IF('T203'!K909="","",'T203'!K909))</f>
        <v>A34014</v>
      </c>
      <c r="AN909" s="216">
        <f t="shared" ref="AN909:AN972" si="36">1+AN908</f>
        <v>909</v>
      </c>
      <c r="AO909" s="216" t="str">
        <f>IF(ISERROR('T203'!L909),"",'T203'!L909)</f>
        <v xml:space="preserve"> </v>
      </c>
      <c r="AP909" s="216">
        <f t="shared" si="35"/>
        <v>1</v>
      </c>
      <c r="BV909" s="37"/>
    </row>
    <row r="910" spans="1:74" ht="15">
      <c r="A910" s="37"/>
      <c r="B910" s="37"/>
      <c r="C910" s="37"/>
      <c r="D910" s="37"/>
      <c r="E910" s="37"/>
      <c r="F910" s="37"/>
      <c r="G910" s="37"/>
      <c r="H910" s="37"/>
      <c r="I910" s="37"/>
      <c r="J910" s="37"/>
      <c r="K910" s="37"/>
      <c r="L910" s="37"/>
      <c r="M910" s="37"/>
      <c r="N910" s="37"/>
      <c r="O910" s="37"/>
      <c r="P910" s="37"/>
      <c r="U910" s="114"/>
      <c r="AL910" s="216" t="str">
        <f>IF(ISERROR(IF('T203'!B910="","",'T203'!B910)),"",IF('T203'!B910="","",'T203'!B910))</f>
        <v>A56502</v>
      </c>
      <c r="AM910" s="216" t="str">
        <f>IF(ISERROR(IF('T203'!K910="","",'T203'!K910)),"",IF('T203'!K910="","",'T203'!K910))</f>
        <v>A34016</v>
      </c>
      <c r="AN910" s="216">
        <f t="shared" si="36"/>
        <v>910</v>
      </c>
      <c r="AO910" s="216" t="str">
        <f>IF(ISERROR('T203'!L910),"",'T203'!L910)</f>
        <v xml:space="preserve"> </v>
      </c>
      <c r="AP910" s="216">
        <f t="shared" si="35"/>
        <v>1</v>
      </c>
      <c r="BV910" s="37"/>
    </row>
    <row r="911" spans="1:74" ht="15">
      <c r="A911" s="37"/>
      <c r="B911" s="37"/>
      <c r="C911" s="37"/>
      <c r="D911" s="37"/>
      <c r="E911" s="37"/>
      <c r="F911" s="37"/>
      <c r="G911" s="37"/>
      <c r="H911" s="37"/>
      <c r="I911" s="37"/>
      <c r="J911" s="37"/>
      <c r="K911" s="37"/>
      <c r="L911" s="37"/>
      <c r="M911" s="37"/>
      <c r="N911" s="37"/>
      <c r="O911" s="37"/>
      <c r="P911" s="37"/>
      <c r="U911" s="114"/>
      <c r="AL911" s="216" t="str">
        <f>IF(ISERROR(IF('T203'!B911="","",'T203'!B911)),"",IF('T203'!B911="","",'T203'!B911))</f>
        <v>A56504</v>
      </c>
      <c r="AM911" s="216" t="str">
        <f>IF(ISERROR(IF('T203'!K911="","",'T203'!K911)),"",IF('T203'!K911="","",'T203'!K911))</f>
        <v>A34018</v>
      </c>
      <c r="AN911" s="216">
        <f t="shared" si="36"/>
        <v>911</v>
      </c>
      <c r="AO911" s="216" t="str">
        <f>IF(ISERROR('T203'!L911),"",'T203'!L911)</f>
        <v>1-4</v>
      </c>
      <c r="AP911" s="216">
        <f t="shared" si="35"/>
        <v>1</v>
      </c>
      <c r="BV911" s="37"/>
    </row>
    <row r="912" spans="1:74" ht="15">
      <c r="A912" s="37"/>
      <c r="B912" s="37"/>
      <c r="C912" s="37"/>
      <c r="D912" s="37"/>
      <c r="E912" s="37"/>
      <c r="F912" s="37"/>
      <c r="G912" s="37"/>
      <c r="H912" s="37"/>
      <c r="I912" s="37"/>
      <c r="J912" s="37"/>
      <c r="K912" s="37"/>
      <c r="L912" s="37"/>
      <c r="M912" s="37"/>
      <c r="N912" s="37"/>
      <c r="O912" s="37"/>
      <c r="P912" s="37"/>
      <c r="U912" s="114"/>
      <c r="AL912" s="216" t="str">
        <f>IF(ISERROR(IF('T203'!B912="","",'T203'!B912)),"",IF('T203'!B912="","",'T203'!B912))</f>
        <v>A56506</v>
      </c>
      <c r="AM912" s="216" t="str">
        <f>IF(ISERROR(IF('T203'!K912="","",'T203'!K912)),"",IF('T203'!K912="","",'T203'!K912))</f>
        <v>A34018</v>
      </c>
      <c r="AN912" s="216">
        <f t="shared" si="36"/>
        <v>912</v>
      </c>
      <c r="AO912" s="216" t="str">
        <f>IF(ISERROR('T203'!L912),"",'T203'!L912)</f>
        <v>2-7</v>
      </c>
      <c r="AP912" s="216">
        <f t="shared" si="35"/>
        <v>1</v>
      </c>
      <c r="BV912" s="37"/>
    </row>
    <row r="913" spans="1:74" ht="15">
      <c r="A913" s="37"/>
      <c r="B913" s="37"/>
      <c r="C913" s="37"/>
      <c r="D913" s="37"/>
      <c r="E913" s="37"/>
      <c r="F913" s="37"/>
      <c r="G913" s="37"/>
      <c r="H913" s="37"/>
      <c r="I913" s="37"/>
      <c r="J913" s="37"/>
      <c r="K913" s="37"/>
      <c r="L913" s="37"/>
      <c r="M913" s="37"/>
      <c r="N913" s="37"/>
      <c r="O913" s="37"/>
      <c r="P913" s="37"/>
      <c r="U913" s="114"/>
      <c r="AL913" s="216" t="str">
        <f>IF(ISERROR(IF('T203'!B913="","",'T203'!B913)),"",IF('T203'!B913="","",'T203'!B913))</f>
        <v>A56508</v>
      </c>
      <c r="AM913" s="216" t="str">
        <f>IF(ISERROR(IF('T203'!K913="","",'T203'!K913)),"",IF('T203'!K913="","",'T203'!K913))</f>
        <v>A34018</v>
      </c>
      <c r="AN913" s="216">
        <f t="shared" si="36"/>
        <v>913</v>
      </c>
      <c r="AO913" s="216" t="str">
        <f>IF(ISERROR('T203'!L913),"",'T203'!L913)</f>
        <v>5A-7</v>
      </c>
      <c r="AP913" s="216">
        <f t="shared" si="35"/>
        <v>1</v>
      </c>
      <c r="BV913" s="37"/>
    </row>
    <row r="914" spans="1:74" ht="15">
      <c r="A914" s="37"/>
      <c r="B914" s="37"/>
      <c r="C914" s="37"/>
      <c r="D914" s="37"/>
      <c r="E914" s="37"/>
      <c r="F914" s="37"/>
      <c r="G914" s="37"/>
      <c r="H914" s="37"/>
      <c r="I914" s="37"/>
      <c r="J914" s="37"/>
      <c r="K914" s="37"/>
      <c r="L914" s="37"/>
      <c r="M914" s="37"/>
      <c r="N914" s="37"/>
      <c r="O914" s="37"/>
      <c r="P914" s="37"/>
      <c r="U914" s="114"/>
      <c r="AL914" s="216" t="str">
        <f>IF(ISERROR(IF('T203'!B914="","",'T203'!B914)),"",IF('T203'!B914="","",'T203'!B914))</f>
        <v>A57002</v>
      </c>
      <c r="AM914" s="216" t="str">
        <f>IF(ISERROR(IF('T203'!K914="","",'T203'!K914)),"",IF('T203'!K914="","",'T203'!K914))</f>
        <v>A34020</v>
      </c>
      <c r="AN914" s="216">
        <f t="shared" si="36"/>
        <v>914</v>
      </c>
      <c r="AO914" s="216" t="str">
        <f>IF(ISERROR('T203'!L914),"",'T203'!L914)</f>
        <v xml:space="preserve"> </v>
      </c>
      <c r="AP914" s="216">
        <f t="shared" si="35"/>
        <v>1</v>
      </c>
      <c r="BV914" s="37"/>
    </row>
    <row r="915" spans="1:74" ht="15">
      <c r="A915" s="37"/>
      <c r="B915" s="37"/>
      <c r="C915" s="37"/>
      <c r="D915" s="37"/>
      <c r="E915" s="37"/>
      <c r="F915" s="37"/>
      <c r="G915" s="37"/>
      <c r="H915" s="37"/>
      <c r="I915" s="37"/>
      <c r="J915" s="37"/>
      <c r="K915" s="37"/>
      <c r="L915" s="37"/>
      <c r="M915" s="37"/>
      <c r="N915" s="37"/>
      <c r="O915" s="37"/>
      <c r="P915" s="37"/>
      <c r="U915" s="114"/>
      <c r="AL915" s="216" t="str">
        <f>IF(ISERROR(IF('T203'!B915="","",'T203'!B915)),"",IF('T203'!B915="","",'T203'!B915))</f>
        <v>A57004</v>
      </c>
      <c r="AM915" s="216" t="str">
        <f>IF(ISERROR(IF('T203'!K915="","",'T203'!K915)),"",IF('T203'!K915="","",'T203'!K915))</f>
        <v>A34502</v>
      </c>
      <c r="AN915" s="216">
        <f t="shared" si="36"/>
        <v>915</v>
      </c>
      <c r="AO915" s="216" t="str">
        <f>IF(ISERROR('T203'!L915),"",'T203'!L915)</f>
        <v xml:space="preserve"> </v>
      </c>
      <c r="AP915" s="216">
        <f t="shared" si="35"/>
        <v>1</v>
      </c>
      <c r="BV915" s="37"/>
    </row>
    <row r="916" spans="1:74" ht="15">
      <c r="A916" s="37"/>
      <c r="B916" s="37"/>
      <c r="C916" s="37"/>
      <c r="D916" s="37"/>
      <c r="E916" s="37"/>
      <c r="F916" s="37"/>
      <c r="G916" s="37"/>
      <c r="H916" s="37"/>
      <c r="I916" s="37"/>
      <c r="J916" s="37"/>
      <c r="K916" s="37"/>
      <c r="L916" s="37"/>
      <c r="M916" s="37"/>
      <c r="N916" s="37"/>
      <c r="O916" s="37"/>
      <c r="P916" s="37"/>
      <c r="U916" s="114"/>
      <c r="AL916" s="216" t="str">
        <f>IF(ISERROR(IF('T203'!B916="","",'T203'!B916)),"",IF('T203'!B916="","",'T203'!B916))</f>
        <v>A57006</v>
      </c>
      <c r="AM916" s="216" t="str">
        <f>IF(ISERROR(IF('T203'!K916="","",'T203'!K916)),"",IF('T203'!K916="","",'T203'!K916))</f>
        <v>A34502</v>
      </c>
      <c r="AN916" s="216">
        <f t="shared" si="36"/>
        <v>916</v>
      </c>
      <c r="AO916" s="216" t="str">
        <f>IF(ISERROR('T203'!L916),"",'T203'!L916)</f>
        <v xml:space="preserve"> </v>
      </c>
      <c r="AP916" s="216">
        <f t="shared" si="35"/>
        <v>1</v>
      </c>
      <c r="BV916" s="37"/>
    </row>
    <row r="917" spans="1:74" ht="15">
      <c r="A917" s="37"/>
      <c r="B917" s="37"/>
      <c r="C917" s="37"/>
      <c r="D917" s="37"/>
      <c r="E917" s="37"/>
      <c r="F917" s="37"/>
      <c r="G917" s="37"/>
      <c r="H917" s="37"/>
      <c r="I917" s="37"/>
      <c r="J917" s="37"/>
      <c r="K917" s="37"/>
      <c r="L917" s="37"/>
      <c r="M917" s="37"/>
      <c r="N917" s="37"/>
      <c r="O917" s="37"/>
      <c r="P917" s="37"/>
      <c r="U917" s="114"/>
      <c r="AL917" s="216" t="str">
        <f>IF(ISERROR(IF('T203'!B917="","",'T203'!B917)),"",IF('T203'!B917="","",'T203'!B917))</f>
        <v>A57008</v>
      </c>
      <c r="AM917" s="216" t="str">
        <f>IF(ISERROR(IF('T203'!K917="","",'T203'!K917)),"",IF('T203'!K917="","",'T203'!K917))</f>
        <v>A34504</v>
      </c>
      <c r="AN917" s="216">
        <f t="shared" si="36"/>
        <v>917</v>
      </c>
      <c r="AO917" s="216" t="str">
        <f>IF(ISERROR('T203'!L917),"",'T203'!L917)</f>
        <v xml:space="preserve"> </v>
      </c>
      <c r="AP917" s="216">
        <f t="shared" si="35"/>
        <v>1</v>
      </c>
      <c r="BV917" s="37"/>
    </row>
    <row r="918" spans="1:74" ht="15">
      <c r="A918" s="37"/>
      <c r="B918" s="37"/>
      <c r="C918" s="37"/>
      <c r="D918" s="37"/>
      <c r="E918" s="37"/>
      <c r="F918" s="37"/>
      <c r="G918" s="37"/>
      <c r="H918" s="37"/>
      <c r="I918" s="37"/>
      <c r="J918" s="37"/>
      <c r="K918" s="37"/>
      <c r="L918" s="37"/>
      <c r="M918" s="37"/>
      <c r="N918" s="37"/>
      <c r="O918" s="37"/>
      <c r="P918" s="37"/>
      <c r="U918" s="114"/>
      <c r="AL918" s="216" t="str">
        <f>IF(ISERROR(IF('T203'!B918="","",'T203'!B918)),"",IF('T203'!B918="","",'T203'!B918))</f>
        <v>A57010</v>
      </c>
      <c r="AM918" s="216" t="str">
        <f>IF(ISERROR(IF('T203'!K918="","",'T203'!K918)),"",IF('T203'!K918="","",'T203'!K918))</f>
        <v>A34504</v>
      </c>
      <c r="AN918" s="216">
        <f t="shared" si="36"/>
        <v>918</v>
      </c>
      <c r="AO918" s="216" t="str">
        <f>IF(ISERROR('T203'!L918),"",'T203'!L918)</f>
        <v xml:space="preserve"> </v>
      </c>
      <c r="AP918" s="216">
        <f t="shared" si="35"/>
        <v>1</v>
      </c>
      <c r="BV918" s="37"/>
    </row>
    <row r="919" spans="1:74" ht="15">
      <c r="A919" s="37"/>
      <c r="B919" s="37"/>
      <c r="C919" s="37"/>
      <c r="D919" s="37"/>
      <c r="E919" s="37"/>
      <c r="F919" s="37"/>
      <c r="G919" s="37"/>
      <c r="H919" s="37"/>
      <c r="I919" s="37"/>
      <c r="J919" s="37"/>
      <c r="K919" s="37"/>
      <c r="L919" s="37"/>
      <c r="M919" s="37"/>
      <c r="N919" s="37"/>
      <c r="O919" s="37"/>
      <c r="P919" s="37"/>
      <c r="U919" s="114"/>
      <c r="AL919" s="216" t="str">
        <f>IF(ISERROR(IF('T203'!B919="","",'T203'!B919)),"",IF('T203'!B919="","",'T203'!B919))</f>
        <v>A57012</v>
      </c>
      <c r="AM919" s="216" t="str">
        <f>IF(ISERROR(IF('T203'!K919="","",'T203'!K919)),"",IF('T203'!K919="","",'T203'!K919))</f>
        <v>A34506</v>
      </c>
      <c r="AN919" s="216">
        <f t="shared" si="36"/>
        <v>919</v>
      </c>
      <c r="AO919" s="216" t="str">
        <f>IF(ISERROR('T203'!L919),"",'T203'!L919)</f>
        <v xml:space="preserve"> </v>
      </c>
      <c r="AP919" s="216">
        <f t="shared" si="35"/>
        <v>1</v>
      </c>
      <c r="BV919" s="37"/>
    </row>
    <row r="920" spans="1:74" ht="15">
      <c r="A920" s="37"/>
      <c r="B920" s="37"/>
      <c r="C920" s="37"/>
      <c r="D920" s="37"/>
      <c r="E920" s="37"/>
      <c r="F920" s="37"/>
      <c r="G920" s="37"/>
      <c r="H920" s="37"/>
      <c r="I920" s="37"/>
      <c r="J920" s="37"/>
      <c r="K920" s="37"/>
      <c r="L920" s="37"/>
      <c r="M920" s="37"/>
      <c r="N920" s="37"/>
      <c r="O920" s="37"/>
      <c r="P920" s="37"/>
      <c r="U920" s="114"/>
      <c r="AL920" s="216" t="str">
        <f>IF(ISERROR(IF('T203'!B920="","",'T203'!B920)),"",IF('T203'!B920="","",'T203'!B920))</f>
        <v>A57014</v>
      </c>
      <c r="AM920" s="216" t="str">
        <f>IF(ISERROR(IF('T203'!K920="","",'T203'!K920)),"",IF('T203'!K920="","",'T203'!K920))</f>
        <v>A34508</v>
      </c>
      <c r="AN920" s="216">
        <f t="shared" si="36"/>
        <v>920</v>
      </c>
      <c r="AO920" s="216" t="str">
        <f>IF(ISERROR('T203'!L920),"",'T203'!L920)</f>
        <v xml:space="preserve"> </v>
      </c>
      <c r="AP920" s="216">
        <f t="shared" si="35"/>
        <v>1</v>
      </c>
      <c r="BV920" s="37"/>
    </row>
    <row r="921" spans="1:74" ht="15">
      <c r="A921" s="37"/>
      <c r="B921" s="37"/>
      <c r="C921" s="37"/>
      <c r="D921" s="37"/>
      <c r="E921" s="37"/>
      <c r="F921" s="37"/>
      <c r="G921" s="37"/>
      <c r="H921" s="37"/>
      <c r="I921" s="37"/>
      <c r="J921" s="37"/>
      <c r="K921" s="37"/>
      <c r="L921" s="37"/>
      <c r="M921" s="37"/>
      <c r="N921" s="37"/>
      <c r="O921" s="37"/>
      <c r="P921" s="37"/>
      <c r="U921" s="114"/>
      <c r="AL921" s="216" t="str">
        <f>IF(ISERROR(IF('T203'!B921="","",'T203'!B921)),"",IF('T203'!B921="","",'T203'!B921))</f>
        <v>A57016</v>
      </c>
      <c r="AM921" s="216" t="str">
        <f>IF(ISERROR(IF('T203'!K921="","",'T203'!K921)),"",IF('T203'!K921="","",'T203'!K921))</f>
        <v>A34510</v>
      </c>
      <c r="AN921" s="216">
        <f t="shared" si="36"/>
        <v>921</v>
      </c>
      <c r="AO921" s="216" t="str">
        <f>IF(ISERROR('T203'!L921),"",'T203'!L921)</f>
        <v xml:space="preserve"> </v>
      </c>
      <c r="AP921" s="216">
        <f t="shared" si="35"/>
        <v>1</v>
      </c>
      <c r="BV921" s="37"/>
    </row>
    <row r="922" spans="1:74" ht="15">
      <c r="A922" s="37"/>
      <c r="B922" s="37"/>
      <c r="C922" s="37"/>
      <c r="D922" s="37"/>
      <c r="E922" s="37"/>
      <c r="F922" s="37"/>
      <c r="G922" s="37"/>
      <c r="H922" s="37"/>
      <c r="I922" s="37"/>
      <c r="J922" s="37"/>
      <c r="K922" s="37"/>
      <c r="L922" s="37"/>
      <c r="M922" s="37"/>
      <c r="N922" s="37"/>
      <c r="O922" s="37"/>
      <c r="P922" s="37"/>
      <c r="U922" s="114"/>
      <c r="AL922" s="216" t="str">
        <f>IF(ISERROR(IF('T203'!B922="","",'T203'!B922)),"",IF('T203'!B922="","",'T203'!B922))</f>
        <v>A57018</v>
      </c>
      <c r="AM922" s="216" t="str">
        <f>IF(ISERROR(IF('T203'!K922="","",'T203'!K922)),"",IF('T203'!K922="","",'T203'!K922))</f>
        <v>A34512</v>
      </c>
      <c r="AN922" s="216">
        <f t="shared" si="36"/>
        <v>922</v>
      </c>
      <c r="AO922" s="216" t="str">
        <f>IF(ISERROR('T203'!L922),"",'T203'!L922)</f>
        <v xml:space="preserve"> </v>
      </c>
      <c r="AP922" s="216">
        <f t="shared" si="35"/>
        <v>1</v>
      </c>
      <c r="BV922" s="37"/>
    </row>
    <row r="923" spans="1:74" ht="15">
      <c r="A923" s="37"/>
      <c r="B923" s="37"/>
      <c r="C923" s="37"/>
      <c r="D923" s="37"/>
      <c r="E923" s="37"/>
      <c r="F923" s="37"/>
      <c r="G923" s="37"/>
      <c r="H923" s="37"/>
      <c r="I923" s="37"/>
      <c r="J923" s="37"/>
      <c r="K923" s="37"/>
      <c r="L923" s="37"/>
      <c r="M923" s="37"/>
      <c r="N923" s="37"/>
      <c r="O923" s="37"/>
      <c r="P923" s="37"/>
      <c r="U923" s="114"/>
      <c r="AL923" s="216" t="str">
        <f>IF(ISERROR(IF('T203'!B923="","",'T203'!B923)),"",IF('T203'!B923="","",'T203'!B923))</f>
        <v>A57020</v>
      </c>
      <c r="AM923" s="216" t="str">
        <f>IF(ISERROR(IF('T203'!K923="","",'T203'!K923)),"",IF('T203'!K923="","",'T203'!K923))</f>
        <v>A34514</v>
      </c>
      <c r="AN923" s="216">
        <f t="shared" si="36"/>
        <v>923</v>
      </c>
      <c r="AO923" s="216" t="str">
        <f>IF(ISERROR('T203'!L923),"",'T203'!L923)</f>
        <v xml:space="preserve"> </v>
      </c>
      <c r="AP923" s="216">
        <f t="shared" si="35"/>
        <v>1</v>
      </c>
      <c r="BV923" s="37"/>
    </row>
    <row r="924" spans="1:74" ht="15">
      <c r="A924" s="37"/>
      <c r="B924" s="37"/>
      <c r="C924" s="37"/>
      <c r="D924" s="37"/>
      <c r="E924" s="37"/>
      <c r="F924" s="37"/>
      <c r="G924" s="37"/>
      <c r="H924" s="37"/>
      <c r="I924" s="37"/>
      <c r="J924" s="37"/>
      <c r="K924" s="37"/>
      <c r="L924" s="37"/>
      <c r="M924" s="37"/>
      <c r="N924" s="37"/>
      <c r="O924" s="37"/>
      <c r="P924" s="37"/>
      <c r="U924" s="114"/>
      <c r="AL924" s="216" t="str">
        <f>IF(ISERROR(IF('T203'!B924="","",'T203'!B924)),"",IF('T203'!B924="","",'T203'!B924))</f>
        <v>A57022</v>
      </c>
      <c r="AM924" s="216" t="str">
        <f>IF(ISERROR(IF('T203'!K924="","",'T203'!K924)),"",IF('T203'!K924="","",'T203'!K924))</f>
        <v>A34516</v>
      </c>
      <c r="AN924" s="216">
        <f t="shared" si="36"/>
        <v>924</v>
      </c>
      <c r="AO924" s="216" t="str">
        <f>IF(ISERROR('T203'!L924),"",'T203'!L924)</f>
        <v xml:space="preserve"> </v>
      </c>
      <c r="AP924" s="216">
        <f t="shared" si="35"/>
        <v>1</v>
      </c>
      <c r="BV924" s="37"/>
    </row>
    <row r="925" spans="1:74" ht="15">
      <c r="A925" s="37"/>
      <c r="B925" s="37"/>
      <c r="C925" s="37"/>
      <c r="D925" s="37"/>
      <c r="E925" s="37"/>
      <c r="F925" s="37"/>
      <c r="G925" s="37"/>
      <c r="H925" s="37"/>
      <c r="I925" s="37"/>
      <c r="J925" s="37"/>
      <c r="K925" s="37"/>
      <c r="L925" s="37"/>
      <c r="M925" s="37"/>
      <c r="N925" s="37"/>
      <c r="O925" s="37"/>
      <c r="P925" s="37"/>
      <c r="U925" s="114"/>
      <c r="AL925" s="216" t="str">
        <f>IF(ISERROR(IF('T203'!B925="","",'T203'!B925)),"",IF('T203'!B925="","",'T203'!B925))</f>
        <v>A57024</v>
      </c>
      <c r="AM925" s="216" t="str">
        <f>IF(ISERROR(IF('T203'!K925="","",'T203'!K925)),"",IF('T203'!K925="","",'T203'!K925))</f>
        <v>A34516</v>
      </c>
      <c r="AN925" s="216">
        <f t="shared" si="36"/>
        <v>925</v>
      </c>
      <c r="AO925" s="216" t="str">
        <f>IF(ISERROR('T203'!L925),"",'T203'!L925)</f>
        <v xml:space="preserve"> </v>
      </c>
      <c r="AP925" s="216">
        <f t="shared" si="35"/>
        <v>1</v>
      </c>
      <c r="BV925" s="37"/>
    </row>
    <row r="926" spans="1:74" ht="15">
      <c r="A926" s="37"/>
      <c r="B926" s="37"/>
      <c r="C926" s="37"/>
      <c r="D926" s="37"/>
      <c r="E926" s="37"/>
      <c r="F926" s="37"/>
      <c r="G926" s="37"/>
      <c r="H926" s="37"/>
      <c r="I926" s="37"/>
      <c r="J926" s="37"/>
      <c r="K926" s="37"/>
      <c r="L926" s="37"/>
      <c r="M926" s="37"/>
      <c r="N926" s="37"/>
      <c r="O926" s="37"/>
      <c r="P926" s="37"/>
      <c r="U926" s="114"/>
      <c r="AL926" s="216" t="str">
        <f>IF(ISERROR(IF('T203'!B926="","",'T203'!B926)),"",IF('T203'!B926="","",'T203'!B926))</f>
        <v>A57026</v>
      </c>
      <c r="AM926" s="216" t="str">
        <f>IF(ISERROR(IF('T203'!K926="","",'T203'!K926)),"",IF('T203'!K926="","",'T203'!K926))</f>
        <v>A34518</v>
      </c>
      <c r="AN926" s="216">
        <f t="shared" si="36"/>
        <v>926</v>
      </c>
      <c r="AO926" s="216" t="str">
        <f>IF(ISERROR('T203'!L926),"",'T203'!L926)</f>
        <v xml:space="preserve"> </v>
      </c>
      <c r="AP926" s="216">
        <f t="shared" si="35"/>
        <v>1</v>
      </c>
      <c r="BV926" s="37"/>
    </row>
    <row r="927" spans="1:74" ht="15">
      <c r="A927" s="37"/>
      <c r="B927" s="37"/>
      <c r="C927" s="37"/>
      <c r="D927" s="37"/>
      <c r="E927" s="37"/>
      <c r="F927" s="37"/>
      <c r="G927" s="37"/>
      <c r="H927" s="37"/>
      <c r="I927" s="37"/>
      <c r="J927" s="37"/>
      <c r="K927" s="37"/>
      <c r="L927" s="37"/>
      <c r="M927" s="37"/>
      <c r="N927" s="37"/>
      <c r="O927" s="37"/>
      <c r="P927" s="37"/>
      <c r="U927" s="114"/>
      <c r="AL927" s="216" t="str">
        <f>IF(ISERROR(IF('T203'!B927="","",'T203'!B927)),"",IF('T203'!B927="","",'T203'!B927))</f>
        <v>A57028</v>
      </c>
      <c r="AM927" s="216" t="str">
        <f>IF(ISERROR(IF('T203'!K927="","",'T203'!K927)),"",IF('T203'!K927="","",'T203'!K927))</f>
        <v>A34520</v>
      </c>
      <c r="AN927" s="216">
        <f t="shared" si="36"/>
        <v>927</v>
      </c>
      <c r="AO927" s="216" t="str">
        <f>IF(ISERROR('T203'!L927),"",'T203'!L927)</f>
        <v xml:space="preserve"> </v>
      </c>
      <c r="AP927" s="216">
        <f t="shared" si="35"/>
        <v>1</v>
      </c>
      <c r="BV927" s="37"/>
    </row>
    <row r="928" spans="1:74" ht="15">
      <c r="A928" s="37"/>
      <c r="B928" s="37"/>
      <c r="C928" s="37"/>
      <c r="D928" s="37"/>
      <c r="E928" s="37"/>
      <c r="F928" s="37"/>
      <c r="G928" s="37"/>
      <c r="H928" s="37"/>
      <c r="I928" s="37"/>
      <c r="J928" s="37"/>
      <c r="K928" s="37"/>
      <c r="L928" s="37"/>
      <c r="M928" s="37"/>
      <c r="N928" s="37"/>
      <c r="O928" s="37"/>
      <c r="P928" s="37"/>
      <c r="U928" s="114"/>
      <c r="AL928" s="216" t="str">
        <f>IF(ISERROR(IF('T203'!B928="","",'T203'!B928)),"",IF('T203'!B928="","",'T203'!B928))</f>
        <v>A57030</v>
      </c>
      <c r="AM928" s="216" t="str">
        <f>IF(ISERROR(IF('T203'!K928="","",'T203'!K928)),"",IF('T203'!K928="","",'T203'!K928))</f>
        <v>A34520</v>
      </c>
      <c r="AN928" s="216">
        <f t="shared" si="36"/>
        <v>928</v>
      </c>
      <c r="AO928" s="216" t="str">
        <f>IF(ISERROR('T203'!L928),"",'T203'!L928)</f>
        <v xml:space="preserve"> </v>
      </c>
      <c r="AP928" s="216">
        <f t="shared" si="35"/>
        <v>1</v>
      </c>
      <c r="BV928" s="37"/>
    </row>
    <row r="929" spans="1:74" ht="15">
      <c r="A929" s="37"/>
      <c r="B929" s="37"/>
      <c r="C929" s="37"/>
      <c r="D929" s="37"/>
      <c r="E929" s="37"/>
      <c r="F929" s="37"/>
      <c r="G929" s="37"/>
      <c r="H929" s="37"/>
      <c r="I929" s="37"/>
      <c r="J929" s="37"/>
      <c r="K929" s="37"/>
      <c r="L929" s="37"/>
      <c r="M929" s="37"/>
      <c r="N929" s="37"/>
      <c r="O929" s="37"/>
      <c r="P929" s="37"/>
      <c r="U929" s="114"/>
      <c r="AL929" s="216" t="str">
        <f>IF(ISERROR(IF('T203'!B929="","",'T203'!B929)),"",IF('T203'!B929="","",'T203'!B929))</f>
        <v>A57032</v>
      </c>
      <c r="AM929" s="216" t="str">
        <f>IF(ISERROR(IF('T203'!K929="","",'T203'!K929)),"",IF('T203'!K929="","",'T203'!K929))</f>
        <v>A34522</v>
      </c>
      <c r="AN929" s="216">
        <f t="shared" si="36"/>
        <v>929</v>
      </c>
      <c r="AO929" s="216" t="str">
        <f>IF(ISERROR('T203'!L929),"",'T203'!L929)</f>
        <v xml:space="preserve"> </v>
      </c>
      <c r="AP929" s="216">
        <f t="shared" si="35"/>
        <v>1</v>
      </c>
      <c r="BV929" s="37"/>
    </row>
    <row r="930" spans="1:74" ht="15">
      <c r="A930" s="37"/>
      <c r="B930" s="37"/>
      <c r="C930" s="37"/>
      <c r="D930" s="37"/>
      <c r="E930" s="37"/>
      <c r="F930" s="37"/>
      <c r="G930" s="37"/>
      <c r="H930" s="37"/>
      <c r="I930" s="37"/>
      <c r="J930" s="37"/>
      <c r="K930" s="37"/>
      <c r="L930" s="37"/>
      <c r="M930" s="37"/>
      <c r="N930" s="37"/>
      <c r="O930" s="37"/>
      <c r="P930" s="37"/>
      <c r="U930" s="114"/>
      <c r="AL930" s="216" t="str">
        <f>IF(ISERROR(IF('T203'!B930="","",'T203'!B930)),"",IF('T203'!B930="","",'T203'!B930))</f>
        <v>A57502</v>
      </c>
      <c r="AM930" s="216" t="str">
        <f>IF(ISERROR(IF('T203'!K930="","",'T203'!K930)),"",IF('T203'!K930="","",'T203'!K930))</f>
        <v>A35002</v>
      </c>
      <c r="AN930" s="216">
        <f t="shared" si="36"/>
        <v>930</v>
      </c>
      <c r="AO930" s="216" t="str">
        <f>IF(ISERROR('T203'!L930),"",'T203'!L930)</f>
        <v>1-12</v>
      </c>
      <c r="AP930" s="216">
        <f t="shared" si="35"/>
        <v>1</v>
      </c>
      <c r="BV930" s="37"/>
    </row>
    <row r="931" spans="1:74" ht="15">
      <c r="A931" s="37"/>
      <c r="B931" s="37"/>
      <c r="C931" s="37"/>
      <c r="D931" s="37"/>
      <c r="E931" s="37"/>
      <c r="F931" s="37"/>
      <c r="G931" s="37"/>
      <c r="H931" s="37"/>
      <c r="I931" s="37"/>
      <c r="J931" s="37"/>
      <c r="K931" s="37"/>
      <c r="L931" s="37"/>
      <c r="M931" s="37"/>
      <c r="N931" s="37"/>
      <c r="O931" s="37"/>
      <c r="P931" s="37"/>
      <c r="U931" s="114"/>
      <c r="AL931" s="216" t="str">
        <f>IF(ISERROR(IF('T203'!B931="","",'T203'!B931)),"",IF('T203'!B931="","",'T203'!B931))</f>
        <v>A57504</v>
      </c>
      <c r="AM931" s="216" t="str">
        <f>IF(ISERROR(IF('T203'!K931="","",'T203'!K931)),"",IF('T203'!K931="","",'T203'!K931))</f>
        <v>A35002</v>
      </c>
      <c r="AN931" s="216">
        <f t="shared" si="36"/>
        <v>931</v>
      </c>
      <c r="AO931" s="216" t="str">
        <f>IF(ISERROR('T203'!L931),"",'T203'!L931)</f>
        <v>1-13</v>
      </c>
      <c r="AP931" s="216">
        <f t="shared" si="35"/>
        <v>1</v>
      </c>
      <c r="BV931" s="37"/>
    </row>
    <row r="932" spans="1:74" ht="15">
      <c r="A932" s="37"/>
      <c r="B932" s="37"/>
      <c r="C932" s="37"/>
      <c r="D932" s="37"/>
      <c r="E932" s="37"/>
      <c r="F932" s="37"/>
      <c r="G932" s="37"/>
      <c r="H932" s="37"/>
      <c r="I932" s="37"/>
      <c r="J932" s="37"/>
      <c r="K932" s="37"/>
      <c r="L932" s="37"/>
      <c r="M932" s="37"/>
      <c r="N932" s="37"/>
      <c r="O932" s="37"/>
      <c r="P932" s="37"/>
      <c r="U932" s="114"/>
      <c r="AL932" s="216" t="str">
        <f>IF(ISERROR(IF('T203'!B932="","",'T203'!B932)),"",IF('T203'!B932="","",'T203'!B932))</f>
        <v>A57506</v>
      </c>
      <c r="AM932" s="216" t="str">
        <f>IF(ISERROR(IF('T203'!K932="","",'T203'!K932)),"",IF('T203'!K932="","",'T203'!K932))</f>
        <v>A35002</v>
      </c>
      <c r="AN932" s="216">
        <f t="shared" si="36"/>
        <v>932</v>
      </c>
      <c r="AO932" s="216" t="str">
        <f>IF(ISERROR('T203'!L932),"",'T203'!L932)</f>
        <v>1-4</v>
      </c>
      <c r="AP932" s="216">
        <f t="shared" si="35"/>
        <v>1</v>
      </c>
      <c r="BV932" s="37"/>
    </row>
    <row r="933" spans="1:74" ht="15">
      <c r="A933" s="37"/>
      <c r="B933" s="37"/>
      <c r="C933" s="37"/>
      <c r="D933" s="37"/>
      <c r="E933" s="37"/>
      <c r="F933" s="37"/>
      <c r="G933" s="37"/>
      <c r="H933" s="37"/>
      <c r="I933" s="37"/>
      <c r="J933" s="37"/>
      <c r="K933" s="37"/>
      <c r="L933" s="37"/>
      <c r="M933" s="37"/>
      <c r="N933" s="37"/>
      <c r="O933" s="37"/>
      <c r="P933" s="37"/>
      <c r="U933" s="114"/>
      <c r="AL933" s="216" t="str">
        <f>IF(ISERROR(IF('T203'!B933="","",'T203'!B933)),"",IF('T203'!B933="","",'T203'!B933))</f>
        <v>A57508</v>
      </c>
      <c r="AM933" s="216" t="str">
        <f>IF(ISERROR(IF('T203'!K933="","",'T203'!K933)),"",IF('T203'!K933="","",'T203'!K933))</f>
        <v>A35002</v>
      </c>
      <c r="AN933" s="216">
        <f t="shared" si="36"/>
        <v>933</v>
      </c>
      <c r="AO933" s="216" t="str">
        <f>IF(ISERROR('T203'!L933),"",'T203'!L933)</f>
        <v>5-6</v>
      </c>
      <c r="AP933" s="216">
        <f t="shared" si="35"/>
        <v>1</v>
      </c>
      <c r="BV933" s="37"/>
    </row>
    <row r="934" spans="1:74" ht="15">
      <c r="A934" s="37"/>
      <c r="B934" s="37"/>
      <c r="C934" s="37"/>
      <c r="D934" s="37"/>
      <c r="E934" s="37"/>
      <c r="F934" s="37"/>
      <c r="G934" s="37"/>
      <c r="H934" s="37"/>
      <c r="I934" s="37"/>
      <c r="J934" s="37"/>
      <c r="K934" s="37"/>
      <c r="L934" s="37"/>
      <c r="M934" s="37"/>
      <c r="N934" s="37"/>
      <c r="O934" s="37"/>
      <c r="P934" s="37"/>
      <c r="U934" s="114"/>
      <c r="AL934" s="216" t="str">
        <f>IF(ISERROR(IF('T203'!B934="","",'T203'!B934)),"",IF('T203'!B934="","",'T203'!B934))</f>
        <v>A57510</v>
      </c>
      <c r="AM934" s="216" t="str">
        <f>IF(ISERROR(IF('T203'!K934="","",'T203'!K934)),"",IF('T203'!K934="","",'T203'!K934))</f>
        <v>A35002</v>
      </c>
      <c r="AN934" s="216">
        <f t="shared" si="36"/>
        <v>934</v>
      </c>
      <c r="AO934" s="216" t="str">
        <f>IF(ISERROR('T203'!L934),"",'T203'!L934)</f>
        <v>7-12</v>
      </c>
      <c r="AP934" s="216">
        <f t="shared" si="35"/>
        <v>1</v>
      </c>
      <c r="BV934" s="37"/>
    </row>
    <row r="935" spans="1:74" ht="15">
      <c r="A935" s="37"/>
      <c r="B935" s="37"/>
      <c r="C935" s="37"/>
      <c r="D935" s="37"/>
      <c r="E935" s="37"/>
      <c r="F935" s="37"/>
      <c r="G935" s="37"/>
      <c r="H935" s="37"/>
      <c r="I935" s="37"/>
      <c r="J935" s="37"/>
      <c r="K935" s="37"/>
      <c r="L935" s="37"/>
      <c r="M935" s="37"/>
      <c r="N935" s="37"/>
      <c r="O935" s="37"/>
      <c r="P935" s="37"/>
      <c r="U935" s="114"/>
      <c r="AL935" s="216" t="str">
        <f>IF(ISERROR(IF('T203'!B935="","",'T203'!B935)),"",IF('T203'!B935="","",'T203'!B935))</f>
        <v>A57512</v>
      </c>
      <c r="AM935" s="216" t="str">
        <f>IF(ISERROR(IF('T203'!K935="","",'T203'!K935)),"",IF('T203'!K935="","",'T203'!K935))</f>
        <v>A35006</v>
      </c>
      <c r="AN935" s="216">
        <f t="shared" si="36"/>
        <v>935</v>
      </c>
      <c r="AO935" s="216" t="str">
        <f>IF(ISERROR('T203'!L935),"",'T203'!L935)</f>
        <v>1-12</v>
      </c>
      <c r="AP935" s="216">
        <f t="shared" si="35"/>
        <v>1</v>
      </c>
      <c r="BV935" s="37"/>
    </row>
    <row r="936" spans="1:74" ht="15">
      <c r="A936" s="37"/>
      <c r="B936" s="37"/>
      <c r="C936" s="37"/>
      <c r="D936" s="37"/>
      <c r="E936" s="37"/>
      <c r="F936" s="37"/>
      <c r="G936" s="37"/>
      <c r="H936" s="37"/>
      <c r="I936" s="37"/>
      <c r="J936" s="37"/>
      <c r="K936" s="37"/>
      <c r="L936" s="37"/>
      <c r="M936" s="37"/>
      <c r="N936" s="37"/>
      <c r="O936" s="37"/>
      <c r="P936" s="37"/>
      <c r="U936" s="114"/>
      <c r="AL936" s="216" t="str">
        <f>IF(ISERROR(IF('T203'!B936="","",'T203'!B936)),"",IF('T203'!B936="","",'T203'!B936))</f>
        <v>A57514</v>
      </c>
      <c r="AM936" s="216" t="str">
        <f>IF(ISERROR(IF('T203'!K936="","",'T203'!K936)),"",IF('T203'!K936="","",'T203'!K936))</f>
        <v>A35006</v>
      </c>
      <c r="AN936" s="216">
        <f t="shared" si="36"/>
        <v>936</v>
      </c>
      <c r="AO936" s="216" t="str">
        <f>IF(ISERROR('T203'!L936),"",'T203'!L936)</f>
        <v>1-4A</v>
      </c>
      <c r="AP936" s="216">
        <f t="shared" si="35"/>
        <v>1</v>
      </c>
      <c r="BV936" s="37"/>
    </row>
    <row r="937" spans="1:74" ht="15">
      <c r="A937" s="37"/>
      <c r="B937" s="37"/>
      <c r="C937" s="37"/>
      <c r="D937" s="37"/>
      <c r="E937" s="37"/>
      <c r="F937" s="37"/>
      <c r="G937" s="37"/>
      <c r="H937" s="37"/>
      <c r="I937" s="37"/>
      <c r="J937" s="37"/>
      <c r="K937" s="37"/>
      <c r="L937" s="37"/>
      <c r="M937" s="37"/>
      <c r="N937" s="37"/>
      <c r="O937" s="37"/>
      <c r="P937" s="37"/>
      <c r="U937" s="114"/>
      <c r="AL937" s="216" t="str">
        <f>IF(ISERROR(IF('T203'!B937="","",'T203'!B937)),"",IF('T203'!B937="","",'T203'!B937))</f>
        <v>A57516</v>
      </c>
      <c r="AM937" s="216" t="str">
        <f>IF(ISERROR(IF('T203'!K937="","",'T203'!K937)),"",IF('T203'!K937="","",'T203'!K937))</f>
        <v>A35008</v>
      </c>
      <c r="AN937" s="216">
        <f t="shared" si="36"/>
        <v>937</v>
      </c>
      <c r="AO937" s="216" t="str">
        <f>IF(ISERROR('T203'!L937),"",'T203'!L937)</f>
        <v xml:space="preserve"> </v>
      </c>
      <c r="AP937" s="216">
        <f t="shared" si="35"/>
        <v>1</v>
      </c>
      <c r="BV937" s="37"/>
    </row>
    <row r="938" spans="1:74" ht="15">
      <c r="A938" s="37"/>
      <c r="B938" s="37"/>
      <c r="C938" s="37"/>
      <c r="D938" s="37"/>
      <c r="E938" s="37"/>
      <c r="F938" s="37"/>
      <c r="G938" s="37"/>
      <c r="H938" s="37"/>
      <c r="I938" s="37"/>
      <c r="J938" s="37"/>
      <c r="K938" s="37"/>
      <c r="L938" s="37"/>
      <c r="M938" s="37"/>
      <c r="N938" s="37"/>
      <c r="O938" s="37"/>
      <c r="P938" s="37"/>
      <c r="U938" s="114"/>
      <c r="AL938" s="216" t="str">
        <f>IF(ISERROR(IF('T203'!B938="","",'T203'!B938)),"",IF('T203'!B938="","",'T203'!B938))</f>
        <v>A57518</v>
      </c>
      <c r="AM938" s="216" t="str">
        <f>IF(ISERROR(IF('T203'!K938="","",'T203'!K938)),"",IF('T203'!K938="","",'T203'!K938))</f>
        <v>A35010</v>
      </c>
      <c r="AN938" s="216">
        <f t="shared" si="36"/>
        <v>938</v>
      </c>
      <c r="AO938" s="216" t="str">
        <f>IF(ISERROR('T203'!L938),"",'T203'!L938)</f>
        <v>1-5</v>
      </c>
      <c r="AP938" s="216">
        <f t="shared" si="35"/>
        <v>1</v>
      </c>
      <c r="BV938" s="37"/>
    </row>
    <row r="939" spans="1:74" ht="15">
      <c r="A939" s="37"/>
      <c r="B939" s="37"/>
      <c r="C939" s="37"/>
      <c r="D939" s="37"/>
      <c r="E939" s="37"/>
      <c r="F939" s="37"/>
      <c r="G939" s="37"/>
      <c r="H939" s="37"/>
      <c r="I939" s="37"/>
      <c r="J939" s="37"/>
      <c r="K939" s="37"/>
      <c r="L939" s="37"/>
      <c r="M939" s="37"/>
      <c r="N939" s="37"/>
      <c r="O939" s="37"/>
      <c r="P939" s="37"/>
      <c r="U939" s="114"/>
      <c r="AL939" s="216" t="str">
        <f>IF(ISERROR(IF('T203'!B939="","",'T203'!B939)),"",IF('T203'!B939="","",'T203'!B939))</f>
        <v>A57520</v>
      </c>
      <c r="AM939" s="216" t="str">
        <f>IF(ISERROR(IF('T203'!K939="","",'T203'!K939)),"",IF('T203'!K939="","",'T203'!K939))</f>
        <v>A35012</v>
      </c>
      <c r="AN939" s="216">
        <f t="shared" si="36"/>
        <v>939</v>
      </c>
      <c r="AO939" s="216" t="str">
        <f>IF(ISERROR('T203'!L939),"",'T203'!L939)</f>
        <v xml:space="preserve"> </v>
      </c>
      <c r="AP939" s="216">
        <f t="shared" si="35"/>
        <v>1</v>
      </c>
      <c r="BV939" s="37"/>
    </row>
    <row r="940" spans="1:74" ht="15">
      <c r="A940" s="37"/>
      <c r="B940" s="37"/>
      <c r="C940" s="37"/>
      <c r="D940" s="37"/>
      <c r="E940" s="37"/>
      <c r="F940" s="37"/>
      <c r="G940" s="37"/>
      <c r="H940" s="37"/>
      <c r="I940" s="37"/>
      <c r="J940" s="37"/>
      <c r="K940" s="37"/>
      <c r="L940" s="37"/>
      <c r="M940" s="37"/>
      <c r="N940" s="37"/>
      <c r="O940" s="37"/>
      <c r="P940" s="37"/>
      <c r="U940" s="114"/>
      <c r="AL940" s="216" t="str">
        <f>IF(ISERROR(IF('T203'!B940="","",'T203'!B940)),"",IF('T203'!B940="","",'T203'!B940))</f>
        <v>A57522</v>
      </c>
      <c r="AM940" s="216" t="str">
        <f>IF(ISERROR(IF('T203'!K940="","",'T203'!K940)),"",IF('T203'!K940="","",'T203'!K940))</f>
        <v>A35012</v>
      </c>
      <c r="AN940" s="216">
        <f t="shared" si="36"/>
        <v>940</v>
      </c>
      <c r="AO940" s="216" t="str">
        <f>IF(ISERROR('T203'!L940),"",'T203'!L940)</f>
        <v xml:space="preserve"> </v>
      </c>
      <c r="AP940" s="216">
        <f t="shared" si="35"/>
        <v>1</v>
      </c>
      <c r="BV940" s="37"/>
    </row>
    <row r="941" spans="1:74" ht="15">
      <c r="A941" s="37"/>
      <c r="B941" s="37"/>
      <c r="C941" s="37"/>
      <c r="D941" s="37"/>
      <c r="E941" s="37"/>
      <c r="F941" s="37"/>
      <c r="G941" s="37"/>
      <c r="H941" s="37"/>
      <c r="I941" s="37"/>
      <c r="J941" s="37"/>
      <c r="K941" s="37"/>
      <c r="L941" s="37"/>
      <c r="M941" s="37"/>
      <c r="N941" s="37"/>
      <c r="O941" s="37"/>
      <c r="P941" s="37"/>
      <c r="U941" s="114"/>
      <c r="AL941" s="216" t="str">
        <f>IF(ISERROR(IF('T203'!B941="","",'T203'!B941)),"",IF('T203'!B941="","",'T203'!B941))</f>
        <v>A57524</v>
      </c>
      <c r="AM941" s="216" t="str">
        <f>IF(ISERROR(IF('T203'!K941="","",'T203'!K941)),"",IF('T203'!K941="","",'T203'!K941))</f>
        <v>A35014</v>
      </c>
      <c r="AN941" s="216">
        <f t="shared" si="36"/>
        <v>941</v>
      </c>
      <c r="AO941" s="216" t="str">
        <f>IF(ISERROR('T203'!L941),"",'T203'!L941)</f>
        <v xml:space="preserve"> </v>
      </c>
      <c r="AP941" s="216">
        <f t="shared" si="35"/>
        <v>1</v>
      </c>
      <c r="BV941" s="37"/>
    </row>
    <row r="942" spans="1:74" ht="15">
      <c r="A942" s="37"/>
      <c r="B942" s="37"/>
      <c r="C942" s="37"/>
      <c r="D942" s="37"/>
      <c r="E942" s="37"/>
      <c r="F942" s="37"/>
      <c r="G942" s="37"/>
      <c r="H942" s="37"/>
      <c r="I942" s="37"/>
      <c r="J942" s="37"/>
      <c r="K942" s="37"/>
      <c r="L942" s="37"/>
      <c r="M942" s="37"/>
      <c r="N942" s="37"/>
      <c r="O942" s="37"/>
      <c r="P942" s="37"/>
      <c r="U942" s="114"/>
      <c r="AL942" s="216" t="str">
        <f>IF(ISERROR(IF('T203'!B942="","",'T203'!B942)),"",IF('T203'!B942="","",'T203'!B942))</f>
        <v>A57526</v>
      </c>
      <c r="AM942" s="216" t="str">
        <f>IF(ISERROR(IF('T203'!K942="","",'T203'!K942)),"",IF('T203'!K942="","",'T203'!K942))</f>
        <v>A35016</v>
      </c>
      <c r="AN942" s="216">
        <f t="shared" si="36"/>
        <v>942</v>
      </c>
      <c r="AO942" s="216" t="str">
        <f>IF(ISERROR('T203'!L942),"",'T203'!L942)</f>
        <v xml:space="preserve"> </v>
      </c>
      <c r="AP942" s="216">
        <f t="shared" si="35"/>
        <v>1</v>
      </c>
      <c r="BV942" s="37"/>
    </row>
    <row r="943" spans="1:74" ht="15">
      <c r="A943" s="37"/>
      <c r="B943" s="37"/>
      <c r="C943" s="37"/>
      <c r="D943" s="37"/>
      <c r="E943" s="37"/>
      <c r="F943" s="37"/>
      <c r="G943" s="37"/>
      <c r="H943" s="37"/>
      <c r="I943" s="37"/>
      <c r="J943" s="37"/>
      <c r="K943" s="37"/>
      <c r="L943" s="37"/>
      <c r="M943" s="37"/>
      <c r="N943" s="37"/>
      <c r="O943" s="37"/>
      <c r="P943" s="37"/>
      <c r="U943" s="114"/>
      <c r="AL943" s="216" t="str">
        <f>IF(ISERROR(IF('T203'!B943="","",'T203'!B943)),"",IF('T203'!B943="","",'T203'!B943))</f>
        <v>A57528</v>
      </c>
      <c r="AM943" s="216" t="str">
        <f>IF(ISERROR(IF('T203'!K943="","",'T203'!K943)),"",IF('T203'!K943="","",'T203'!K943))</f>
        <v>A35502</v>
      </c>
      <c r="AN943" s="216">
        <f t="shared" si="36"/>
        <v>943</v>
      </c>
      <c r="AO943" s="216" t="str">
        <f>IF(ISERROR('T203'!L943),"",'T203'!L943)</f>
        <v xml:space="preserve"> </v>
      </c>
      <c r="AP943" s="216">
        <f t="shared" si="35"/>
        <v>1</v>
      </c>
      <c r="BV943" s="37"/>
    </row>
    <row r="944" spans="1:74" ht="15">
      <c r="A944" s="37"/>
      <c r="B944" s="37"/>
      <c r="C944" s="37"/>
      <c r="D944" s="37"/>
      <c r="E944" s="37"/>
      <c r="F944" s="37"/>
      <c r="G944" s="37"/>
      <c r="H944" s="37"/>
      <c r="I944" s="37"/>
      <c r="J944" s="37"/>
      <c r="K944" s="37"/>
      <c r="L944" s="37"/>
      <c r="M944" s="37"/>
      <c r="N944" s="37"/>
      <c r="O944" s="37"/>
      <c r="P944" s="37"/>
      <c r="U944" s="114"/>
      <c r="AL944" s="216" t="str">
        <f>IF(ISERROR(IF('T203'!B944="","",'T203'!B944)),"",IF('T203'!B944="","",'T203'!B944))</f>
        <v>A57530</v>
      </c>
      <c r="AM944" s="216" t="str">
        <f>IF(ISERROR(IF('T203'!K944="","",'T203'!K944)),"",IF('T203'!K944="","",'T203'!K944))</f>
        <v>A35502</v>
      </c>
      <c r="AN944" s="216">
        <f t="shared" si="36"/>
        <v>944</v>
      </c>
      <c r="AO944" s="216" t="str">
        <f>IF(ISERROR('T203'!L944),"",'T203'!L944)</f>
        <v xml:space="preserve"> </v>
      </c>
      <c r="AP944" s="216">
        <f t="shared" si="35"/>
        <v>1</v>
      </c>
      <c r="BV944" s="37"/>
    </row>
    <row r="945" spans="1:74" ht="15">
      <c r="A945" s="37"/>
      <c r="B945" s="37"/>
      <c r="C945" s="37"/>
      <c r="D945" s="37"/>
      <c r="E945" s="37"/>
      <c r="F945" s="37"/>
      <c r="G945" s="37"/>
      <c r="H945" s="37"/>
      <c r="I945" s="37"/>
      <c r="J945" s="37"/>
      <c r="K945" s="37"/>
      <c r="L945" s="37"/>
      <c r="M945" s="37"/>
      <c r="N945" s="37"/>
      <c r="O945" s="37"/>
      <c r="P945" s="37"/>
      <c r="U945" s="114"/>
      <c r="AL945" s="216" t="str">
        <f>IF(ISERROR(IF('T203'!B945="","",'T203'!B945)),"",IF('T203'!B945="","",'T203'!B945))</f>
        <v>A57532</v>
      </c>
      <c r="AM945" s="216" t="str">
        <f>IF(ISERROR(IF('T203'!K945="","",'T203'!K945)),"",IF('T203'!K945="","",'T203'!K945))</f>
        <v>A35504</v>
      </c>
      <c r="AN945" s="216">
        <f t="shared" si="36"/>
        <v>945</v>
      </c>
      <c r="AO945" s="216" t="str">
        <f>IF(ISERROR('T203'!L945),"",'T203'!L945)</f>
        <v xml:space="preserve"> </v>
      </c>
      <c r="AP945" s="216">
        <f t="shared" si="35"/>
        <v>1</v>
      </c>
      <c r="BV945" s="37"/>
    </row>
    <row r="946" spans="1:74" ht="15">
      <c r="A946" s="37"/>
      <c r="B946" s="37"/>
      <c r="C946" s="37"/>
      <c r="D946" s="37"/>
      <c r="E946" s="37"/>
      <c r="F946" s="37"/>
      <c r="G946" s="37"/>
      <c r="H946" s="37"/>
      <c r="I946" s="37"/>
      <c r="J946" s="37"/>
      <c r="K946" s="37"/>
      <c r="L946" s="37"/>
      <c r="M946" s="37"/>
      <c r="N946" s="37"/>
      <c r="O946" s="37"/>
      <c r="P946" s="37"/>
      <c r="U946" s="114"/>
      <c r="AL946" s="216" t="str">
        <f>IF(ISERROR(IF('T203'!B946="","",'T203'!B946)),"",IF('T203'!B946="","",'T203'!B946))</f>
        <v>A57534</v>
      </c>
      <c r="AM946" s="216" t="str">
        <f>IF(ISERROR(IF('T203'!K946="","",'T203'!K946)),"",IF('T203'!K946="","",'T203'!K946))</f>
        <v>A35506</v>
      </c>
      <c r="AN946" s="216">
        <f t="shared" si="36"/>
        <v>946</v>
      </c>
      <c r="AO946" s="216" t="str">
        <f>IF(ISERROR('T203'!L946),"",'T203'!L946)</f>
        <v xml:space="preserve"> </v>
      </c>
      <c r="AP946" s="216">
        <f t="shared" si="35"/>
        <v>1</v>
      </c>
      <c r="BV946" s="37"/>
    </row>
    <row r="947" spans="1:74" ht="15">
      <c r="A947" s="37"/>
      <c r="B947" s="37"/>
      <c r="C947" s="37"/>
      <c r="D947" s="37"/>
      <c r="E947" s="37"/>
      <c r="F947" s="37"/>
      <c r="G947" s="37"/>
      <c r="H947" s="37"/>
      <c r="I947" s="37"/>
      <c r="J947" s="37"/>
      <c r="K947" s="37"/>
      <c r="L947" s="37"/>
      <c r="M947" s="37"/>
      <c r="N947" s="37"/>
      <c r="O947" s="37"/>
      <c r="P947" s="37"/>
      <c r="U947" s="114"/>
      <c r="AL947" s="216" t="str">
        <f>IF(ISERROR(IF('T203'!B947="","",'T203'!B947)),"",IF('T203'!B947="","",'T203'!B947))</f>
        <v>A57536</v>
      </c>
      <c r="AM947" s="216" t="str">
        <f>IF(ISERROR(IF('T203'!K947="","",'T203'!K947)),"",IF('T203'!K947="","",'T203'!K947))</f>
        <v>A35508</v>
      </c>
      <c r="AN947" s="216">
        <f t="shared" si="36"/>
        <v>947</v>
      </c>
      <c r="AO947" s="216" t="str">
        <f>IF(ISERROR('T203'!L947),"",'T203'!L947)</f>
        <v xml:space="preserve"> </v>
      </c>
      <c r="AP947" s="216">
        <f t="shared" si="35"/>
        <v>1</v>
      </c>
      <c r="BV947" s="37"/>
    </row>
    <row r="948" spans="1:74" ht="15">
      <c r="A948" s="37"/>
      <c r="B948" s="37"/>
      <c r="C948" s="37"/>
      <c r="D948" s="37"/>
      <c r="E948" s="37"/>
      <c r="F948" s="37"/>
      <c r="G948" s="37"/>
      <c r="H948" s="37"/>
      <c r="I948" s="37"/>
      <c r="J948" s="37"/>
      <c r="K948" s="37"/>
      <c r="L948" s="37"/>
      <c r="M948" s="37"/>
      <c r="N948" s="37"/>
      <c r="O948" s="37"/>
      <c r="P948" s="37"/>
      <c r="U948" s="114"/>
      <c r="AL948" s="216" t="str">
        <f>IF(ISERROR(IF('T203'!B948="","",'T203'!B948)),"",IF('T203'!B948="","",'T203'!B948))</f>
        <v>A58002</v>
      </c>
      <c r="AM948" s="216" t="str">
        <f>IF(ISERROR(IF('T203'!K948="","",'T203'!K948)),"",IF('T203'!K948="","",'T203'!K948))</f>
        <v>A35510</v>
      </c>
      <c r="AN948" s="216">
        <f t="shared" si="36"/>
        <v>948</v>
      </c>
      <c r="AO948" s="216" t="str">
        <f>IF(ISERROR('T203'!L948),"",'T203'!L948)</f>
        <v xml:space="preserve"> </v>
      </c>
      <c r="AP948" s="216">
        <f t="shared" si="35"/>
        <v>1</v>
      </c>
      <c r="BV948" s="37"/>
    </row>
    <row r="949" spans="1:74" ht="15">
      <c r="A949" s="37"/>
      <c r="B949" s="37"/>
      <c r="C949" s="37"/>
      <c r="D949" s="37"/>
      <c r="E949" s="37"/>
      <c r="F949" s="37"/>
      <c r="G949" s="37"/>
      <c r="H949" s="37"/>
      <c r="I949" s="37"/>
      <c r="J949" s="37"/>
      <c r="K949" s="37"/>
      <c r="L949" s="37"/>
      <c r="M949" s="37"/>
      <c r="N949" s="37"/>
      <c r="O949" s="37"/>
      <c r="P949" s="37"/>
      <c r="U949" s="114"/>
      <c r="AL949" s="216" t="str">
        <f>IF(ISERROR(IF('T203'!B949="","",'T203'!B949)),"",IF('T203'!B949="","",'T203'!B949))</f>
        <v>A58004</v>
      </c>
      <c r="AM949" s="216" t="str">
        <f>IF(ISERROR(IF('T203'!K949="","",'T203'!K949)),"",IF('T203'!K949="","",'T203'!K949))</f>
        <v>A35510</v>
      </c>
      <c r="AN949" s="216">
        <f t="shared" si="36"/>
        <v>949</v>
      </c>
      <c r="AO949" s="216" t="str">
        <f>IF(ISERROR('T203'!L949),"",'T203'!L949)</f>
        <v xml:space="preserve"> </v>
      </c>
      <c r="AP949" s="216">
        <f t="shared" si="35"/>
        <v>1</v>
      </c>
      <c r="BV949" s="37"/>
    </row>
    <row r="950" spans="1:74" ht="15">
      <c r="A950" s="37"/>
      <c r="B950" s="37"/>
      <c r="C950" s="37"/>
      <c r="D950" s="37"/>
      <c r="E950" s="37"/>
      <c r="F950" s="37"/>
      <c r="G950" s="37"/>
      <c r="H950" s="37"/>
      <c r="I950" s="37"/>
      <c r="J950" s="37"/>
      <c r="K950" s="37"/>
      <c r="L950" s="37"/>
      <c r="M950" s="37"/>
      <c r="N950" s="37"/>
      <c r="O950" s="37"/>
      <c r="P950" s="37"/>
      <c r="U950" s="114"/>
      <c r="AL950" s="216" t="str">
        <f>IF(ISERROR(IF('T203'!B950="","",'T203'!B950)),"",IF('T203'!B950="","",'T203'!B950))</f>
        <v>A58502</v>
      </c>
      <c r="AM950" s="216" t="str">
        <f>IF(ISERROR(IF('T203'!K950="","",'T203'!K950)),"",IF('T203'!K950="","",'T203'!K950))</f>
        <v>A35512</v>
      </c>
      <c r="AN950" s="216">
        <f t="shared" si="36"/>
        <v>950</v>
      </c>
      <c r="AO950" s="216" t="str">
        <f>IF(ISERROR('T203'!L950),"",'T203'!L950)</f>
        <v xml:space="preserve"> </v>
      </c>
      <c r="AP950" s="216">
        <f t="shared" si="35"/>
        <v>1</v>
      </c>
      <c r="BV950" s="37"/>
    </row>
    <row r="951" spans="1:74" ht="15">
      <c r="A951" s="37"/>
      <c r="B951" s="37"/>
      <c r="C951" s="37"/>
      <c r="D951" s="37"/>
      <c r="E951" s="37"/>
      <c r="F951" s="37"/>
      <c r="G951" s="37"/>
      <c r="H951" s="37"/>
      <c r="I951" s="37"/>
      <c r="J951" s="37"/>
      <c r="K951" s="37"/>
      <c r="L951" s="37"/>
      <c r="M951" s="37"/>
      <c r="N951" s="37"/>
      <c r="O951" s="37"/>
      <c r="P951" s="37"/>
      <c r="U951" s="114"/>
      <c r="AL951" s="216" t="str">
        <f>IF(ISERROR(IF('T203'!B951="","",'T203'!B951)),"",IF('T203'!B951="","",'T203'!B951))</f>
        <v>A58504</v>
      </c>
      <c r="AM951" s="216" t="str">
        <f>IF(ISERROR(IF('T203'!K951="","",'T203'!K951)),"",IF('T203'!K951="","",'T203'!K951))</f>
        <v>A35514</v>
      </c>
      <c r="AN951" s="216">
        <f t="shared" si="36"/>
        <v>951</v>
      </c>
      <c r="AO951" s="216" t="str">
        <f>IF(ISERROR('T203'!L951),"",'T203'!L951)</f>
        <v xml:space="preserve"> </v>
      </c>
      <c r="AP951" s="216">
        <f t="shared" si="35"/>
        <v>1</v>
      </c>
      <c r="BV951" s="37"/>
    </row>
    <row r="952" spans="1:74" ht="15">
      <c r="A952" s="37"/>
      <c r="B952" s="37"/>
      <c r="C952" s="37"/>
      <c r="D952" s="37"/>
      <c r="E952" s="37"/>
      <c r="F952" s="37"/>
      <c r="G952" s="37"/>
      <c r="H952" s="37"/>
      <c r="I952" s="37"/>
      <c r="J952" s="37"/>
      <c r="K952" s="37"/>
      <c r="L952" s="37"/>
      <c r="M952" s="37"/>
      <c r="N952" s="37"/>
      <c r="O952" s="37"/>
      <c r="P952" s="37"/>
      <c r="U952" s="114"/>
      <c r="AL952" s="216" t="str">
        <f>IF(ISERROR(IF('T203'!B952="","",'T203'!B952)),"",IF('T203'!B952="","",'T203'!B952))</f>
        <v>A60502</v>
      </c>
      <c r="AM952" s="216" t="str">
        <f>IF(ISERROR(IF('T203'!K952="","",'T203'!K952)),"",IF('T203'!K952="","",'T203'!K952))</f>
        <v>A35514</v>
      </c>
      <c r="AN952" s="216">
        <f t="shared" si="36"/>
        <v>952</v>
      </c>
      <c r="AO952" s="216" t="str">
        <f>IF(ISERROR('T203'!L952),"",'T203'!L952)</f>
        <v xml:space="preserve"> </v>
      </c>
      <c r="AP952" s="216">
        <f t="shared" si="35"/>
        <v>1</v>
      </c>
      <c r="BV952" s="37"/>
    </row>
    <row r="953" spans="1:74" ht="15">
      <c r="A953" s="37"/>
      <c r="B953" s="37"/>
      <c r="C953" s="37"/>
      <c r="D953" s="37"/>
      <c r="E953" s="37"/>
      <c r="F953" s="37"/>
      <c r="G953" s="37"/>
      <c r="H953" s="37"/>
      <c r="I953" s="37"/>
      <c r="J953" s="37"/>
      <c r="K953" s="37"/>
      <c r="L953" s="37"/>
      <c r="M953" s="37"/>
      <c r="N953" s="37"/>
      <c r="O953" s="37"/>
      <c r="P953" s="37"/>
      <c r="U953" s="114"/>
      <c r="AL953" s="216" t="str">
        <f>IF(ISERROR(IF('T203'!B953="","",'T203'!B953)),"",IF('T203'!B953="","",'T203'!B953))</f>
        <v>A60504</v>
      </c>
      <c r="AM953" s="216" t="str">
        <f>IF(ISERROR(IF('T203'!K953="","",'T203'!K953)),"",IF('T203'!K953="","",'T203'!K953))</f>
        <v>A35516</v>
      </c>
      <c r="AN953" s="216">
        <f t="shared" si="36"/>
        <v>953</v>
      </c>
      <c r="AO953" s="216" t="str">
        <f>IF(ISERROR('T203'!L953),"",'T203'!L953)</f>
        <v xml:space="preserve"> </v>
      </c>
      <c r="AP953" s="216">
        <f t="shared" si="35"/>
        <v>1</v>
      </c>
      <c r="BV953" s="37"/>
    </row>
    <row r="954" spans="1:74" ht="15">
      <c r="A954" s="37"/>
      <c r="B954" s="37"/>
      <c r="C954" s="37"/>
      <c r="D954" s="37"/>
      <c r="E954" s="37"/>
      <c r="F954" s="37"/>
      <c r="G954" s="37"/>
      <c r="H954" s="37"/>
      <c r="I954" s="37"/>
      <c r="J954" s="37"/>
      <c r="K954" s="37"/>
      <c r="L954" s="37"/>
      <c r="M954" s="37"/>
      <c r="N954" s="37"/>
      <c r="O954" s="37"/>
      <c r="P954" s="37"/>
      <c r="U954" s="114"/>
      <c r="AL954" s="216" t="str">
        <f>IF(ISERROR(IF('T203'!B954="","",'T203'!B954)),"",IF('T203'!B954="","",'T203'!B954))</f>
        <v>A60506</v>
      </c>
      <c r="AM954" s="216" t="str">
        <f>IF(ISERROR(IF('T203'!K954="","",'T203'!K954)),"",IF('T203'!K954="","",'T203'!K954))</f>
        <v>A35516</v>
      </c>
      <c r="AN954" s="216">
        <f t="shared" si="36"/>
        <v>954</v>
      </c>
      <c r="AO954" s="216" t="str">
        <f>IF(ISERROR('T203'!L954),"",'T203'!L954)</f>
        <v xml:space="preserve"> </v>
      </c>
      <c r="AP954" s="216">
        <f t="shared" si="35"/>
        <v>1</v>
      </c>
      <c r="BV954" s="37"/>
    </row>
    <row r="955" spans="1:74" ht="15">
      <c r="A955" s="37"/>
      <c r="B955" s="37"/>
      <c r="C955" s="37"/>
      <c r="D955" s="37"/>
      <c r="E955" s="37"/>
      <c r="F955" s="37"/>
      <c r="G955" s="37"/>
      <c r="H955" s="37"/>
      <c r="I955" s="37"/>
      <c r="J955" s="37"/>
      <c r="K955" s="37"/>
      <c r="L955" s="37"/>
      <c r="M955" s="37"/>
      <c r="N955" s="37"/>
      <c r="O955" s="37"/>
      <c r="P955" s="37"/>
      <c r="U955" s="114"/>
      <c r="AL955" s="216" t="str">
        <f>IF(ISERROR(IF('T203'!B955="","",'T203'!B955)),"",IF('T203'!B955="","",'T203'!B955))</f>
        <v>A60508</v>
      </c>
      <c r="AM955" s="216" t="str">
        <f>IF(ISERROR(IF('T203'!K955="","",'T203'!K955)),"",IF('T203'!K955="","",'T203'!K955))</f>
        <v>A35518</v>
      </c>
      <c r="AN955" s="216">
        <f t="shared" si="36"/>
        <v>955</v>
      </c>
      <c r="AO955" s="216" t="str">
        <f>IF(ISERROR('T203'!L955),"",'T203'!L955)</f>
        <v xml:space="preserve"> </v>
      </c>
      <c r="AP955" s="216">
        <f t="shared" si="35"/>
        <v>1</v>
      </c>
      <c r="BV955" s="37"/>
    </row>
    <row r="956" spans="1:74" ht="15">
      <c r="A956" s="37"/>
      <c r="B956" s="37"/>
      <c r="C956" s="37"/>
      <c r="D956" s="37"/>
      <c r="E956" s="37"/>
      <c r="F956" s="37"/>
      <c r="G956" s="37"/>
      <c r="H956" s="37"/>
      <c r="I956" s="37"/>
      <c r="J956" s="37"/>
      <c r="K956" s="37"/>
      <c r="L956" s="37"/>
      <c r="M956" s="37"/>
      <c r="N956" s="37"/>
      <c r="O956" s="37"/>
      <c r="P956" s="37"/>
      <c r="U956" s="114"/>
      <c r="AL956" s="216" t="str">
        <f>IF(ISERROR(IF('T203'!B956="","",'T203'!B956)),"",IF('T203'!B956="","",'T203'!B956))</f>
        <v>A60510</v>
      </c>
      <c r="AM956" s="216" t="str">
        <f>IF(ISERROR(IF('T203'!K956="","",'T203'!K956)),"",IF('T203'!K956="","",'T203'!K956))</f>
        <v>A35520</v>
      </c>
      <c r="AN956" s="216">
        <f t="shared" si="36"/>
        <v>956</v>
      </c>
      <c r="AO956" s="216" t="str">
        <f>IF(ISERROR('T203'!L956),"",'T203'!L956)</f>
        <v xml:space="preserve"> </v>
      </c>
      <c r="AP956" s="216">
        <f t="shared" si="35"/>
        <v>1</v>
      </c>
      <c r="BV956" s="37"/>
    </row>
    <row r="957" spans="1:74" ht="15">
      <c r="A957" s="37"/>
      <c r="B957" s="37"/>
      <c r="C957" s="37"/>
      <c r="D957" s="37"/>
      <c r="E957" s="37"/>
      <c r="F957" s="37"/>
      <c r="G957" s="37"/>
      <c r="H957" s="37"/>
      <c r="I957" s="37"/>
      <c r="J957" s="37"/>
      <c r="K957" s="37"/>
      <c r="L957" s="37"/>
      <c r="M957" s="37"/>
      <c r="N957" s="37"/>
      <c r="O957" s="37"/>
      <c r="P957" s="37"/>
      <c r="U957" s="114"/>
      <c r="AL957" s="216" t="str">
        <f>IF(ISERROR(IF('T203'!B957="","",'T203'!B957)),"",IF('T203'!B957="","",'T203'!B957))</f>
        <v>A60512</v>
      </c>
      <c r="AM957" s="216" t="str">
        <f>IF(ISERROR(IF('T203'!K957="","",'T203'!K957)),"",IF('T203'!K957="","",'T203'!K957))</f>
        <v>A35520</v>
      </c>
      <c r="AN957" s="216">
        <f t="shared" si="36"/>
        <v>957</v>
      </c>
      <c r="AO957" s="216" t="str">
        <f>IF(ISERROR('T203'!L957),"",'T203'!L957)</f>
        <v xml:space="preserve"> </v>
      </c>
      <c r="AP957" s="216">
        <f t="shared" si="35"/>
        <v>1</v>
      </c>
      <c r="BV957" s="37"/>
    </row>
    <row r="958" spans="1:74" ht="15">
      <c r="A958" s="37"/>
      <c r="B958" s="37"/>
      <c r="C958" s="37"/>
      <c r="D958" s="37"/>
      <c r="E958" s="37"/>
      <c r="F958" s="37"/>
      <c r="G958" s="37"/>
      <c r="H958" s="37"/>
      <c r="I958" s="37"/>
      <c r="J958" s="37"/>
      <c r="K958" s="37"/>
      <c r="L958" s="37"/>
      <c r="M958" s="37"/>
      <c r="N958" s="37"/>
      <c r="O958" s="37"/>
      <c r="P958" s="37"/>
      <c r="U958" s="114"/>
      <c r="AL958" s="216" t="str">
        <f>IF(ISERROR(IF('T203'!B958="","",'T203'!B958)),"",IF('T203'!B958="","",'T203'!B958))</f>
        <v>A60514</v>
      </c>
      <c r="AM958" s="216" t="str">
        <f>IF(ISERROR(IF('T203'!K958="","",'T203'!K958)),"",IF('T203'!K958="","",'T203'!K958))</f>
        <v>A35522</v>
      </c>
      <c r="AN958" s="216">
        <f t="shared" si="36"/>
        <v>958</v>
      </c>
      <c r="AO958" s="216" t="str">
        <f>IF(ISERROR('T203'!L958),"",'T203'!L958)</f>
        <v xml:space="preserve"> </v>
      </c>
      <c r="AP958" s="216">
        <f t="shared" si="35"/>
        <v>1</v>
      </c>
      <c r="BV958" s="37"/>
    </row>
    <row r="959" spans="1:74" ht="15">
      <c r="A959" s="37"/>
      <c r="B959" s="37"/>
      <c r="C959" s="37"/>
      <c r="D959" s="37"/>
      <c r="E959" s="37"/>
      <c r="F959" s="37"/>
      <c r="G959" s="37"/>
      <c r="H959" s="37"/>
      <c r="I959" s="37"/>
      <c r="J959" s="37"/>
      <c r="K959" s="37"/>
      <c r="L959" s="37"/>
      <c r="M959" s="37"/>
      <c r="N959" s="37"/>
      <c r="O959" s="37"/>
      <c r="P959" s="37"/>
      <c r="U959" s="114"/>
      <c r="AL959" s="216" t="str">
        <f>IF(ISERROR(IF('T203'!B959="","",'T203'!B959)),"",IF('T203'!B959="","",'T203'!B959))</f>
        <v>A60516</v>
      </c>
      <c r="AM959" s="216" t="str">
        <f>IF(ISERROR(IF('T203'!K959="","",'T203'!K959)),"",IF('T203'!K959="","",'T203'!K959))</f>
        <v>A35522</v>
      </c>
      <c r="AN959" s="216">
        <f t="shared" si="36"/>
        <v>959</v>
      </c>
      <c r="AO959" s="216" t="str">
        <f>IF(ISERROR('T203'!L959),"",'T203'!L959)</f>
        <v xml:space="preserve"> </v>
      </c>
      <c r="AP959" s="216">
        <f t="shared" si="35"/>
        <v>1</v>
      </c>
      <c r="BV959" s="37"/>
    </row>
    <row r="960" spans="1:74" ht="15">
      <c r="A960" s="37"/>
      <c r="B960" s="37"/>
      <c r="C960" s="37"/>
      <c r="D960" s="37"/>
      <c r="E960" s="37"/>
      <c r="F960" s="37"/>
      <c r="G960" s="37"/>
      <c r="H960" s="37"/>
      <c r="I960" s="37"/>
      <c r="J960" s="37"/>
      <c r="K960" s="37"/>
      <c r="L960" s="37"/>
      <c r="M960" s="37"/>
      <c r="N960" s="37"/>
      <c r="O960" s="37"/>
      <c r="P960" s="37"/>
      <c r="U960" s="114"/>
      <c r="AL960" s="216" t="str">
        <f>IF(ISERROR(IF('T203'!B960="","",'T203'!B960)),"",IF('T203'!B960="","",'T203'!B960))</f>
        <v>A60518</v>
      </c>
      <c r="AM960" s="216" t="str">
        <f>IF(ISERROR(IF('T203'!K960="","",'T203'!K960)),"",IF('T203'!K960="","",'T203'!K960))</f>
        <v>A35524</v>
      </c>
      <c r="AN960" s="216">
        <f t="shared" si="36"/>
        <v>960</v>
      </c>
      <c r="AO960" s="216" t="str">
        <f>IF(ISERROR('T203'!L960),"",'T203'!L960)</f>
        <v xml:space="preserve"> </v>
      </c>
      <c r="AP960" s="216">
        <f t="shared" si="35"/>
        <v>1</v>
      </c>
      <c r="BV960" s="37"/>
    </row>
    <row r="961" spans="1:74" ht="15">
      <c r="A961" s="37"/>
      <c r="B961" s="37"/>
      <c r="C961" s="37"/>
      <c r="D961" s="37"/>
      <c r="E961" s="37"/>
      <c r="F961" s="37"/>
      <c r="G961" s="37"/>
      <c r="H961" s="37"/>
      <c r="I961" s="37"/>
      <c r="J961" s="37"/>
      <c r="K961" s="37"/>
      <c r="L961" s="37"/>
      <c r="M961" s="37"/>
      <c r="N961" s="37"/>
      <c r="O961" s="37"/>
      <c r="P961" s="37"/>
      <c r="U961" s="114"/>
      <c r="AL961" s="216" t="str">
        <f>IF(ISERROR(IF('T203'!B961="","",'T203'!B961)),"",IF('T203'!B961="","",'T203'!B961))</f>
        <v>A60520</v>
      </c>
      <c r="AM961" s="216" t="str">
        <f>IF(ISERROR(IF('T203'!K961="","",'T203'!K961)),"",IF('T203'!K961="","",'T203'!K961))</f>
        <v>A36002</v>
      </c>
      <c r="AN961" s="216">
        <f t="shared" si="36"/>
        <v>961</v>
      </c>
      <c r="AO961" s="216" t="str">
        <f>IF(ISERROR('T203'!L961),"",'T203'!L961)</f>
        <v>18</v>
      </c>
      <c r="AP961" s="216">
        <f t="shared" si="35"/>
        <v>1</v>
      </c>
      <c r="BV961" s="37"/>
    </row>
    <row r="962" spans="1:74" ht="15">
      <c r="A962" s="37"/>
      <c r="B962" s="37"/>
      <c r="C962" s="37"/>
      <c r="D962" s="37"/>
      <c r="E962" s="37"/>
      <c r="F962" s="37"/>
      <c r="G962" s="37"/>
      <c r="H962" s="37"/>
      <c r="I962" s="37"/>
      <c r="J962" s="37"/>
      <c r="K962" s="37"/>
      <c r="L962" s="37"/>
      <c r="M962" s="37"/>
      <c r="N962" s="37"/>
      <c r="O962" s="37"/>
      <c r="P962" s="37"/>
      <c r="U962" s="114"/>
      <c r="AL962" s="216" t="str">
        <f>IF(ISERROR(IF('T203'!B962="","",'T203'!B962)),"",IF('T203'!B962="","",'T203'!B962))</f>
        <v>A60522</v>
      </c>
      <c r="AM962" s="216" t="str">
        <f>IF(ISERROR(IF('T203'!K962="","",'T203'!K962)),"",IF('T203'!K962="","",'T203'!K962))</f>
        <v>A36502</v>
      </c>
      <c r="AN962" s="216">
        <f t="shared" si="36"/>
        <v>962</v>
      </c>
      <c r="AO962" s="216" t="str">
        <f>IF(ISERROR('T203'!L962),"",'T203'!L962)</f>
        <v xml:space="preserve"> </v>
      </c>
      <c r="AP962" s="216">
        <f t="shared" si="35"/>
        <v>1</v>
      </c>
      <c r="BV962" s="37"/>
    </row>
    <row r="963" spans="1:74" ht="15">
      <c r="A963" s="37"/>
      <c r="B963" s="37"/>
      <c r="C963" s="37"/>
      <c r="D963" s="37"/>
      <c r="E963" s="37"/>
      <c r="F963" s="37"/>
      <c r="G963" s="37"/>
      <c r="H963" s="37"/>
      <c r="I963" s="37"/>
      <c r="J963" s="37"/>
      <c r="K963" s="37"/>
      <c r="L963" s="37"/>
      <c r="M963" s="37"/>
      <c r="N963" s="37"/>
      <c r="O963" s="37"/>
      <c r="P963" s="37"/>
      <c r="U963" s="114"/>
      <c r="AL963" s="216" t="str">
        <f>IF(ISERROR(IF('T203'!B963="","",'T203'!B963)),"",IF('T203'!B963="","",'T203'!B963))</f>
        <v>A60524</v>
      </c>
      <c r="AM963" s="216" t="str">
        <f>IF(ISERROR(IF('T203'!K963="","",'T203'!K963)),"",IF('T203'!K963="","",'T203'!K963))</f>
        <v>A37502</v>
      </c>
      <c r="AN963" s="216">
        <f t="shared" si="36"/>
        <v>963</v>
      </c>
      <c r="AO963" s="216" t="str">
        <f>IF(ISERROR('T203'!L963),"",'T203'!L963)</f>
        <v xml:space="preserve"> </v>
      </c>
      <c r="AP963" s="216">
        <f t="shared" si="35"/>
        <v>1</v>
      </c>
      <c r="BV963" s="37"/>
    </row>
    <row r="964" spans="1:74" ht="15">
      <c r="A964" s="37"/>
      <c r="B964" s="37"/>
      <c r="C964" s="37"/>
      <c r="D964" s="37"/>
      <c r="E964" s="37"/>
      <c r="F964" s="37"/>
      <c r="G964" s="37"/>
      <c r="H964" s="37"/>
      <c r="I964" s="37"/>
      <c r="J964" s="37"/>
      <c r="K964" s="37"/>
      <c r="L964" s="37"/>
      <c r="M964" s="37"/>
      <c r="N964" s="37"/>
      <c r="O964" s="37"/>
      <c r="P964" s="37"/>
      <c r="U964" s="114"/>
      <c r="AL964" s="216" t="str">
        <f>IF(ISERROR(IF('T203'!B964="","",'T203'!B964)),"",IF('T203'!B964="","",'T203'!B964))</f>
        <v>A60526</v>
      </c>
      <c r="AM964" s="216" t="str">
        <f>IF(ISERROR(IF('T203'!K964="","",'T203'!K964)),"",IF('T203'!K964="","",'T203'!K964))</f>
        <v>A37502</v>
      </c>
      <c r="AN964" s="216">
        <f t="shared" si="36"/>
        <v>964</v>
      </c>
      <c r="AO964" s="216" t="str">
        <f>IF(ISERROR('T203'!L964),"",'T203'!L964)</f>
        <v xml:space="preserve"> </v>
      </c>
      <c r="AP964" s="216">
        <f t="shared" si="35"/>
        <v>1</v>
      </c>
      <c r="BV964" s="37"/>
    </row>
    <row r="965" spans="1:74" ht="15">
      <c r="A965" s="37"/>
      <c r="B965" s="37"/>
      <c r="C965" s="37"/>
      <c r="D965" s="37"/>
      <c r="E965" s="37"/>
      <c r="F965" s="37"/>
      <c r="G965" s="37"/>
      <c r="H965" s="37"/>
      <c r="I965" s="37"/>
      <c r="J965" s="37"/>
      <c r="K965" s="37"/>
      <c r="L965" s="37"/>
      <c r="M965" s="37"/>
      <c r="N965" s="37"/>
      <c r="O965" s="37"/>
      <c r="P965" s="37"/>
      <c r="U965" s="114"/>
      <c r="AL965" s="216" t="str">
        <f>IF(ISERROR(IF('T203'!B965="","",'T203'!B965)),"",IF('T203'!B965="","",'T203'!B965))</f>
        <v>A60528</v>
      </c>
      <c r="AM965" s="216" t="str">
        <f>IF(ISERROR(IF('T203'!K965="","",'T203'!K965)),"",IF('T203'!K965="","",'T203'!K965))</f>
        <v>A37504</v>
      </c>
      <c r="AN965" s="216">
        <f t="shared" si="36"/>
        <v>965</v>
      </c>
      <c r="AO965" s="216" t="str">
        <f>IF(ISERROR('T203'!L965),"",'T203'!L965)</f>
        <v xml:space="preserve"> </v>
      </c>
      <c r="AP965" s="216">
        <f t="shared" ref="AP965:AP1028" si="37">IF(AO965="",0,1)</f>
        <v>1</v>
      </c>
      <c r="BV965" s="37"/>
    </row>
    <row r="966" spans="1:74" ht="15">
      <c r="A966" s="37"/>
      <c r="B966" s="37"/>
      <c r="C966" s="37"/>
      <c r="D966" s="37"/>
      <c r="E966" s="37"/>
      <c r="F966" s="37"/>
      <c r="G966" s="37"/>
      <c r="H966" s="37"/>
      <c r="I966" s="37"/>
      <c r="J966" s="37"/>
      <c r="K966" s="37"/>
      <c r="L966" s="37"/>
      <c r="M966" s="37"/>
      <c r="N966" s="37"/>
      <c r="O966" s="37"/>
      <c r="P966" s="37"/>
      <c r="U966" s="114"/>
      <c r="AL966" s="216" t="str">
        <f>IF(ISERROR(IF('T203'!B966="","",'T203'!B966)),"",IF('T203'!B966="","",'T203'!B966))</f>
        <v>A60530</v>
      </c>
      <c r="AM966" s="216" t="str">
        <f>IF(ISERROR(IF('T203'!K966="","",'T203'!K966)),"",IF('T203'!K966="","",'T203'!K966))</f>
        <v>A37504</v>
      </c>
      <c r="AN966" s="216">
        <f t="shared" si="36"/>
        <v>966</v>
      </c>
      <c r="AO966" s="216" t="str">
        <f>IF(ISERROR('T203'!L966),"",'T203'!L966)</f>
        <v xml:space="preserve"> </v>
      </c>
      <c r="AP966" s="216">
        <f t="shared" si="37"/>
        <v>1</v>
      </c>
      <c r="BV966" s="37"/>
    </row>
    <row r="967" spans="1:74" ht="15">
      <c r="A967" s="37"/>
      <c r="B967" s="37"/>
      <c r="C967" s="37"/>
      <c r="D967" s="37"/>
      <c r="E967" s="37"/>
      <c r="F967" s="37"/>
      <c r="G967" s="37"/>
      <c r="H967" s="37"/>
      <c r="I967" s="37"/>
      <c r="J967" s="37"/>
      <c r="K967" s="37"/>
      <c r="L967" s="37"/>
      <c r="M967" s="37"/>
      <c r="N967" s="37"/>
      <c r="O967" s="37"/>
      <c r="P967" s="37"/>
      <c r="U967" s="114"/>
      <c r="AL967" s="216" t="str">
        <f>IF(ISERROR(IF('T203'!B967="","",'T203'!B967)),"",IF('T203'!B967="","",'T203'!B967))</f>
        <v>A60532</v>
      </c>
      <c r="AM967" s="216" t="str">
        <f>IF(ISERROR(IF('T203'!K967="","",'T203'!K967)),"",IF('T203'!K967="","",'T203'!K967))</f>
        <v>A37506</v>
      </c>
      <c r="AN967" s="216">
        <f t="shared" si="36"/>
        <v>967</v>
      </c>
      <c r="AO967" s="216" t="str">
        <f>IF(ISERROR('T203'!L967),"",'T203'!L967)</f>
        <v xml:space="preserve"> </v>
      </c>
      <c r="AP967" s="216">
        <f t="shared" si="37"/>
        <v>1</v>
      </c>
      <c r="BV967" s="37"/>
    </row>
    <row r="968" spans="1:74" ht="15">
      <c r="A968" s="37"/>
      <c r="B968" s="37"/>
      <c r="C968" s="37"/>
      <c r="D968" s="37"/>
      <c r="E968" s="37"/>
      <c r="F968" s="37"/>
      <c r="G968" s="37"/>
      <c r="H968" s="37"/>
      <c r="I968" s="37"/>
      <c r="J968" s="37"/>
      <c r="K968" s="37"/>
      <c r="L968" s="37"/>
      <c r="M968" s="37"/>
      <c r="N968" s="37"/>
      <c r="O968" s="37"/>
      <c r="P968" s="37"/>
      <c r="U968" s="114"/>
      <c r="AL968" s="216" t="str">
        <f>IF(ISERROR(IF('T203'!B968="","",'T203'!B968)),"",IF('T203'!B968="","",'T203'!B968))</f>
        <v>A60534</v>
      </c>
      <c r="AM968" s="216" t="str">
        <f>IF(ISERROR(IF('T203'!K968="","",'T203'!K968)),"",IF('T203'!K968="","",'T203'!K968))</f>
        <v>A37508</v>
      </c>
      <c r="AN968" s="216">
        <f t="shared" si="36"/>
        <v>968</v>
      </c>
      <c r="AO968" s="216" t="str">
        <f>IF(ISERROR('T203'!L968),"",'T203'!L968)</f>
        <v xml:space="preserve"> </v>
      </c>
      <c r="AP968" s="216">
        <f t="shared" si="37"/>
        <v>1</v>
      </c>
      <c r="BV968" s="37"/>
    </row>
    <row r="969" spans="1:74" ht="15">
      <c r="A969" s="37"/>
      <c r="B969" s="37"/>
      <c r="C969" s="37"/>
      <c r="D969" s="37"/>
      <c r="E969" s="37"/>
      <c r="F969" s="37"/>
      <c r="G969" s="37"/>
      <c r="H969" s="37"/>
      <c r="I969" s="37"/>
      <c r="J969" s="37"/>
      <c r="K969" s="37"/>
      <c r="L969" s="37"/>
      <c r="M969" s="37"/>
      <c r="N969" s="37"/>
      <c r="O969" s="37"/>
      <c r="P969" s="37"/>
      <c r="U969" s="114"/>
      <c r="AL969" s="216" t="str">
        <f>IF(ISERROR(IF('T203'!B969="","",'T203'!B969)),"",IF('T203'!B969="","",'T203'!B969))</f>
        <v>A60536</v>
      </c>
      <c r="AM969" s="216" t="str">
        <f>IF(ISERROR(IF('T203'!K969="","",'T203'!K969)),"",IF('T203'!K969="","",'T203'!K969))</f>
        <v>A37510</v>
      </c>
      <c r="AN969" s="216">
        <f t="shared" si="36"/>
        <v>969</v>
      </c>
      <c r="AO969" s="216" t="str">
        <f>IF(ISERROR('T203'!L969),"",'T203'!L969)</f>
        <v xml:space="preserve"> </v>
      </c>
      <c r="AP969" s="216">
        <f t="shared" si="37"/>
        <v>1</v>
      </c>
      <c r="BV969" s="37"/>
    </row>
    <row r="970" spans="1:74" ht="15">
      <c r="A970" s="37"/>
      <c r="B970" s="37"/>
      <c r="C970" s="37"/>
      <c r="D970" s="37"/>
      <c r="E970" s="37"/>
      <c r="F970" s="37"/>
      <c r="G970" s="37"/>
      <c r="H970" s="37"/>
      <c r="I970" s="37"/>
      <c r="J970" s="37"/>
      <c r="K970" s="37"/>
      <c r="L970" s="37"/>
      <c r="M970" s="37"/>
      <c r="N970" s="37"/>
      <c r="O970" s="37"/>
      <c r="P970" s="37"/>
      <c r="U970" s="114"/>
      <c r="AL970" s="216" t="str">
        <f>IF(ISERROR(IF('T203'!B970="","",'T203'!B970)),"",IF('T203'!B970="","",'T203'!B970))</f>
        <v>A60538</v>
      </c>
      <c r="AM970" s="216" t="str">
        <f>IF(ISERROR(IF('T203'!K970="","",'T203'!K970)),"",IF('T203'!K970="","",'T203'!K970))</f>
        <v>A37512</v>
      </c>
      <c r="AN970" s="216">
        <f t="shared" si="36"/>
        <v>970</v>
      </c>
      <c r="AO970" s="216" t="str">
        <f>IF(ISERROR('T203'!L970),"",'T203'!L970)</f>
        <v xml:space="preserve"> </v>
      </c>
      <c r="AP970" s="216">
        <f t="shared" si="37"/>
        <v>1</v>
      </c>
      <c r="BV970" s="37"/>
    </row>
    <row r="971" spans="1:74" ht="15">
      <c r="A971" s="37"/>
      <c r="B971" s="37"/>
      <c r="C971" s="37"/>
      <c r="D971" s="37"/>
      <c r="E971" s="37"/>
      <c r="F971" s="37"/>
      <c r="G971" s="37"/>
      <c r="H971" s="37"/>
      <c r="I971" s="37"/>
      <c r="J971" s="37"/>
      <c r="K971" s="37"/>
      <c r="L971" s="37"/>
      <c r="M971" s="37"/>
      <c r="N971" s="37"/>
      <c r="O971" s="37"/>
      <c r="P971" s="37"/>
      <c r="U971" s="114"/>
      <c r="AL971" s="216" t="str">
        <f>IF(ISERROR(IF('T203'!B971="","",'T203'!B971)),"",IF('T203'!B971="","",'T203'!B971))</f>
        <v>A60540</v>
      </c>
      <c r="AM971" s="216" t="str">
        <f>IF(ISERROR(IF('T203'!K971="","",'T203'!K971)),"",IF('T203'!K971="","",'T203'!K971))</f>
        <v>A37514</v>
      </c>
      <c r="AN971" s="216">
        <f t="shared" si="36"/>
        <v>971</v>
      </c>
      <c r="AO971" s="216" t="str">
        <f>IF(ISERROR('T203'!L971),"",'T203'!L971)</f>
        <v xml:space="preserve"> </v>
      </c>
      <c r="AP971" s="216">
        <f t="shared" si="37"/>
        <v>1</v>
      </c>
      <c r="BV971" s="37"/>
    </row>
    <row r="972" spans="1:74" ht="15">
      <c r="A972" s="37"/>
      <c r="B972" s="37"/>
      <c r="C972" s="37"/>
      <c r="D972" s="37"/>
      <c r="E972" s="37"/>
      <c r="F972" s="37"/>
      <c r="G972" s="37"/>
      <c r="H972" s="37"/>
      <c r="I972" s="37"/>
      <c r="J972" s="37"/>
      <c r="K972" s="37"/>
      <c r="L972" s="37"/>
      <c r="M972" s="37"/>
      <c r="N972" s="37"/>
      <c r="O972" s="37"/>
      <c r="P972" s="37"/>
      <c r="U972" s="114"/>
      <c r="AL972" s="216" t="str">
        <f>IF(ISERROR(IF('T203'!B972="","",'T203'!B972)),"",IF('T203'!B972="","",'T203'!B972))</f>
        <v>A60542</v>
      </c>
      <c r="AM972" s="216" t="str">
        <f>IF(ISERROR(IF('T203'!K972="","",'T203'!K972)),"",IF('T203'!K972="","",'T203'!K972))</f>
        <v>A37516</v>
      </c>
      <c r="AN972" s="216">
        <f t="shared" si="36"/>
        <v>972</v>
      </c>
      <c r="AO972" s="216" t="str">
        <f>IF(ISERROR('T203'!L972),"",'T203'!L972)</f>
        <v xml:space="preserve"> </v>
      </c>
      <c r="AP972" s="216">
        <f t="shared" si="37"/>
        <v>1</v>
      </c>
      <c r="BV972" s="37"/>
    </row>
    <row r="973" spans="1:74" ht="15">
      <c r="A973" s="37"/>
      <c r="B973" s="37"/>
      <c r="C973" s="37"/>
      <c r="D973" s="37"/>
      <c r="E973" s="37"/>
      <c r="F973" s="37"/>
      <c r="G973" s="37"/>
      <c r="H973" s="37"/>
      <c r="I973" s="37"/>
      <c r="J973" s="37"/>
      <c r="K973" s="37"/>
      <c r="L973" s="37"/>
      <c r="M973" s="37"/>
      <c r="N973" s="37"/>
      <c r="O973" s="37"/>
      <c r="P973" s="37"/>
      <c r="U973" s="114"/>
      <c r="AL973" s="216" t="str">
        <f>IF(ISERROR(IF('T203'!B973="","",'T203'!B973)),"",IF('T203'!B973="","",'T203'!B973))</f>
        <v>A60544</v>
      </c>
      <c r="AM973" s="216" t="str">
        <f>IF(ISERROR(IF('T203'!K973="","",'T203'!K973)),"",IF('T203'!K973="","",'T203'!K973))</f>
        <v>A37516</v>
      </c>
      <c r="AN973" s="216">
        <f t="shared" ref="AN973:AN1036" si="38">1+AN972</f>
        <v>973</v>
      </c>
      <c r="AO973" s="216" t="str">
        <f>IF(ISERROR('T203'!L973),"",'T203'!L973)</f>
        <v xml:space="preserve"> </v>
      </c>
      <c r="AP973" s="216">
        <f t="shared" si="37"/>
        <v>1</v>
      </c>
      <c r="BV973" s="37"/>
    </row>
    <row r="974" spans="1:74" ht="15">
      <c r="A974" s="37"/>
      <c r="B974" s="37"/>
      <c r="C974" s="37"/>
      <c r="D974" s="37"/>
      <c r="E974" s="37"/>
      <c r="F974" s="37"/>
      <c r="G974" s="37"/>
      <c r="H974" s="37"/>
      <c r="I974" s="37"/>
      <c r="J974" s="37"/>
      <c r="K974" s="37"/>
      <c r="L974" s="37"/>
      <c r="M974" s="37"/>
      <c r="N974" s="37"/>
      <c r="O974" s="37"/>
      <c r="P974" s="37"/>
      <c r="U974" s="114"/>
      <c r="AL974" s="216" t="str">
        <f>IF(ISERROR(IF('T203'!B974="","",'T203'!B974)),"",IF('T203'!B974="","",'T203'!B974))</f>
        <v>A60546</v>
      </c>
      <c r="AM974" s="216" t="str">
        <f>IF(ISERROR(IF('T203'!K974="","",'T203'!K974)),"",IF('T203'!K974="","",'T203'!K974))</f>
        <v>A37518</v>
      </c>
      <c r="AN974" s="216">
        <f t="shared" si="38"/>
        <v>974</v>
      </c>
      <c r="AO974" s="216" t="str">
        <f>IF(ISERROR('T203'!L974),"",'T203'!L974)</f>
        <v xml:space="preserve"> </v>
      </c>
      <c r="AP974" s="216">
        <f t="shared" si="37"/>
        <v>1</v>
      </c>
      <c r="BV974" s="37"/>
    </row>
    <row r="975" spans="1:74" ht="15">
      <c r="A975" s="37"/>
      <c r="B975" s="37"/>
      <c r="C975" s="37"/>
      <c r="D975" s="37"/>
      <c r="E975" s="37"/>
      <c r="F975" s="37"/>
      <c r="G975" s="37"/>
      <c r="H975" s="37"/>
      <c r="I975" s="37"/>
      <c r="J975" s="37"/>
      <c r="K975" s="37"/>
      <c r="L975" s="37"/>
      <c r="M975" s="37"/>
      <c r="N975" s="37"/>
      <c r="O975" s="37"/>
      <c r="P975" s="37"/>
      <c r="U975" s="114"/>
      <c r="AL975" s="216" t="str">
        <f>IF(ISERROR(IF('T203'!B975="","",'T203'!B975)),"",IF('T203'!B975="","",'T203'!B975))</f>
        <v>A60548</v>
      </c>
      <c r="AM975" s="216" t="str">
        <f>IF(ISERROR(IF('T203'!K975="","",'T203'!K975)),"",IF('T203'!K975="","",'T203'!K975))</f>
        <v>A37520</v>
      </c>
      <c r="AN975" s="216">
        <f t="shared" si="38"/>
        <v>975</v>
      </c>
      <c r="AO975" s="216" t="str">
        <f>IF(ISERROR('T203'!L975),"",'T203'!L975)</f>
        <v xml:space="preserve"> </v>
      </c>
      <c r="AP975" s="216">
        <f t="shared" si="37"/>
        <v>1</v>
      </c>
      <c r="BV975" s="37"/>
    </row>
    <row r="976" spans="1:74" ht="15">
      <c r="A976" s="37"/>
      <c r="B976" s="37"/>
      <c r="C976" s="37"/>
      <c r="D976" s="37"/>
      <c r="E976" s="37"/>
      <c r="F976" s="37"/>
      <c r="G976" s="37"/>
      <c r="H976" s="37"/>
      <c r="I976" s="37"/>
      <c r="J976" s="37"/>
      <c r="K976" s="37"/>
      <c r="L976" s="37"/>
      <c r="M976" s="37"/>
      <c r="N976" s="37"/>
      <c r="O976" s="37"/>
      <c r="P976" s="37"/>
      <c r="U976" s="114"/>
      <c r="AL976" s="216" t="str">
        <f>IF(ISERROR(IF('T203'!B976="","",'T203'!B976)),"",IF('T203'!B976="","",'T203'!B976))</f>
        <v>A60550</v>
      </c>
      <c r="AM976" s="216" t="str">
        <f>IF(ISERROR(IF('T203'!K976="","",'T203'!K976)),"",IF('T203'!K976="","",'T203'!K976))</f>
        <v>A37520</v>
      </c>
      <c r="AN976" s="216">
        <f t="shared" si="38"/>
        <v>976</v>
      </c>
      <c r="AO976" s="216" t="str">
        <f>IF(ISERROR('T203'!L976),"",'T203'!L976)</f>
        <v xml:space="preserve"> </v>
      </c>
      <c r="AP976" s="216">
        <f t="shared" si="37"/>
        <v>1</v>
      </c>
      <c r="BV976" s="37"/>
    </row>
    <row r="977" spans="1:74" ht="15">
      <c r="A977" s="37"/>
      <c r="B977" s="37"/>
      <c r="C977" s="37"/>
      <c r="D977" s="37"/>
      <c r="E977" s="37"/>
      <c r="F977" s="37"/>
      <c r="G977" s="37"/>
      <c r="H977" s="37"/>
      <c r="I977" s="37"/>
      <c r="J977" s="37"/>
      <c r="K977" s="37"/>
      <c r="L977" s="37"/>
      <c r="M977" s="37"/>
      <c r="N977" s="37"/>
      <c r="O977" s="37"/>
      <c r="P977" s="37"/>
      <c r="U977" s="114"/>
      <c r="AL977" s="216" t="str">
        <f>IF(ISERROR(IF('T203'!B977="","",'T203'!B977)),"",IF('T203'!B977="","",'T203'!B977))</f>
        <v>A61002</v>
      </c>
      <c r="AM977" s="216" t="str">
        <f>IF(ISERROR(IF('T203'!K977="","",'T203'!K977)),"",IF('T203'!K977="","",'T203'!K977))</f>
        <v>A37522</v>
      </c>
      <c r="AN977" s="216">
        <f t="shared" si="38"/>
        <v>977</v>
      </c>
      <c r="AO977" s="216" t="str">
        <f>IF(ISERROR('T203'!L977),"",'T203'!L977)</f>
        <v xml:space="preserve"> </v>
      </c>
      <c r="AP977" s="216">
        <f t="shared" si="37"/>
        <v>1</v>
      </c>
      <c r="BV977" s="37"/>
    </row>
    <row r="978" spans="1:74" ht="15">
      <c r="A978" s="37"/>
      <c r="B978" s="37"/>
      <c r="C978" s="37"/>
      <c r="D978" s="37"/>
      <c r="E978" s="37"/>
      <c r="F978" s="37"/>
      <c r="G978" s="37"/>
      <c r="H978" s="37"/>
      <c r="I978" s="37"/>
      <c r="J978" s="37"/>
      <c r="K978" s="37"/>
      <c r="L978" s="37"/>
      <c r="M978" s="37"/>
      <c r="N978" s="37"/>
      <c r="O978" s="37"/>
      <c r="P978" s="37"/>
      <c r="U978" s="114"/>
      <c r="AL978" s="216" t="str">
        <f>IF(ISERROR(IF('T203'!B978="","",'T203'!B978)),"",IF('T203'!B978="","",'T203'!B978))</f>
        <v>A61004</v>
      </c>
      <c r="AM978" s="216" t="str">
        <f>IF(ISERROR(IF('T203'!K978="","",'T203'!K978)),"",IF('T203'!K978="","",'T203'!K978))</f>
        <v>A37524</v>
      </c>
      <c r="AN978" s="216">
        <f t="shared" si="38"/>
        <v>978</v>
      </c>
      <c r="AO978" s="216" t="str">
        <f>IF(ISERROR('T203'!L978),"",'T203'!L978)</f>
        <v xml:space="preserve"> </v>
      </c>
      <c r="AP978" s="216">
        <f t="shared" si="37"/>
        <v>1</v>
      </c>
      <c r="BV978" s="37"/>
    </row>
    <row r="979" spans="1:74" ht="15">
      <c r="A979" s="37"/>
      <c r="B979" s="37"/>
      <c r="C979" s="37"/>
      <c r="D979" s="37"/>
      <c r="E979" s="37"/>
      <c r="F979" s="37"/>
      <c r="G979" s="37"/>
      <c r="H979" s="37"/>
      <c r="I979" s="37"/>
      <c r="J979" s="37"/>
      <c r="K979" s="37"/>
      <c r="L979" s="37"/>
      <c r="M979" s="37"/>
      <c r="N979" s="37"/>
      <c r="O979" s="37"/>
      <c r="P979" s="37"/>
      <c r="U979" s="114"/>
      <c r="AL979" s="216" t="str">
        <f>IF(ISERROR(IF('T203'!B979="","",'T203'!B979)),"",IF('T203'!B979="","",'T203'!B979))</f>
        <v>A61006</v>
      </c>
      <c r="AM979" s="216" t="str">
        <f>IF(ISERROR(IF('T203'!K979="","",'T203'!K979)),"",IF('T203'!K979="","",'T203'!K979))</f>
        <v>A37526</v>
      </c>
      <c r="AN979" s="216">
        <f t="shared" si="38"/>
        <v>979</v>
      </c>
      <c r="AO979" s="216" t="str">
        <f>IF(ISERROR('T203'!L979),"",'T203'!L979)</f>
        <v xml:space="preserve"> </v>
      </c>
      <c r="AP979" s="216">
        <f t="shared" si="37"/>
        <v>1</v>
      </c>
      <c r="BV979" s="37"/>
    </row>
    <row r="980" spans="1:74" ht="15">
      <c r="A980" s="37"/>
      <c r="B980" s="37"/>
      <c r="C980" s="37"/>
      <c r="D980" s="37"/>
      <c r="E980" s="37"/>
      <c r="F980" s="37"/>
      <c r="G980" s="37"/>
      <c r="H980" s="37"/>
      <c r="I980" s="37"/>
      <c r="J980" s="37"/>
      <c r="K980" s="37"/>
      <c r="L980" s="37"/>
      <c r="M980" s="37"/>
      <c r="N980" s="37"/>
      <c r="O980" s="37"/>
      <c r="P980" s="37"/>
      <c r="U980" s="114"/>
      <c r="AL980" s="216" t="str">
        <f>IF(ISERROR(IF('T203'!B980="","",'T203'!B980)),"",IF('T203'!B980="","",'T203'!B980))</f>
        <v>A61008</v>
      </c>
      <c r="AM980" s="216" t="str">
        <f>IF(ISERROR(IF('T203'!K980="","",'T203'!K980)),"",IF('T203'!K980="","",'T203'!K980))</f>
        <v>A37528</v>
      </c>
      <c r="AN980" s="216">
        <f t="shared" si="38"/>
        <v>980</v>
      </c>
      <c r="AO980" s="216" t="str">
        <f>IF(ISERROR('T203'!L980),"",'T203'!L980)</f>
        <v xml:space="preserve"> </v>
      </c>
      <c r="AP980" s="216">
        <f t="shared" si="37"/>
        <v>1</v>
      </c>
      <c r="BV980" s="37"/>
    </row>
    <row r="981" spans="1:74" ht="15">
      <c r="A981" s="37"/>
      <c r="B981" s="37"/>
      <c r="C981" s="37"/>
      <c r="D981" s="37"/>
      <c r="E981" s="37"/>
      <c r="F981" s="37"/>
      <c r="G981" s="37"/>
      <c r="H981" s="37"/>
      <c r="I981" s="37"/>
      <c r="J981" s="37"/>
      <c r="K981" s="37"/>
      <c r="L981" s="37"/>
      <c r="M981" s="37"/>
      <c r="N981" s="37"/>
      <c r="O981" s="37"/>
      <c r="P981" s="37"/>
      <c r="U981" s="114"/>
      <c r="AL981" s="216" t="str">
        <f>IF(ISERROR(IF('T203'!B981="","",'T203'!B981)),"",IF('T203'!B981="","",'T203'!B981))</f>
        <v>A61010</v>
      </c>
      <c r="AM981" s="216" t="str">
        <f>IF(ISERROR(IF('T203'!K981="","",'T203'!K981)),"",IF('T203'!K981="","",'T203'!K981))</f>
        <v>A37530</v>
      </c>
      <c r="AN981" s="216">
        <f t="shared" si="38"/>
        <v>981</v>
      </c>
      <c r="AO981" s="216" t="str">
        <f>IF(ISERROR('T203'!L981),"",'T203'!L981)</f>
        <v xml:space="preserve"> </v>
      </c>
      <c r="AP981" s="216">
        <f t="shared" si="37"/>
        <v>1</v>
      </c>
      <c r="BV981" s="37"/>
    </row>
    <row r="982" spans="1:74" ht="15">
      <c r="A982" s="37"/>
      <c r="B982" s="37"/>
      <c r="C982" s="37"/>
      <c r="D982" s="37"/>
      <c r="E982" s="37"/>
      <c r="F982" s="37"/>
      <c r="G982" s="37"/>
      <c r="H982" s="37"/>
      <c r="I982" s="37"/>
      <c r="J982" s="37"/>
      <c r="K982" s="37"/>
      <c r="L982" s="37"/>
      <c r="M982" s="37"/>
      <c r="N982" s="37"/>
      <c r="O982" s="37"/>
      <c r="P982" s="37"/>
      <c r="U982" s="114"/>
      <c r="AL982" s="216" t="str">
        <f>IF(ISERROR(IF('T203'!B982="","",'T203'!B982)),"",IF('T203'!B982="","",'T203'!B982))</f>
        <v>A61012</v>
      </c>
      <c r="AM982" s="216" t="str">
        <f>IF(ISERROR(IF('T203'!K982="","",'T203'!K982)),"",IF('T203'!K982="","",'T203'!K982))</f>
        <v>A37532</v>
      </c>
      <c r="AN982" s="216">
        <f t="shared" si="38"/>
        <v>982</v>
      </c>
      <c r="AO982" s="216" t="str">
        <f>IF(ISERROR('T203'!L982),"",'T203'!L982)</f>
        <v xml:space="preserve"> </v>
      </c>
      <c r="AP982" s="216">
        <f t="shared" si="37"/>
        <v>1</v>
      </c>
      <c r="BV982" s="37"/>
    </row>
    <row r="983" spans="1:74" ht="15">
      <c r="A983" s="37"/>
      <c r="B983" s="37"/>
      <c r="C983" s="37"/>
      <c r="D983" s="37"/>
      <c r="E983" s="37"/>
      <c r="F983" s="37"/>
      <c r="G983" s="37"/>
      <c r="H983" s="37"/>
      <c r="I983" s="37"/>
      <c r="J983" s="37"/>
      <c r="K983" s="37"/>
      <c r="L983" s="37"/>
      <c r="M983" s="37"/>
      <c r="N983" s="37"/>
      <c r="O983" s="37"/>
      <c r="P983" s="37"/>
      <c r="U983" s="114"/>
      <c r="AL983" s="216" t="str">
        <f>IF(ISERROR(IF('T203'!B983="","",'T203'!B983)),"",IF('T203'!B983="","",'T203'!B983))</f>
        <v>A61013</v>
      </c>
      <c r="AM983" s="216" t="str">
        <f>IF(ISERROR(IF('T203'!K983="","",'T203'!K983)),"",IF('T203'!K983="","",'T203'!K983))</f>
        <v>A38002</v>
      </c>
      <c r="AN983" s="216">
        <f t="shared" si="38"/>
        <v>983</v>
      </c>
      <c r="AO983" s="216" t="str">
        <f>IF(ISERROR('T203'!L983),"",'T203'!L983)</f>
        <v>2</v>
      </c>
      <c r="AP983" s="216">
        <f t="shared" si="37"/>
        <v>1</v>
      </c>
      <c r="BV983" s="37"/>
    </row>
    <row r="984" spans="1:74" ht="15">
      <c r="A984" s="37"/>
      <c r="B984" s="37"/>
      <c r="C984" s="37"/>
      <c r="D984" s="37"/>
      <c r="E984" s="37"/>
      <c r="F984" s="37"/>
      <c r="G984" s="37"/>
      <c r="H984" s="37"/>
      <c r="I984" s="37"/>
      <c r="J984" s="37"/>
      <c r="K984" s="37"/>
      <c r="L984" s="37"/>
      <c r="M984" s="37"/>
      <c r="N984" s="37"/>
      <c r="O984" s="37"/>
      <c r="P984" s="37"/>
      <c r="U984" s="114"/>
      <c r="AL984" s="216" t="str">
        <f>IF(ISERROR(IF('T203'!B984="","",'T203'!B984)),"",IF('T203'!B984="","",'T203'!B984))</f>
        <v>A61014</v>
      </c>
      <c r="AM984" s="216" t="str">
        <f>IF(ISERROR(IF('T203'!K984="","",'T203'!K984)),"",IF('T203'!K984="","",'T203'!K984))</f>
        <v>A38502</v>
      </c>
      <c r="AN984" s="216">
        <f t="shared" si="38"/>
        <v>984</v>
      </c>
      <c r="AO984" s="216" t="str">
        <f>IF(ISERROR('T203'!L984),"",'T203'!L984)</f>
        <v xml:space="preserve"> </v>
      </c>
      <c r="AP984" s="216">
        <f t="shared" si="37"/>
        <v>1</v>
      </c>
      <c r="BV984" s="37"/>
    </row>
    <row r="985" spans="1:74" ht="15">
      <c r="A985" s="37"/>
      <c r="B985" s="37"/>
      <c r="C985" s="37"/>
      <c r="D985" s="37"/>
      <c r="E985" s="37"/>
      <c r="F985" s="37"/>
      <c r="G985" s="37"/>
      <c r="H985" s="37"/>
      <c r="I985" s="37"/>
      <c r="J985" s="37"/>
      <c r="K985" s="37"/>
      <c r="L985" s="37"/>
      <c r="M985" s="37"/>
      <c r="N985" s="37"/>
      <c r="O985" s="37"/>
      <c r="P985" s="37"/>
      <c r="U985" s="114"/>
      <c r="AL985" s="216" t="str">
        <f>IF(ISERROR(IF('T203'!B985="","",'T203'!B985)),"",IF('T203'!B985="","",'T203'!B985))</f>
        <v>A61016</v>
      </c>
      <c r="AM985" s="216" t="str">
        <f>IF(ISERROR(IF('T203'!K985="","",'T203'!K985)),"",IF('T203'!K985="","",'T203'!K985))</f>
        <v>A38504</v>
      </c>
      <c r="AN985" s="216">
        <f t="shared" si="38"/>
        <v>985</v>
      </c>
      <c r="AO985" s="216" t="str">
        <f>IF(ISERROR('T203'!L985),"",'T203'!L985)</f>
        <v xml:space="preserve"> </v>
      </c>
      <c r="AP985" s="216">
        <f t="shared" si="37"/>
        <v>1</v>
      </c>
      <c r="BV985" s="37"/>
    </row>
    <row r="986" spans="1:74" ht="15">
      <c r="A986" s="37"/>
      <c r="B986" s="37"/>
      <c r="C986" s="37"/>
      <c r="D986" s="37"/>
      <c r="E986" s="37"/>
      <c r="F986" s="37"/>
      <c r="G986" s="37"/>
      <c r="H986" s="37"/>
      <c r="I986" s="37"/>
      <c r="J986" s="37"/>
      <c r="K986" s="37"/>
      <c r="L986" s="37"/>
      <c r="M986" s="37"/>
      <c r="N986" s="37"/>
      <c r="O986" s="37"/>
      <c r="P986" s="37"/>
      <c r="U986" s="114"/>
      <c r="AL986" s="216" t="str">
        <f>IF(ISERROR(IF('T203'!B986="","",'T203'!B986)),"",IF('T203'!B986="","",'T203'!B986))</f>
        <v>A61018</v>
      </c>
      <c r="AM986" s="216" t="str">
        <f>IF(ISERROR(IF('T203'!K986="","",'T203'!K986)),"",IF('T203'!K986="","",'T203'!K986))</f>
        <v>A38506</v>
      </c>
      <c r="AN986" s="216">
        <f t="shared" si="38"/>
        <v>986</v>
      </c>
      <c r="AO986" s="216" t="str">
        <f>IF(ISERROR('T203'!L986),"",'T203'!L986)</f>
        <v xml:space="preserve"> </v>
      </c>
      <c r="AP986" s="216">
        <f t="shared" si="37"/>
        <v>1</v>
      </c>
      <c r="BV986" s="37"/>
    </row>
    <row r="987" spans="1:74" ht="15">
      <c r="A987" s="37"/>
      <c r="B987" s="37"/>
      <c r="C987" s="37"/>
      <c r="D987" s="37"/>
      <c r="E987" s="37"/>
      <c r="F987" s="37"/>
      <c r="G987" s="37"/>
      <c r="H987" s="37"/>
      <c r="I987" s="37"/>
      <c r="J987" s="37"/>
      <c r="K987" s="37"/>
      <c r="L987" s="37"/>
      <c r="M987" s="37"/>
      <c r="N987" s="37"/>
      <c r="O987" s="37"/>
      <c r="P987" s="37"/>
      <c r="U987" s="114"/>
      <c r="AL987" s="216" t="str">
        <f>IF(ISERROR(IF('T203'!B987="","",'T203'!B987)),"",IF('T203'!B987="","",'T203'!B987))</f>
        <v>A61020</v>
      </c>
      <c r="AM987" s="216" t="str">
        <f>IF(ISERROR(IF('T203'!K987="","",'T203'!K987)),"",IF('T203'!K987="","",'T203'!K987))</f>
        <v>A39502</v>
      </c>
      <c r="AN987" s="216">
        <f t="shared" si="38"/>
        <v>987</v>
      </c>
      <c r="AO987" s="216" t="str">
        <f>IF(ISERROR('T203'!L987),"",'T203'!L987)</f>
        <v xml:space="preserve"> </v>
      </c>
      <c r="AP987" s="216">
        <f t="shared" si="37"/>
        <v>1</v>
      </c>
      <c r="BV987" s="37"/>
    </row>
    <row r="988" spans="1:74" ht="15">
      <c r="A988" s="37"/>
      <c r="B988" s="37"/>
      <c r="C988" s="37"/>
      <c r="D988" s="37"/>
      <c r="E988" s="37"/>
      <c r="F988" s="37"/>
      <c r="G988" s="37"/>
      <c r="H988" s="37"/>
      <c r="I988" s="37"/>
      <c r="J988" s="37"/>
      <c r="K988" s="37"/>
      <c r="L988" s="37"/>
      <c r="M988" s="37"/>
      <c r="N988" s="37"/>
      <c r="O988" s="37"/>
      <c r="P988" s="37"/>
      <c r="U988" s="114"/>
      <c r="AL988" s="216" t="str">
        <f>IF(ISERROR(IF('T203'!B988="","",'T203'!B988)),"",IF('T203'!B988="","",'T203'!B988))</f>
        <v>A61022</v>
      </c>
      <c r="AM988" s="216" t="str">
        <f>IF(ISERROR(IF('T203'!K988="","",'T203'!K988)),"",IF('T203'!K988="","",'T203'!K988))</f>
        <v>A39504</v>
      </c>
      <c r="AN988" s="216">
        <f t="shared" si="38"/>
        <v>988</v>
      </c>
      <c r="AO988" s="216" t="str">
        <f>IF(ISERROR('T203'!L988),"",'T203'!L988)</f>
        <v xml:space="preserve"> </v>
      </c>
      <c r="AP988" s="216">
        <f t="shared" si="37"/>
        <v>1</v>
      </c>
      <c r="BV988" s="37"/>
    </row>
    <row r="989" spans="1:74" ht="15">
      <c r="A989" s="37"/>
      <c r="B989" s="37"/>
      <c r="C989" s="37"/>
      <c r="D989" s="37"/>
      <c r="E989" s="37"/>
      <c r="F989" s="37"/>
      <c r="G989" s="37"/>
      <c r="H989" s="37"/>
      <c r="I989" s="37"/>
      <c r="J989" s="37"/>
      <c r="K989" s="37"/>
      <c r="L989" s="37"/>
      <c r="M989" s="37"/>
      <c r="N989" s="37"/>
      <c r="O989" s="37"/>
      <c r="P989" s="37"/>
      <c r="U989" s="114"/>
      <c r="AL989" s="216" t="str">
        <f>IF(ISERROR(IF('T203'!B989="","",'T203'!B989)),"",IF('T203'!B989="","",'T203'!B989))</f>
        <v>A61024</v>
      </c>
      <c r="AM989" s="216" t="str">
        <f>IF(ISERROR(IF('T203'!K989="","",'T203'!K989)),"",IF('T203'!K989="","",'T203'!K989))</f>
        <v>A39506</v>
      </c>
      <c r="AN989" s="216">
        <f t="shared" si="38"/>
        <v>989</v>
      </c>
      <c r="AO989" s="216" t="str">
        <f>IF(ISERROR('T203'!L989),"",'T203'!L989)</f>
        <v xml:space="preserve"> </v>
      </c>
      <c r="AP989" s="216">
        <f t="shared" si="37"/>
        <v>1</v>
      </c>
      <c r="BV989" s="37"/>
    </row>
    <row r="990" spans="1:74" ht="15">
      <c r="A990" s="37"/>
      <c r="B990" s="37"/>
      <c r="C990" s="37"/>
      <c r="D990" s="37"/>
      <c r="E990" s="37"/>
      <c r="F990" s="37"/>
      <c r="G990" s="37"/>
      <c r="H990" s="37"/>
      <c r="I990" s="37"/>
      <c r="J990" s="37"/>
      <c r="K990" s="37"/>
      <c r="L990" s="37"/>
      <c r="M990" s="37"/>
      <c r="N990" s="37"/>
      <c r="O990" s="37"/>
      <c r="P990" s="37"/>
      <c r="U990" s="114"/>
      <c r="AL990" s="216" t="str">
        <f>IF(ISERROR(IF('T203'!B990="","",'T203'!B990)),"",IF('T203'!B990="","",'T203'!B990))</f>
        <v>A61026</v>
      </c>
      <c r="AM990" s="216" t="str">
        <f>IF(ISERROR(IF('T203'!K990="","",'T203'!K990)),"",IF('T203'!K990="","",'T203'!K990))</f>
        <v>A39508</v>
      </c>
      <c r="AN990" s="216">
        <f t="shared" si="38"/>
        <v>990</v>
      </c>
      <c r="AO990" s="216" t="str">
        <f>IF(ISERROR('T203'!L990),"",'T203'!L990)</f>
        <v xml:space="preserve"> </v>
      </c>
      <c r="AP990" s="216">
        <f t="shared" si="37"/>
        <v>1</v>
      </c>
      <c r="BV990" s="37"/>
    </row>
    <row r="991" spans="1:74" ht="15">
      <c r="A991" s="37"/>
      <c r="B991" s="37"/>
      <c r="C991" s="37"/>
      <c r="D991" s="37"/>
      <c r="E991" s="37"/>
      <c r="F991" s="37"/>
      <c r="G991" s="37"/>
      <c r="H991" s="37"/>
      <c r="I991" s="37"/>
      <c r="J991" s="37"/>
      <c r="K991" s="37"/>
      <c r="L991" s="37"/>
      <c r="M991" s="37"/>
      <c r="N991" s="37"/>
      <c r="O991" s="37"/>
      <c r="P991" s="37"/>
      <c r="U991" s="114"/>
      <c r="AL991" s="216" t="str">
        <f>IF(ISERROR(IF('T203'!B991="","",'T203'!B991)),"",IF('T203'!B991="","",'T203'!B991))</f>
        <v>A61028</v>
      </c>
      <c r="AM991" s="216" t="str">
        <f>IF(ISERROR(IF('T203'!K991="","",'T203'!K991)),"",IF('T203'!K991="","",'T203'!K991))</f>
        <v>A39510</v>
      </c>
      <c r="AN991" s="216">
        <f t="shared" si="38"/>
        <v>991</v>
      </c>
      <c r="AO991" s="216" t="str">
        <f>IF(ISERROR('T203'!L991),"",'T203'!L991)</f>
        <v xml:space="preserve"> </v>
      </c>
      <c r="AP991" s="216">
        <f t="shared" si="37"/>
        <v>1</v>
      </c>
      <c r="BV991" s="37"/>
    </row>
    <row r="992" spans="1:74" ht="15">
      <c r="A992" s="37"/>
      <c r="B992" s="37"/>
      <c r="C992" s="37"/>
      <c r="D992" s="37"/>
      <c r="E992" s="37"/>
      <c r="F992" s="37"/>
      <c r="G992" s="37"/>
      <c r="H992" s="37"/>
      <c r="I992" s="37"/>
      <c r="J992" s="37"/>
      <c r="K992" s="37"/>
      <c r="L992" s="37"/>
      <c r="M992" s="37"/>
      <c r="N992" s="37"/>
      <c r="O992" s="37"/>
      <c r="P992" s="37"/>
      <c r="U992" s="114"/>
      <c r="AL992" s="216" t="str">
        <f>IF(ISERROR(IF('T203'!B992="","",'T203'!B992)),"",IF('T203'!B992="","",'T203'!B992))</f>
        <v>A61030</v>
      </c>
      <c r="AM992" s="216" t="str">
        <f>IF(ISERROR(IF('T203'!K992="","",'T203'!K992)),"",IF('T203'!K992="","",'T203'!K992))</f>
        <v>A40002</v>
      </c>
      <c r="AN992" s="216">
        <f t="shared" si="38"/>
        <v>992</v>
      </c>
      <c r="AO992" s="216" t="str">
        <f>IF(ISERROR('T203'!L992),"",'T203'!L992)</f>
        <v>11-12</v>
      </c>
      <c r="AP992" s="216">
        <f t="shared" si="37"/>
        <v>1</v>
      </c>
      <c r="BV992" s="37"/>
    </row>
    <row r="993" spans="1:74" ht="15">
      <c r="A993" s="37"/>
      <c r="B993" s="37"/>
      <c r="C993" s="37"/>
      <c r="D993" s="37"/>
      <c r="E993" s="37"/>
      <c r="F993" s="37"/>
      <c r="G993" s="37"/>
      <c r="H993" s="37"/>
      <c r="I993" s="37"/>
      <c r="J993" s="37"/>
      <c r="K993" s="37"/>
      <c r="L993" s="37"/>
      <c r="M993" s="37"/>
      <c r="N993" s="37"/>
      <c r="O993" s="37"/>
      <c r="P993" s="37"/>
      <c r="U993" s="114"/>
      <c r="AL993" s="216" t="str">
        <f>IF(ISERROR(IF('T203'!B993="","",'T203'!B993)),"",IF('T203'!B993="","",'T203'!B993))</f>
        <v>A61032</v>
      </c>
      <c r="AM993" s="216" t="str">
        <f>IF(ISERROR(IF('T203'!K993="","",'T203'!K993)),"",IF('T203'!K993="","",'T203'!K993))</f>
        <v>A40002</v>
      </c>
      <c r="AN993" s="216">
        <f t="shared" si="38"/>
        <v>993</v>
      </c>
      <c r="AO993" s="216" t="str">
        <f>IF(ISERROR('T203'!L993),"",'T203'!L993)</f>
        <v>12</v>
      </c>
      <c r="AP993" s="216">
        <f t="shared" si="37"/>
        <v>1</v>
      </c>
      <c r="BV993" s="37"/>
    </row>
    <row r="994" spans="1:74" ht="15">
      <c r="A994" s="37"/>
      <c r="B994" s="37"/>
      <c r="C994" s="37"/>
      <c r="D994" s="37"/>
      <c r="E994" s="37"/>
      <c r="F994" s="37"/>
      <c r="G994" s="37"/>
      <c r="H994" s="37"/>
      <c r="I994" s="37"/>
      <c r="J994" s="37"/>
      <c r="K994" s="37"/>
      <c r="L994" s="37"/>
      <c r="M994" s="37"/>
      <c r="N994" s="37"/>
      <c r="O994" s="37"/>
      <c r="P994" s="37"/>
      <c r="U994" s="114"/>
      <c r="AL994" s="216" t="str">
        <f>IF(ISERROR(IF('T203'!B994="","",'T203'!B994)),"",IF('T203'!B994="","",'T203'!B994))</f>
        <v>A61036</v>
      </c>
      <c r="AM994" s="216" t="str">
        <f>IF(ISERROR(IF('T203'!K994="","",'T203'!K994)),"",IF('T203'!K994="","",'T203'!K994))</f>
        <v>A40004</v>
      </c>
      <c r="AN994" s="216">
        <f t="shared" si="38"/>
        <v>994</v>
      </c>
      <c r="AO994" s="216" t="str">
        <f>IF(ISERROR('T203'!L994),"",'T203'!L994)</f>
        <v xml:space="preserve"> </v>
      </c>
      <c r="AP994" s="216">
        <f t="shared" si="37"/>
        <v>1</v>
      </c>
      <c r="BV994" s="37"/>
    </row>
    <row r="995" spans="1:74" ht="15">
      <c r="A995" s="37"/>
      <c r="B995" s="37"/>
      <c r="C995" s="37"/>
      <c r="D995" s="37"/>
      <c r="E995" s="37"/>
      <c r="F995" s="37"/>
      <c r="G995" s="37"/>
      <c r="H995" s="37"/>
      <c r="I995" s="37"/>
      <c r="J995" s="37"/>
      <c r="K995" s="37"/>
      <c r="L995" s="37"/>
      <c r="M995" s="37"/>
      <c r="N995" s="37"/>
      <c r="O995" s="37"/>
      <c r="P995" s="37"/>
      <c r="U995" s="114"/>
      <c r="AL995" s="216" t="str">
        <f>IF(ISERROR(IF('T203'!B995="","",'T203'!B995)),"",IF('T203'!B995="","",'T203'!B995))</f>
        <v>A61038</v>
      </c>
      <c r="AM995" s="216" t="str">
        <f>IF(ISERROR(IF('T203'!K995="","",'T203'!K995)),"",IF('T203'!K995="","",'T203'!K995))</f>
        <v>A40006</v>
      </c>
      <c r="AN995" s="216">
        <f t="shared" si="38"/>
        <v>995</v>
      </c>
      <c r="AO995" s="216" t="str">
        <f>IF(ISERROR('T203'!L995),"",'T203'!L995)</f>
        <v>10-13</v>
      </c>
      <c r="AP995" s="216">
        <f t="shared" si="37"/>
        <v>1</v>
      </c>
      <c r="BV995" s="37"/>
    </row>
    <row r="996" spans="1:74" ht="15">
      <c r="A996" s="37"/>
      <c r="B996" s="37"/>
      <c r="C996" s="37"/>
      <c r="D996" s="37"/>
      <c r="E996" s="37"/>
      <c r="F996" s="37"/>
      <c r="G996" s="37"/>
      <c r="H996" s="37"/>
      <c r="I996" s="37"/>
      <c r="J996" s="37"/>
      <c r="K996" s="37"/>
      <c r="L996" s="37"/>
      <c r="M996" s="37"/>
      <c r="N996" s="37"/>
      <c r="O996" s="37"/>
      <c r="P996" s="37"/>
      <c r="U996" s="114"/>
      <c r="AL996" s="216" t="str">
        <f>IF(ISERROR(IF('T203'!B996="","",'T203'!B996)),"",IF('T203'!B996="","",'T203'!B996))</f>
        <v>A62002</v>
      </c>
      <c r="AM996" s="216" t="str">
        <f>IF(ISERROR(IF('T203'!K996="","",'T203'!K996)),"",IF('T203'!K996="","",'T203'!K996))</f>
        <v>A40006</v>
      </c>
      <c r="AN996" s="216">
        <f t="shared" si="38"/>
        <v>996</v>
      </c>
      <c r="AO996" s="216" t="str">
        <f>IF(ISERROR('T203'!L996),"",'T203'!L996)</f>
        <v>11B-TOP 13' OF 13</v>
      </c>
      <c r="AP996" s="216">
        <f t="shared" si="37"/>
        <v>1</v>
      </c>
      <c r="BV996" s="37"/>
    </row>
    <row r="997" spans="1:74" ht="15">
      <c r="A997" s="37"/>
      <c r="B997" s="37"/>
      <c r="C997" s="37"/>
      <c r="D997" s="37"/>
      <c r="E997" s="37"/>
      <c r="F997" s="37"/>
      <c r="G997" s="37"/>
      <c r="H997" s="37"/>
      <c r="I997" s="37"/>
      <c r="J997" s="37"/>
      <c r="K997" s="37"/>
      <c r="L997" s="37"/>
      <c r="M997" s="37"/>
      <c r="N997" s="37"/>
      <c r="O997" s="37"/>
      <c r="P997" s="37"/>
      <c r="U997" s="114"/>
      <c r="AL997" s="216" t="str">
        <f>IF(ISERROR(IF('T203'!B997="","",'T203'!B997)),"",IF('T203'!B997="","",'T203'!B997))</f>
        <v>A62004</v>
      </c>
      <c r="AM997" s="216" t="str">
        <f>IF(ISERROR(IF('T203'!K997="","",'T203'!K997)),"",IF('T203'!K997="","",'T203'!K997))</f>
        <v>A40006</v>
      </c>
      <c r="AN997" s="216">
        <f t="shared" si="38"/>
        <v>997</v>
      </c>
      <c r="AO997" s="216" t="str">
        <f>IF(ISERROR('T203'!L997),"",'T203'!L997)</f>
        <v>12</v>
      </c>
      <c r="AP997" s="216">
        <f t="shared" si="37"/>
        <v>1</v>
      </c>
      <c r="BV997" s="37"/>
    </row>
    <row r="998" spans="1:74" ht="15">
      <c r="A998" s="37"/>
      <c r="B998" s="37"/>
      <c r="C998" s="37"/>
      <c r="D998" s="37"/>
      <c r="E998" s="37"/>
      <c r="F998" s="37"/>
      <c r="G998" s="37"/>
      <c r="H998" s="37"/>
      <c r="I998" s="37"/>
      <c r="J998" s="37"/>
      <c r="K998" s="37"/>
      <c r="L998" s="37"/>
      <c r="M998" s="37"/>
      <c r="N998" s="37"/>
      <c r="O998" s="37"/>
      <c r="P998" s="37"/>
      <c r="U998" s="114"/>
      <c r="AL998" s="216" t="str">
        <f>IF(ISERROR(IF('T203'!B998="","",'T203'!B998)),"",IF('T203'!B998="","",'T203'!B998))</f>
        <v>A62006</v>
      </c>
      <c r="AM998" s="216" t="str">
        <f>IF(ISERROR(IF('T203'!K998="","",'T203'!K998)),"",IF('T203'!K998="","",'T203'!K998))</f>
        <v>A40006</v>
      </c>
      <c r="AN998" s="216">
        <f t="shared" si="38"/>
        <v>998</v>
      </c>
      <c r="AO998" s="216" t="str">
        <f>IF(ISERROR('T203'!L998),"",'T203'!L998)</f>
        <v>3-5</v>
      </c>
      <c r="AP998" s="216">
        <f t="shared" si="37"/>
        <v>1</v>
      </c>
      <c r="BV998" s="37"/>
    </row>
    <row r="999" spans="1:74" ht="15">
      <c r="A999" s="37"/>
      <c r="B999" s="37"/>
      <c r="C999" s="37"/>
      <c r="D999" s="37"/>
      <c r="E999" s="37"/>
      <c r="F999" s="37"/>
      <c r="G999" s="37"/>
      <c r="H999" s="37"/>
      <c r="I999" s="37"/>
      <c r="J999" s="37"/>
      <c r="K999" s="37"/>
      <c r="L999" s="37"/>
      <c r="M999" s="37"/>
      <c r="N999" s="37"/>
      <c r="O999" s="37"/>
      <c r="P999" s="37"/>
      <c r="U999" s="114"/>
      <c r="AL999" s="216" t="str">
        <f>IF(ISERROR(IF('T203'!B999="","",'T203'!B999)),"",IF('T203'!B999="","",'T203'!B999))</f>
        <v>A62008</v>
      </c>
      <c r="AM999" s="216" t="str">
        <f>IF(ISERROR(IF('T203'!K999="","",'T203'!K999)),"",IF('T203'!K999="","",'T203'!K999))</f>
        <v>A40006</v>
      </c>
      <c r="AN999" s="216">
        <f t="shared" si="38"/>
        <v>999</v>
      </c>
      <c r="AO999" s="216" t="str">
        <f>IF(ISERROR('T203'!L999),"",'T203'!L999)</f>
        <v>7-11</v>
      </c>
      <c r="AP999" s="216">
        <f t="shared" si="37"/>
        <v>1</v>
      </c>
      <c r="BV999" s="37"/>
    </row>
    <row r="1000" spans="1:74" ht="15">
      <c r="A1000" s="37"/>
      <c r="B1000" s="37"/>
      <c r="C1000" s="37"/>
      <c r="D1000" s="37"/>
      <c r="E1000" s="37"/>
      <c r="F1000" s="37"/>
      <c r="G1000" s="37"/>
      <c r="H1000" s="37"/>
      <c r="I1000" s="37"/>
      <c r="J1000" s="37"/>
      <c r="K1000" s="37"/>
      <c r="L1000" s="37"/>
      <c r="M1000" s="37"/>
      <c r="N1000" s="37"/>
      <c r="O1000" s="37"/>
      <c r="P1000" s="37"/>
      <c r="U1000" s="114"/>
      <c r="AL1000" s="216" t="str">
        <f>IF(ISERROR(IF('T203'!B1000="","",'T203'!B1000)),"",IF('T203'!B1000="","",'T203'!B1000))</f>
        <v>A62502</v>
      </c>
      <c r="AM1000" s="216" t="str">
        <f>IF(ISERROR(IF('T203'!K1000="","",'T203'!K1000)),"",IF('T203'!K1000="","",'T203'!K1000))</f>
        <v>A40006</v>
      </c>
      <c r="AN1000" s="216">
        <f t="shared" si="38"/>
        <v>1000</v>
      </c>
      <c r="AO1000" s="216" t="str">
        <f>IF(ISERROR('T203'!L1000),"",'T203'!L1000)</f>
        <v>7-9</v>
      </c>
      <c r="AP1000" s="216">
        <f t="shared" si="37"/>
        <v>1</v>
      </c>
      <c r="BV1000" s="37"/>
    </row>
    <row r="1001" spans="1:74" ht="15">
      <c r="A1001" s="37"/>
      <c r="B1001" s="37"/>
      <c r="C1001" s="37"/>
      <c r="D1001" s="37"/>
      <c r="E1001" s="37"/>
      <c r="F1001" s="37"/>
      <c r="G1001" s="37"/>
      <c r="H1001" s="37"/>
      <c r="I1001" s="37"/>
      <c r="J1001" s="37"/>
      <c r="K1001" s="37"/>
      <c r="L1001" s="37"/>
      <c r="M1001" s="37"/>
      <c r="N1001" s="37"/>
      <c r="O1001" s="37"/>
      <c r="P1001" s="37"/>
      <c r="U1001" s="114"/>
      <c r="AL1001" s="216" t="str">
        <f>IF(ISERROR(IF('T203'!B1001="","",'T203'!B1001)),"",IF('T203'!B1001="","",'T203'!B1001))</f>
        <v>A63002</v>
      </c>
      <c r="AM1001" s="216" t="str">
        <f>IF(ISERROR(IF('T203'!K1001="","",'T203'!K1001)),"",IF('T203'!K1001="","",'T203'!K1001))</f>
        <v>A40006</v>
      </c>
      <c r="AN1001" s="216">
        <f t="shared" si="38"/>
        <v>1001</v>
      </c>
      <c r="AO1001" s="216" t="str">
        <f>IF(ISERROR('T203'!L1001),"",'T203'!L1001)</f>
        <v>8-11</v>
      </c>
      <c r="AP1001" s="216">
        <f t="shared" si="37"/>
        <v>1</v>
      </c>
      <c r="BV1001" s="37"/>
    </row>
    <row r="1002" spans="1:74" ht="15">
      <c r="A1002" s="37"/>
      <c r="B1002" s="37"/>
      <c r="C1002" s="37"/>
      <c r="D1002" s="37"/>
      <c r="E1002" s="37"/>
      <c r="F1002" s="37"/>
      <c r="G1002" s="37"/>
      <c r="H1002" s="37"/>
      <c r="I1002" s="37"/>
      <c r="J1002" s="37"/>
      <c r="K1002" s="37"/>
      <c r="L1002" s="37"/>
      <c r="M1002" s="37"/>
      <c r="N1002" s="37"/>
      <c r="O1002" s="37"/>
      <c r="P1002" s="37"/>
      <c r="U1002" s="114"/>
      <c r="AL1002" s="216" t="str">
        <f>IF(ISERROR(IF('T203'!B1002="","",'T203'!B1002)),"",IF('T203'!B1002="","",'T203'!B1002))</f>
        <v>A63004</v>
      </c>
      <c r="AM1002" s="216" t="str">
        <f>IF(ISERROR(IF('T203'!K1002="","",'T203'!K1002)),"",IF('T203'!K1002="","",'T203'!K1002))</f>
        <v>A40502</v>
      </c>
      <c r="AN1002" s="216">
        <f t="shared" si="38"/>
        <v>1002</v>
      </c>
      <c r="AO1002" s="216" t="str">
        <f>IF(ISERROR('T203'!L1002),"",'T203'!L1002)</f>
        <v xml:space="preserve"> </v>
      </c>
      <c r="AP1002" s="216">
        <f t="shared" si="37"/>
        <v>1</v>
      </c>
      <c r="BV1002" s="37"/>
    </row>
    <row r="1003" spans="1:74" ht="15">
      <c r="A1003" s="37"/>
      <c r="B1003" s="37"/>
      <c r="C1003" s="37"/>
      <c r="D1003" s="37"/>
      <c r="E1003" s="37"/>
      <c r="F1003" s="37"/>
      <c r="G1003" s="37"/>
      <c r="H1003" s="37"/>
      <c r="I1003" s="37"/>
      <c r="J1003" s="37"/>
      <c r="K1003" s="37"/>
      <c r="L1003" s="37"/>
      <c r="M1003" s="37"/>
      <c r="N1003" s="37"/>
      <c r="O1003" s="37"/>
      <c r="P1003" s="37"/>
      <c r="U1003" s="114"/>
      <c r="AL1003" s="216" t="str">
        <f>IF(ISERROR(IF('T203'!B1003="","",'T203'!B1003)),"",IF('T203'!B1003="","",'T203'!B1003))</f>
        <v>A63006</v>
      </c>
      <c r="AM1003" s="216" t="str">
        <f>IF(ISERROR(IF('T203'!K1003="","",'T203'!K1003)),"",IF('T203'!K1003="","",'T203'!K1003))</f>
        <v>A40504</v>
      </c>
      <c r="AN1003" s="216">
        <f t="shared" si="38"/>
        <v>1003</v>
      </c>
      <c r="AO1003" s="216" t="str">
        <f>IF(ISERROR('T203'!L1003),"",'T203'!L1003)</f>
        <v xml:space="preserve"> </v>
      </c>
      <c r="AP1003" s="216">
        <f t="shared" si="37"/>
        <v>1</v>
      </c>
      <c r="BV1003" s="37"/>
    </row>
    <row r="1004" spans="1:74" ht="15">
      <c r="A1004" s="37"/>
      <c r="B1004" s="37"/>
      <c r="C1004" s="37"/>
      <c r="D1004" s="37"/>
      <c r="E1004" s="37"/>
      <c r="F1004" s="37"/>
      <c r="G1004" s="37"/>
      <c r="H1004" s="37"/>
      <c r="I1004" s="37"/>
      <c r="J1004" s="37"/>
      <c r="K1004" s="37"/>
      <c r="L1004" s="37"/>
      <c r="M1004" s="37"/>
      <c r="N1004" s="37"/>
      <c r="O1004" s="37"/>
      <c r="P1004" s="37"/>
      <c r="U1004" s="114"/>
      <c r="AL1004" s="216" t="str">
        <f>IF(ISERROR(IF('T203'!B1004="","",'T203'!B1004)),"",IF('T203'!B1004="","",'T203'!B1004))</f>
        <v>A63008</v>
      </c>
      <c r="AM1004" s="216" t="str">
        <f>IF(ISERROR(IF('T203'!K1004="","",'T203'!K1004)),"",IF('T203'!K1004="","",'T203'!K1004))</f>
        <v>A40506</v>
      </c>
      <c r="AN1004" s="216">
        <f t="shared" si="38"/>
        <v>1004</v>
      </c>
      <c r="AO1004" s="216" t="str">
        <f>IF(ISERROR('T203'!L1004),"",'T203'!L1004)</f>
        <v xml:space="preserve"> </v>
      </c>
      <c r="AP1004" s="216">
        <f t="shared" si="37"/>
        <v>1</v>
      </c>
      <c r="BV1004" s="37"/>
    </row>
    <row r="1005" spans="1:74" ht="15">
      <c r="A1005" s="37"/>
      <c r="B1005" s="37"/>
      <c r="C1005" s="37"/>
      <c r="D1005" s="37"/>
      <c r="E1005" s="37"/>
      <c r="F1005" s="37"/>
      <c r="G1005" s="37"/>
      <c r="H1005" s="37"/>
      <c r="I1005" s="37"/>
      <c r="J1005" s="37"/>
      <c r="K1005" s="37"/>
      <c r="L1005" s="37"/>
      <c r="M1005" s="37"/>
      <c r="N1005" s="37"/>
      <c r="O1005" s="37"/>
      <c r="P1005" s="37"/>
      <c r="U1005" s="114"/>
      <c r="AL1005" s="216" t="str">
        <f>IF(ISERROR(IF('T203'!B1005="","",'T203'!B1005)),"",IF('T203'!B1005="","",'T203'!B1005))</f>
        <v>A63010</v>
      </c>
      <c r="AM1005" s="216" t="str">
        <f>IF(ISERROR(IF('T203'!K1005="","",'T203'!K1005)),"",IF('T203'!K1005="","",'T203'!K1005))</f>
        <v>A40508</v>
      </c>
      <c r="AN1005" s="216">
        <f t="shared" si="38"/>
        <v>1005</v>
      </c>
      <c r="AO1005" s="216" t="str">
        <f>IF(ISERROR('T203'!L1005),"",'T203'!L1005)</f>
        <v xml:space="preserve"> </v>
      </c>
      <c r="AP1005" s="216">
        <f t="shared" si="37"/>
        <v>1</v>
      </c>
      <c r="BV1005" s="37"/>
    </row>
    <row r="1006" spans="1:74" ht="15">
      <c r="A1006" s="37"/>
      <c r="B1006" s="37"/>
      <c r="C1006" s="37"/>
      <c r="D1006" s="37"/>
      <c r="E1006" s="37"/>
      <c r="F1006" s="37"/>
      <c r="G1006" s="37"/>
      <c r="H1006" s="37"/>
      <c r="I1006" s="37"/>
      <c r="J1006" s="37"/>
      <c r="K1006" s="37"/>
      <c r="L1006" s="37"/>
      <c r="M1006" s="37"/>
      <c r="N1006" s="37"/>
      <c r="O1006" s="37"/>
      <c r="P1006" s="37"/>
      <c r="U1006" s="114"/>
      <c r="AL1006" s="216" t="str">
        <f>IF(ISERROR(IF('T203'!B1006="","",'T203'!B1006)),"",IF('T203'!B1006="","",'T203'!B1006))</f>
        <v>A63502</v>
      </c>
      <c r="AM1006" s="216" t="str">
        <f>IF(ISERROR(IF('T203'!K1006="","",'T203'!K1006)),"",IF('T203'!K1006="","",'T203'!K1006))</f>
        <v>A40510</v>
      </c>
      <c r="AN1006" s="216">
        <f t="shared" si="38"/>
        <v>1006</v>
      </c>
      <c r="AO1006" s="216" t="str">
        <f>IF(ISERROR('T203'!L1006),"",'T203'!L1006)</f>
        <v xml:space="preserve"> </v>
      </c>
      <c r="AP1006" s="216">
        <f t="shared" si="37"/>
        <v>1</v>
      </c>
      <c r="BV1006" s="37"/>
    </row>
    <row r="1007" spans="1:74" ht="15">
      <c r="A1007" s="37"/>
      <c r="B1007" s="37"/>
      <c r="C1007" s="37"/>
      <c r="D1007" s="37"/>
      <c r="E1007" s="37"/>
      <c r="F1007" s="37"/>
      <c r="G1007" s="37"/>
      <c r="H1007" s="37"/>
      <c r="I1007" s="37"/>
      <c r="J1007" s="37"/>
      <c r="K1007" s="37"/>
      <c r="L1007" s="37"/>
      <c r="M1007" s="37"/>
      <c r="N1007" s="37"/>
      <c r="O1007" s="37"/>
      <c r="P1007" s="37"/>
      <c r="U1007" s="114"/>
      <c r="AL1007" s="216" t="str">
        <f>IF(ISERROR(IF('T203'!B1007="","",'T203'!B1007)),"",IF('T203'!B1007="","",'T203'!B1007))</f>
        <v>A63504</v>
      </c>
      <c r="AM1007" s="216" t="str">
        <f>IF(ISERROR(IF('T203'!K1007="","",'T203'!K1007)),"",IF('T203'!K1007="","",'T203'!K1007))</f>
        <v>A40512</v>
      </c>
      <c r="AN1007" s="216">
        <f t="shared" si="38"/>
        <v>1007</v>
      </c>
      <c r="AO1007" s="216" t="str">
        <f>IF(ISERROR('T203'!L1007),"",'T203'!L1007)</f>
        <v xml:space="preserve"> </v>
      </c>
      <c r="AP1007" s="216">
        <f t="shared" si="37"/>
        <v>1</v>
      </c>
      <c r="BV1007" s="37"/>
    </row>
    <row r="1008" spans="1:74" ht="15">
      <c r="A1008" s="37"/>
      <c r="B1008" s="37"/>
      <c r="C1008" s="37"/>
      <c r="D1008" s="37"/>
      <c r="E1008" s="37"/>
      <c r="F1008" s="37"/>
      <c r="G1008" s="37"/>
      <c r="H1008" s="37"/>
      <c r="I1008" s="37"/>
      <c r="J1008" s="37"/>
      <c r="K1008" s="37"/>
      <c r="L1008" s="37"/>
      <c r="M1008" s="37"/>
      <c r="N1008" s="37"/>
      <c r="O1008" s="37"/>
      <c r="P1008" s="37"/>
      <c r="U1008" s="114"/>
      <c r="AL1008" s="216" t="str">
        <f>IF(ISERROR(IF('T203'!B1008="","",'T203'!B1008)),"",IF('T203'!B1008="","",'T203'!B1008))</f>
        <v>A63506</v>
      </c>
      <c r="AM1008" s="216" t="str">
        <f>IF(ISERROR(IF('T203'!K1008="","",'T203'!K1008)),"",IF('T203'!K1008="","",'T203'!K1008))</f>
        <v>A41002</v>
      </c>
      <c r="AN1008" s="216">
        <f t="shared" si="38"/>
        <v>1008</v>
      </c>
      <c r="AO1008" s="216" t="str">
        <f>IF(ISERROR('T203'!L1008),"",'T203'!L1008)</f>
        <v>1-4</v>
      </c>
      <c r="AP1008" s="216">
        <f t="shared" si="37"/>
        <v>1</v>
      </c>
      <c r="BV1008" s="37"/>
    </row>
    <row r="1009" spans="1:74" ht="15">
      <c r="A1009" s="37"/>
      <c r="B1009" s="37"/>
      <c r="C1009" s="37"/>
      <c r="D1009" s="37"/>
      <c r="E1009" s="37"/>
      <c r="F1009" s="37"/>
      <c r="G1009" s="37"/>
      <c r="H1009" s="37"/>
      <c r="I1009" s="37"/>
      <c r="J1009" s="37"/>
      <c r="K1009" s="37"/>
      <c r="L1009" s="37"/>
      <c r="M1009" s="37"/>
      <c r="N1009" s="37"/>
      <c r="O1009" s="37"/>
      <c r="P1009" s="37"/>
      <c r="U1009" s="114"/>
      <c r="AL1009" s="216" t="str">
        <f>IF(ISERROR(IF('T203'!B1009="","",'T203'!B1009)),"",IF('T203'!B1009="","",'T203'!B1009))</f>
        <v>A63508</v>
      </c>
      <c r="AM1009" s="216" t="str">
        <f>IF(ISERROR(IF('T203'!K1009="","",'T203'!K1009)),"",IF('T203'!K1009="","",'T203'!K1009))</f>
        <v>A41002</v>
      </c>
      <c r="AN1009" s="216">
        <f t="shared" si="38"/>
        <v>1009</v>
      </c>
      <c r="AO1009" s="216" t="str">
        <f>IF(ISERROR('T203'!L1009),"",'T203'!L1009)</f>
        <v>6</v>
      </c>
      <c r="AP1009" s="216">
        <f t="shared" si="37"/>
        <v>1</v>
      </c>
      <c r="BV1009" s="37"/>
    </row>
    <row r="1010" spans="1:74" ht="15">
      <c r="A1010" s="37"/>
      <c r="B1010" s="37"/>
      <c r="C1010" s="37"/>
      <c r="D1010" s="37"/>
      <c r="E1010" s="37"/>
      <c r="F1010" s="37"/>
      <c r="G1010" s="37"/>
      <c r="H1010" s="37"/>
      <c r="I1010" s="37"/>
      <c r="J1010" s="37"/>
      <c r="K1010" s="37"/>
      <c r="L1010" s="37"/>
      <c r="M1010" s="37"/>
      <c r="N1010" s="37"/>
      <c r="O1010" s="37"/>
      <c r="P1010" s="37"/>
      <c r="U1010" s="114"/>
      <c r="AL1010" s="216" t="str">
        <f>IF(ISERROR(IF('T203'!B1010="","",'T203'!B1010)),"",IF('T203'!B1010="","",'T203'!B1010))</f>
        <v>A63512</v>
      </c>
      <c r="AM1010" s="216" t="str">
        <f>IF(ISERROR(IF('T203'!K1010="","",'T203'!K1010)),"",IF('T203'!K1010="","",'T203'!K1010))</f>
        <v>A41004</v>
      </c>
      <c r="AN1010" s="216">
        <f t="shared" si="38"/>
        <v>1010</v>
      </c>
      <c r="AO1010" s="216" t="str">
        <f>IF(ISERROR('T203'!L1010),"",'T203'!L1010)</f>
        <v>1-4</v>
      </c>
      <c r="AP1010" s="216">
        <f t="shared" si="37"/>
        <v>1</v>
      </c>
      <c r="BV1010" s="37"/>
    </row>
    <row r="1011" spans="1:74" ht="15">
      <c r="A1011" s="37"/>
      <c r="B1011" s="37"/>
      <c r="C1011" s="37"/>
      <c r="D1011" s="37"/>
      <c r="E1011" s="37"/>
      <c r="F1011" s="37"/>
      <c r="G1011" s="37"/>
      <c r="H1011" s="37"/>
      <c r="I1011" s="37"/>
      <c r="J1011" s="37"/>
      <c r="K1011" s="37"/>
      <c r="L1011" s="37"/>
      <c r="M1011" s="37"/>
      <c r="N1011" s="37"/>
      <c r="O1011" s="37"/>
      <c r="P1011" s="37"/>
      <c r="U1011" s="114"/>
      <c r="AL1011" s="216" t="str">
        <f>IF(ISERROR(IF('T203'!B1011="","",'T203'!B1011)),"",IF('T203'!B1011="","",'T203'!B1011))</f>
        <v>A64002</v>
      </c>
      <c r="AM1011" s="216" t="str">
        <f>IF(ISERROR(IF('T203'!K1011="","",'T203'!K1011)),"",IF('T203'!K1011="","",'T203'!K1011))</f>
        <v>A41004</v>
      </c>
      <c r="AN1011" s="216">
        <f t="shared" si="38"/>
        <v>1011</v>
      </c>
      <c r="AO1011" s="216" t="str">
        <f>IF(ISERROR('T203'!L1011),"",'T203'!L1011)</f>
        <v>6</v>
      </c>
      <c r="AP1011" s="216">
        <f t="shared" si="37"/>
        <v>1</v>
      </c>
      <c r="BV1011" s="37"/>
    </row>
    <row r="1012" spans="1:74" ht="15">
      <c r="A1012" s="37"/>
      <c r="B1012" s="37"/>
      <c r="C1012" s="37"/>
      <c r="D1012" s="37"/>
      <c r="E1012" s="37"/>
      <c r="F1012" s="37"/>
      <c r="G1012" s="37"/>
      <c r="H1012" s="37"/>
      <c r="I1012" s="37"/>
      <c r="J1012" s="37"/>
      <c r="K1012" s="37"/>
      <c r="L1012" s="37"/>
      <c r="M1012" s="37"/>
      <c r="N1012" s="37"/>
      <c r="O1012" s="37"/>
      <c r="P1012" s="37"/>
      <c r="U1012" s="114"/>
      <c r="AL1012" s="216" t="str">
        <f>IF(ISERROR(IF('T203'!B1012="","",'T203'!B1012)),"",IF('T203'!B1012="","",'T203'!B1012))</f>
        <v>A64003</v>
      </c>
      <c r="AM1012" s="216" t="str">
        <f>IF(ISERROR(IF('T203'!K1012="","",'T203'!K1012)),"",IF('T203'!K1012="","",'T203'!K1012))</f>
        <v>A41006</v>
      </c>
      <c r="AN1012" s="216">
        <f t="shared" si="38"/>
        <v>1012</v>
      </c>
      <c r="AO1012" s="216" t="str">
        <f>IF(ISERROR('T203'!L1012),"",'T203'!L1012)</f>
        <v xml:space="preserve"> </v>
      </c>
      <c r="AP1012" s="216">
        <f t="shared" si="37"/>
        <v>1</v>
      </c>
      <c r="BV1012" s="37"/>
    </row>
    <row r="1013" spans="1:74" ht="15">
      <c r="A1013" s="37"/>
      <c r="B1013" s="37"/>
      <c r="C1013" s="37"/>
      <c r="D1013" s="37"/>
      <c r="E1013" s="37"/>
      <c r="F1013" s="37"/>
      <c r="G1013" s="37"/>
      <c r="H1013" s="37"/>
      <c r="I1013" s="37"/>
      <c r="J1013" s="37"/>
      <c r="K1013" s="37"/>
      <c r="L1013" s="37"/>
      <c r="M1013" s="37"/>
      <c r="N1013" s="37"/>
      <c r="O1013" s="37"/>
      <c r="P1013" s="37"/>
      <c r="U1013" s="114"/>
      <c r="AL1013" s="216" t="str">
        <f>IF(ISERROR(IF('T203'!B1013="","",'T203'!B1013)),"",IF('T203'!B1013="","",'T203'!B1013))</f>
        <v>A64004</v>
      </c>
      <c r="AM1013" s="216" t="str">
        <f>IF(ISERROR(IF('T203'!K1013="","",'T203'!K1013)),"",IF('T203'!K1013="","",'T203'!K1013))</f>
        <v>A41006</v>
      </c>
      <c r="AN1013" s="216">
        <f t="shared" si="38"/>
        <v>1013</v>
      </c>
      <c r="AO1013" s="216" t="str">
        <f>IF(ISERROR('T203'!L1013),"",'T203'!L1013)</f>
        <v>1-4</v>
      </c>
      <c r="AP1013" s="216">
        <f t="shared" si="37"/>
        <v>1</v>
      </c>
      <c r="BV1013" s="37"/>
    </row>
    <row r="1014" spans="1:74" ht="15">
      <c r="A1014" s="37"/>
      <c r="B1014" s="37"/>
      <c r="C1014" s="37"/>
      <c r="D1014" s="37"/>
      <c r="E1014" s="37"/>
      <c r="F1014" s="37"/>
      <c r="G1014" s="37"/>
      <c r="H1014" s="37"/>
      <c r="I1014" s="37"/>
      <c r="J1014" s="37"/>
      <c r="K1014" s="37"/>
      <c r="L1014" s="37"/>
      <c r="M1014" s="37"/>
      <c r="N1014" s="37"/>
      <c r="O1014" s="37"/>
      <c r="P1014" s="37"/>
      <c r="U1014" s="114"/>
      <c r="AL1014" s="216" t="str">
        <f>IF(ISERROR(IF('T203'!B1014="","",'T203'!B1014)),"",IF('T203'!B1014="","",'T203'!B1014))</f>
        <v>A64502</v>
      </c>
      <c r="AM1014" s="216" t="str">
        <f>IF(ISERROR(IF('T203'!K1014="","",'T203'!K1014)),"",IF('T203'!K1014="","",'T203'!K1014))</f>
        <v>A41502</v>
      </c>
      <c r="AN1014" s="216">
        <f t="shared" si="38"/>
        <v>1014</v>
      </c>
      <c r="AO1014" s="216" t="str">
        <f>IF(ISERROR('T203'!L1014),"",'T203'!L1014)</f>
        <v xml:space="preserve"> </v>
      </c>
      <c r="AP1014" s="216">
        <f t="shared" si="37"/>
        <v>1</v>
      </c>
      <c r="BV1014" s="37"/>
    </row>
    <row r="1015" spans="1:74" ht="15">
      <c r="A1015" s="37"/>
      <c r="B1015" s="37"/>
      <c r="C1015" s="37"/>
      <c r="D1015" s="37"/>
      <c r="E1015" s="37"/>
      <c r="F1015" s="37"/>
      <c r="G1015" s="37"/>
      <c r="H1015" s="37"/>
      <c r="I1015" s="37"/>
      <c r="J1015" s="37"/>
      <c r="K1015" s="37"/>
      <c r="L1015" s="37"/>
      <c r="M1015" s="37"/>
      <c r="N1015" s="37"/>
      <c r="O1015" s="37"/>
      <c r="P1015" s="37"/>
      <c r="U1015" s="114"/>
      <c r="AL1015" s="216" t="str">
        <f>IF(ISERROR(IF('T203'!B1015="","",'T203'!B1015)),"",IF('T203'!B1015="","",'T203'!B1015))</f>
        <v>A64504</v>
      </c>
      <c r="AM1015" s="216" t="str">
        <f>IF(ISERROR(IF('T203'!K1015="","",'T203'!K1015)),"",IF('T203'!K1015="","",'T203'!K1015))</f>
        <v>A41504</v>
      </c>
      <c r="AN1015" s="216">
        <f t="shared" si="38"/>
        <v>1015</v>
      </c>
      <c r="AO1015" s="216" t="str">
        <f>IF(ISERROR('T203'!L1015),"",'T203'!L1015)</f>
        <v xml:space="preserve"> </v>
      </c>
      <c r="AP1015" s="216">
        <f t="shared" si="37"/>
        <v>1</v>
      </c>
      <c r="BV1015" s="37"/>
    </row>
    <row r="1016" spans="1:74" ht="15">
      <c r="A1016" s="37"/>
      <c r="B1016" s="37"/>
      <c r="C1016" s="37"/>
      <c r="D1016" s="37"/>
      <c r="E1016" s="37"/>
      <c r="F1016" s="37"/>
      <c r="G1016" s="37"/>
      <c r="H1016" s="37"/>
      <c r="I1016" s="37"/>
      <c r="J1016" s="37"/>
      <c r="K1016" s="37"/>
      <c r="L1016" s="37"/>
      <c r="M1016" s="37"/>
      <c r="N1016" s="37"/>
      <c r="O1016" s="37"/>
      <c r="P1016" s="37"/>
      <c r="U1016" s="114"/>
      <c r="AL1016" s="216" t="str">
        <f>IF(ISERROR(IF('T203'!B1016="","",'T203'!B1016)),"",IF('T203'!B1016="","",'T203'!B1016))</f>
        <v>A64506</v>
      </c>
      <c r="AM1016" s="216" t="str">
        <f>IF(ISERROR(IF('T203'!K1016="","",'T203'!K1016)),"",IF('T203'!K1016="","",'T203'!K1016))</f>
        <v>A41506</v>
      </c>
      <c r="AN1016" s="216">
        <f t="shared" si="38"/>
        <v>1016</v>
      </c>
      <c r="AO1016" s="216" t="str">
        <f>IF(ISERROR('T203'!L1016),"",'T203'!L1016)</f>
        <v xml:space="preserve"> </v>
      </c>
      <c r="AP1016" s="216">
        <f t="shared" si="37"/>
        <v>1</v>
      </c>
      <c r="BV1016" s="37"/>
    </row>
    <row r="1017" spans="1:74" ht="15">
      <c r="A1017" s="37"/>
      <c r="B1017" s="37"/>
      <c r="C1017" s="37"/>
      <c r="D1017" s="37"/>
      <c r="E1017" s="37"/>
      <c r="F1017" s="37"/>
      <c r="G1017" s="37"/>
      <c r="H1017" s="37"/>
      <c r="I1017" s="37"/>
      <c r="J1017" s="37"/>
      <c r="K1017" s="37"/>
      <c r="L1017" s="37"/>
      <c r="M1017" s="37"/>
      <c r="N1017" s="37"/>
      <c r="O1017" s="37"/>
      <c r="P1017" s="37"/>
      <c r="U1017" s="114"/>
      <c r="AL1017" s="216" t="str">
        <f>IF(ISERROR(IF('T203'!B1017="","",'T203'!B1017)),"",IF('T203'!B1017="","",'T203'!B1017))</f>
        <v>A64508</v>
      </c>
      <c r="AM1017" s="216" t="str">
        <f>IF(ISERROR(IF('T203'!K1017="","",'T203'!K1017)),"",IF('T203'!K1017="","",'T203'!K1017))</f>
        <v>A41508</v>
      </c>
      <c r="AN1017" s="216">
        <f t="shared" si="38"/>
        <v>1017</v>
      </c>
      <c r="AO1017" s="216" t="str">
        <f>IF(ISERROR('T203'!L1017),"",'T203'!L1017)</f>
        <v xml:space="preserve"> </v>
      </c>
      <c r="AP1017" s="216">
        <f t="shared" si="37"/>
        <v>1</v>
      </c>
      <c r="BV1017" s="37"/>
    </row>
    <row r="1018" spans="1:74" ht="15">
      <c r="A1018" s="37"/>
      <c r="B1018" s="37"/>
      <c r="C1018" s="37"/>
      <c r="D1018" s="37"/>
      <c r="E1018" s="37"/>
      <c r="F1018" s="37"/>
      <c r="G1018" s="37"/>
      <c r="H1018" s="37"/>
      <c r="I1018" s="37"/>
      <c r="J1018" s="37"/>
      <c r="K1018" s="37"/>
      <c r="L1018" s="37"/>
      <c r="M1018" s="37"/>
      <c r="N1018" s="37"/>
      <c r="O1018" s="37"/>
      <c r="P1018" s="37"/>
      <c r="U1018" s="114"/>
      <c r="AL1018" s="216" t="str">
        <f>IF(ISERROR(IF('T203'!B1018="","",'T203'!B1018)),"",IF('T203'!B1018="","",'T203'!B1018))</f>
        <v>A65002</v>
      </c>
      <c r="AM1018" s="216" t="str">
        <f>IF(ISERROR(IF('T203'!K1018="","",'T203'!K1018)),"",IF('T203'!K1018="","",'T203'!K1018))</f>
        <v>A41510</v>
      </c>
      <c r="AN1018" s="216">
        <f t="shared" si="38"/>
        <v>1018</v>
      </c>
      <c r="AO1018" s="216" t="str">
        <f>IF(ISERROR('T203'!L1018),"",'T203'!L1018)</f>
        <v xml:space="preserve"> </v>
      </c>
      <c r="AP1018" s="216">
        <f t="shared" si="37"/>
        <v>1</v>
      </c>
      <c r="BV1018" s="37"/>
    </row>
    <row r="1019" spans="1:74" ht="15">
      <c r="A1019" s="37"/>
      <c r="B1019" s="37"/>
      <c r="C1019" s="37"/>
      <c r="D1019" s="37"/>
      <c r="E1019" s="37"/>
      <c r="F1019" s="37"/>
      <c r="G1019" s="37"/>
      <c r="H1019" s="37"/>
      <c r="I1019" s="37"/>
      <c r="J1019" s="37"/>
      <c r="K1019" s="37"/>
      <c r="L1019" s="37"/>
      <c r="M1019" s="37"/>
      <c r="N1019" s="37"/>
      <c r="O1019" s="37"/>
      <c r="P1019" s="37"/>
      <c r="U1019" s="114"/>
      <c r="AL1019" s="216" t="str">
        <f>IF(ISERROR(IF('T203'!B1019="","",'T203'!B1019)),"",IF('T203'!B1019="","",'T203'!B1019))</f>
        <v>A65004</v>
      </c>
      <c r="AM1019" s="216" t="str">
        <f>IF(ISERROR(IF('T203'!K1019="","",'T203'!K1019)),"",IF('T203'!K1019="","",'T203'!K1019))</f>
        <v>A41510</v>
      </c>
      <c r="AN1019" s="216">
        <f t="shared" si="38"/>
        <v>1019</v>
      </c>
      <c r="AO1019" s="216" t="str">
        <f>IF(ISERROR('T203'!L1019),"",'T203'!L1019)</f>
        <v xml:space="preserve"> </v>
      </c>
      <c r="AP1019" s="216">
        <f t="shared" si="37"/>
        <v>1</v>
      </c>
      <c r="BV1019" s="37"/>
    </row>
    <row r="1020" spans="1:74" ht="15">
      <c r="A1020" s="37"/>
      <c r="B1020" s="37"/>
      <c r="C1020" s="37"/>
      <c r="D1020" s="37"/>
      <c r="E1020" s="37"/>
      <c r="F1020" s="37"/>
      <c r="G1020" s="37"/>
      <c r="H1020" s="37"/>
      <c r="I1020" s="37"/>
      <c r="J1020" s="37"/>
      <c r="K1020" s="37"/>
      <c r="L1020" s="37"/>
      <c r="M1020" s="37"/>
      <c r="N1020" s="37"/>
      <c r="O1020" s="37"/>
      <c r="P1020" s="37"/>
      <c r="U1020" s="114"/>
      <c r="AL1020" s="216" t="str">
        <f>IF(ISERROR(IF('T203'!B1020="","",'T203'!B1020)),"",IF('T203'!B1020="","",'T203'!B1020))</f>
        <v>A65006</v>
      </c>
      <c r="AM1020" s="216" t="str">
        <f>IF(ISERROR(IF('T203'!K1020="","",'T203'!K1020)),"",IF('T203'!K1020="","",'T203'!K1020))</f>
        <v>A41512</v>
      </c>
      <c r="AN1020" s="216">
        <f t="shared" si="38"/>
        <v>1020</v>
      </c>
      <c r="AO1020" s="216" t="str">
        <f>IF(ISERROR('T203'!L1020),"",'T203'!L1020)</f>
        <v xml:space="preserve"> </v>
      </c>
      <c r="AP1020" s="216">
        <f t="shared" si="37"/>
        <v>1</v>
      </c>
      <c r="BV1020" s="37"/>
    </row>
    <row r="1021" spans="1:74" ht="15">
      <c r="A1021" s="37"/>
      <c r="B1021" s="37"/>
      <c r="C1021" s="37"/>
      <c r="D1021" s="37"/>
      <c r="E1021" s="37"/>
      <c r="F1021" s="37"/>
      <c r="G1021" s="37"/>
      <c r="H1021" s="37"/>
      <c r="I1021" s="37"/>
      <c r="J1021" s="37"/>
      <c r="K1021" s="37"/>
      <c r="L1021" s="37"/>
      <c r="M1021" s="37"/>
      <c r="N1021" s="37"/>
      <c r="O1021" s="37"/>
      <c r="P1021" s="37"/>
      <c r="U1021" s="114"/>
      <c r="AL1021" s="216" t="str">
        <f>IF(ISERROR(IF('T203'!B1021="","",'T203'!B1021)),"",IF('T203'!B1021="","",'T203'!B1021))</f>
        <v>A65502</v>
      </c>
      <c r="AM1021" s="216" t="str">
        <f>IF(ISERROR(IF('T203'!K1021="","",'T203'!K1021)),"",IF('T203'!K1021="","",'T203'!K1021))</f>
        <v>A41514</v>
      </c>
      <c r="AN1021" s="216">
        <f t="shared" si="38"/>
        <v>1021</v>
      </c>
      <c r="AO1021" s="216" t="str">
        <f>IF(ISERROR('T203'!L1021),"",'T203'!L1021)</f>
        <v xml:space="preserve"> </v>
      </c>
      <c r="AP1021" s="216">
        <f t="shared" si="37"/>
        <v>1</v>
      </c>
      <c r="BV1021" s="37"/>
    </row>
    <row r="1022" spans="1:74" ht="15">
      <c r="A1022" s="37"/>
      <c r="B1022" s="37"/>
      <c r="C1022" s="37"/>
      <c r="D1022" s="37"/>
      <c r="E1022" s="37"/>
      <c r="F1022" s="37"/>
      <c r="G1022" s="37"/>
      <c r="H1022" s="37"/>
      <c r="I1022" s="37"/>
      <c r="J1022" s="37"/>
      <c r="K1022" s="37"/>
      <c r="L1022" s="37"/>
      <c r="M1022" s="37"/>
      <c r="N1022" s="37"/>
      <c r="O1022" s="37"/>
      <c r="P1022" s="37"/>
      <c r="U1022" s="114"/>
      <c r="AL1022" s="216" t="str">
        <f>IF(ISERROR(IF('T203'!B1022="","",'T203'!B1022)),"",IF('T203'!B1022="","",'T203'!B1022))</f>
        <v>A66002</v>
      </c>
      <c r="AM1022" s="216" t="str">
        <f>IF(ISERROR(IF('T203'!K1022="","",'T203'!K1022)),"",IF('T203'!K1022="","",'T203'!K1022))</f>
        <v>A41514</v>
      </c>
      <c r="AN1022" s="216">
        <f t="shared" si="38"/>
        <v>1022</v>
      </c>
      <c r="AO1022" s="216" t="str">
        <f>IF(ISERROR('T203'!L1022),"",'T203'!L1022)</f>
        <v xml:space="preserve"> </v>
      </c>
      <c r="AP1022" s="216">
        <f t="shared" si="37"/>
        <v>1</v>
      </c>
      <c r="BV1022" s="37"/>
    </row>
    <row r="1023" spans="1:74" ht="15">
      <c r="A1023" s="37"/>
      <c r="B1023" s="37"/>
      <c r="C1023" s="37"/>
      <c r="D1023" s="37"/>
      <c r="E1023" s="37"/>
      <c r="F1023" s="37"/>
      <c r="G1023" s="37"/>
      <c r="H1023" s="37"/>
      <c r="I1023" s="37"/>
      <c r="J1023" s="37"/>
      <c r="K1023" s="37"/>
      <c r="L1023" s="37"/>
      <c r="M1023" s="37"/>
      <c r="N1023" s="37"/>
      <c r="O1023" s="37"/>
      <c r="P1023" s="37"/>
      <c r="U1023" s="114"/>
      <c r="AL1023" s="216" t="str">
        <f>IF(ISERROR(IF('T203'!B1023="","",'T203'!B1023)),"",IF('T203'!B1023="","",'T203'!B1023))</f>
        <v>A66004</v>
      </c>
      <c r="AM1023" s="216" t="str">
        <f>IF(ISERROR(IF('T203'!K1023="","",'T203'!K1023)),"",IF('T203'!K1023="","",'T203'!K1023))</f>
        <v>A41516</v>
      </c>
      <c r="AN1023" s="216">
        <f t="shared" si="38"/>
        <v>1023</v>
      </c>
      <c r="AO1023" s="216" t="str">
        <f>IF(ISERROR('T203'!L1023),"",'T203'!L1023)</f>
        <v xml:space="preserve"> </v>
      </c>
      <c r="AP1023" s="216">
        <f t="shared" si="37"/>
        <v>1</v>
      </c>
      <c r="BV1023" s="37"/>
    </row>
    <row r="1024" spans="1:74" ht="15">
      <c r="A1024" s="37"/>
      <c r="B1024" s="37"/>
      <c r="C1024" s="37"/>
      <c r="D1024" s="37"/>
      <c r="E1024" s="37"/>
      <c r="F1024" s="37"/>
      <c r="G1024" s="37"/>
      <c r="H1024" s="37"/>
      <c r="I1024" s="37"/>
      <c r="J1024" s="37"/>
      <c r="K1024" s="37"/>
      <c r="L1024" s="37"/>
      <c r="M1024" s="37"/>
      <c r="N1024" s="37"/>
      <c r="O1024" s="37"/>
      <c r="P1024" s="37"/>
      <c r="U1024" s="114"/>
      <c r="AL1024" s="216" t="str">
        <f>IF(ISERROR(IF('T203'!B1024="","",'T203'!B1024)),"",IF('T203'!B1024="","",'T203'!B1024))</f>
        <v>A66006</v>
      </c>
      <c r="AM1024" s="216" t="str">
        <f>IF(ISERROR(IF('T203'!K1024="","",'T203'!K1024)),"",IF('T203'!K1024="","",'T203'!K1024))</f>
        <v>A41518</v>
      </c>
      <c r="AN1024" s="216">
        <f t="shared" si="38"/>
        <v>1024</v>
      </c>
      <c r="AO1024" s="216" t="str">
        <f>IF(ISERROR('T203'!L1024),"",'T203'!L1024)</f>
        <v xml:space="preserve"> </v>
      </c>
      <c r="AP1024" s="216">
        <f t="shared" si="37"/>
        <v>1</v>
      </c>
      <c r="BV1024" s="37"/>
    </row>
    <row r="1025" spans="1:74" ht="15">
      <c r="A1025" s="37"/>
      <c r="B1025" s="37"/>
      <c r="C1025" s="37"/>
      <c r="D1025" s="37"/>
      <c r="E1025" s="37"/>
      <c r="F1025" s="37"/>
      <c r="G1025" s="37"/>
      <c r="H1025" s="37"/>
      <c r="I1025" s="37"/>
      <c r="J1025" s="37"/>
      <c r="K1025" s="37"/>
      <c r="L1025" s="37"/>
      <c r="M1025" s="37"/>
      <c r="N1025" s="37"/>
      <c r="O1025" s="37"/>
      <c r="P1025" s="37"/>
      <c r="U1025" s="114"/>
      <c r="AL1025" s="216" t="str">
        <f>IF(ISERROR(IF('T203'!B1025="","",'T203'!B1025)),"",IF('T203'!B1025="","",'T203'!B1025))</f>
        <v>A66008</v>
      </c>
      <c r="AM1025" s="216" t="str">
        <f>IF(ISERROR(IF('T203'!K1025="","",'T203'!K1025)),"",IF('T203'!K1025="","",'T203'!K1025))</f>
        <v>A42002</v>
      </c>
      <c r="AN1025" s="216">
        <f t="shared" si="38"/>
        <v>1025</v>
      </c>
      <c r="AO1025" s="216" t="str">
        <f>IF(ISERROR('T203'!L1025),"",'T203'!L1025)</f>
        <v>0-1</v>
      </c>
      <c r="AP1025" s="216">
        <f t="shared" si="37"/>
        <v>1</v>
      </c>
      <c r="BV1025" s="37"/>
    </row>
    <row r="1026" spans="1:74" ht="15">
      <c r="A1026" s="37"/>
      <c r="B1026" s="37"/>
      <c r="C1026" s="37"/>
      <c r="D1026" s="37"/>
      <c r="E1026" s="37"/>
      <c r="F1026" s="37"/>
      <c r="G1026" s="37"/>
      <c r="H1026" s="37"/>
      <c r="I1026" s="37"/>
      <c r="J1026" s="37"/>
      <c r="K1026" s="37"/>
      <c r="L1026" s="37"/>
      <c r="M1026" s="37"/>
      <c r="N1026" s="37"/>
      <c r="O1026" s="37"/>
      <c r="P1026" s="37"/>
      <c r="U1026" s="114"/>
      <c r="AL1026" s="216" t="str">
        <f>IF(ISERROR(IF('T203'!B1026="","",'T203'!B1026)),"",IF('T203'!B1026="","",'T203'!B1026))</f>
        <v>A66010</v>
      </c>
      <c r="AM1026" s="216" t="str">
        <f>IF(ISERROR(IF('T203'!K1026="","",'T203'!K1026)),"",IF('T203'!K1026="","",'T203'!K1026))</f>
        <v>A42002</v>
      </c>
      <c r="AN1026" s="216">
        <f t="shared" si="38"/>
        <v>1026</v>
      </c>
      <c r="AO1026" s="216" t="str">
        <f>IF(ISERROR('T203'!L1026),"",'T203'!L1026)</f>
        <v>0-3</v>
      </c>
      <c r="AP1026" s="216">
        <f t="shared" si="37"/>
        <v>1</v>
      </c>
      <c r="BV1026" s="37"/>
    </row>
    <row r="1027" spans="1:74" ht="15">
      <c r="A1027" s="37"/>
      <c r="B1027" s="37"/>
      <c r="C1027" s="37"/>
      <c r="D1027" s="37"/>
      <c r="E1027" s="37"/>
      <c r="F1027" s="37"/>
      <c r="G1027" s="37"/>
      <c r="H1027" s="37"/>
      <c r="I1027" s="37"/>
      <c r="J1027" s="37"/>
      <c r="K1027" s="37"/>
      <c r="L1027" s="37"/>
      <c r="M1027" s="37"/>
      <c r="N1027" s="37"/>
      <c r="O1027" s="37"/>
      <c r="P1027" s="37"/>
      <c r="U1027" s="114"/>
      <c r="AL1027" s="216" t="str">
        <f>IF(ISERROR(IF('T203'!B1027="","",'T203'!B1027)),"",IF('T203'!B1027="","",'T203'!B1027))</f>
        <v>A66011</v>
      </c>
      <c r="AM1027" s="216" t="str">
        <f>IF(ISERROR(IF('T203'!K1027="","",'T203'!K1027)),"",IF('T203'!K1027="","",'T203'!K1027))</f>
        <v>A42002</v>
      </c>
      <c r="AN1027" s="216">
        <f t="shared" si="38"/>
        <v>1027</v>
      </c>
      <c r="AO1027" s="216" t="str">
        <f>IF(ISERROR('T203'!L1027),"",'T203'!L1027)</f>
        <v>1,3</v>
      </c>
      <c r="AP1027" s="216">
        <f t="shared" si="37"/>
        <v>1</v>
      </c>
      <c r="BV1027" s="37"/>
    </row>
    <row r="1028" spans="1:74" ht="15">
      <c r="A1028" s="37"/>
      <c r="B1028" s="37"/>
      <c r="C1028" s="37"/>
      <c r="D1028" s="37"/>
      <c r="E1028" s="37"/>
      <c r="F1028" s="37"/>
      <c r="G1028" s="37"/>
      <c r="H1028" s="37"/>
      <c r="I1028" s="37"/>
      <c r="J1028" s="37"/>
      <c r="K1028" s="37"/>
      <c r="L1028" s="37"/>
      <c r="M1028" s="37"/>
      <c r="N1028" s="37"/>
      <c r="O1028" s="37"/>
      <c r="P1028" s="37"/>
      <c r="U1028" s="114"/>
      <c r="AL1028" s="216" t="str">
        <f>IF(ISERROR(IF('T203'!B1028="","",'T203'!B1028)),"",IF('T203'!B1028="","",'T203'!B1028))</f>
        <v>A66012</v>
      </c>
      <c r="AM1028" s="216" t="str">
        <f>IF(ISERROR(IF('T203'!K1028="","",'T203'!K1028)),"",IF('T203'!K1028="","",'T203'!K1028))</f>
        <v>A42002</v>
      </c>
      <c r="AN1028" s="216">
        <f t="shared" si="38"/>
        <v>1028</v>
      </c>
      <c r="AO1028" s="216" t="str">
        <f>IF(ISERROR('T203'!L1028),"",'T203'!L1028)</f>
        <v>3</v>
      </c>
      <c r="AP1028" s="216">
        <f t="shared" si="37"/>
        <v>1</v>
      </c>
      <c r="BV1028" s="37"/>
    </row>
    <row r="1029" spans="1:74" ht="15">
      <c r="A1029" s="37"/>
      <c r="B1029" s="37"/>
      <c r="C1029" s="37"/>
      <c r="D1029" s="37"/>
      <c r="E1029" s="37"/>
      <c r="F1029" s="37"/>
      <c r="G1029" s="37"/>
      <c r="H1029" s="37"/>
      <c r="I1029" s="37"/>
      <c r="J1029" s="37"/>
      <c r="K1029" s="37"/>
      <c r="L1029" s="37"/>
      <c r="M1029" s="37"/>
      <c r="N1029" s="37"/>
      <c r="O1029" s="37"/>
      <c r="P1029" s="37"/>
      <c r="U1029" s="114"/>
      <c r="AL1029" s="216" t="str">
        <f>IF(ISERROR(IF('T203'!B1029="","",'T203'!B1029)),"",IF('T203'!B1029="","",'T203'!B1029))</f>
        <v>A66014</v>
      </c>
      <c r="AM1029" s="216" t="str">
        <f>IF(ISERROR(IF('T203'!K1029="","",'T203'!K1029)),"",IF('T203'!K1029="","",'T203'!K1029))</f>
        <v>A42004</v>
      </c>
      <c r="AN1029" s="216">
        <f t="shared" si="38"/>
        <v>1029</v>
      </c>
      <c r="AO1029" s="216" t="str">
        <f>IF(ISERROR('T203'!L1029),"",'T203'!L1029)</f>
        <v>10-11</v>
      </c>
      <c r="AP1029" s="216">
        <f t="shared" ref="AP1029:AP1092" si="39">IF(AO1029="",0,1)</f>
        <v>1</v>
      </c>
      <c r="BV1029" s="37"/>
    </row>
    <row r="1030" spans="1:74" ht="15">
      <c r="A1030" s="37"/>
      <c r="B1030" s="37"/>
      <c r="C1030" s="37"/>
      <c r="D1030" s="37"/>
      <c r="E1030" s="37"/>
      <c r="F1030" s="37"/>
      <c r="G1030" s="37"/>
      <c r="H1030" s="37"/>
      <c r="I1030" s="37"/>
      <c r="J1030" s="37"/>
      <c r="K1030" s="37"/>
      <c r="L1030" s="37"/>
      <c r="M1030" s="37"/>
      <c r="N1030" s="37"/>
      <c r="O1030" s="37"/>
      <c r="P1030" s="37"/>
      <c r="U1030" s="114"/>
      <c r="AL1030" s="216" t="str">
        <f>IF(ISERROR(IF('T203'!B1030="","",'T203'!B1030)),"",IF('T203'!B1030="","",'T203'!B1030))</f>
        <v>A66016</v>
      </c>
      <c r="AM1030" s="216" t="str">
        <f>IF(ISERROR(IF('T203'!K1030="","",'T203'!K1030)),"",IF('T203'!K1030="","",'T203'!K1030))</f>
        <v>A42004</v>
      </c>
      <c r="AN1030" s="216">
        <f t="shared" si="38"/>
        <v>1030</v>
      </c>
      <c r="AO1030" s="216" t="str">
        <f>IF(ISERROR('T203'!L1030),"",'T203'!L1030)</f>
        <v>6-8</v>
      </c>
      <c r="AP1030" s="216">
        <f t="shared" si="39"/>
        <v>1</v>
      </c>
      <c r="BV1030" s="37"/>
    </row>
    <row r="1031" spans="1:74" ht="15">
      <c r="A1031" s="37"/>
      <c r="B1031" s="37"/>
      <c r="C1031" s="37"/>
      <c r="D1031" s="37"/>
      <c r="E1031" s="37"/>
      <c r="F1031" s="37"/>
      <c r="G1031" s="37"/>
      <c r="H1031" s="37"/>
      <c r="I1031" s="37"/>
      <c r="J1031" s="37"/>
      <c r="K1031" s="37"/>
      <c r="L1031" s="37"/>
      <c r="M1031" s="37"/>
      <c r="N1031" s="37"/>
      <c r="O1031" s="37"/>
      <c r="P1031" s="37"/>
      <c r="U1031" s="114"/>
      <c r="AL1031" s="216" t="str">
        <f>IF(ISERROR(IF('T203'!B1031="","",'T203'!B1031)),"",IF('T203'!B1031="","",'T203'!B1031))</f>
        <v>A66018</v>
      </c>
      <c r="AM1031" s="216" t="str">
        <f>IF(ISERROR(IF('T203'!K1031="","",'T203'!K1031)),"",IF('T203'!K1031="","",'T203'!K1031))</f>
        <v>A42006</v>
      </c>
      <c r="AN1031" s="216">
        <f t="shared" si="38"/>
        <v>1031</v>
      </c>
      <c r="AO1031" s="216" t="str">
        <f>IF(ISERROR('T203'!L1031),"",'T203'!L1031)</f>
        <v xml:space="preserve"> </v>
      </c>
      <c r="AP1031" s="216">
        <f t="shared" si="39"/>
        <v>1</v>
      </c>
      <c r="BV1031" s="37"/>
    </row>
    <row r="1032" spans="1:74" ht="15">
      <c r="A1032" s="37"/>
      <c r="B1032" s="37"/>
      <c r="C1032" s="37"/>
      <c r="D1032" s="37"/>
      <c r="E1032" s="37"/>
      <c r="F1032" s="37"/>
      <c r="G1032" s="37"/>
      <c r="H1032" s="37"/>
      <c r="I1032" s="37"/>
      <c r="J1032" s="37"/>
      <c r="K1032" s="37"/>
      <c r="L1032" s="37"/>
      <c r="M1032" s="37"/>
      <c r="N1032" s="37"/>
      <c r="O1032" s="37"/>
      <c r="P1032" s="37"/>
      <c r="U1032" s="114"/>
      <c r="AL1032" s="216" t="str">
        <f>IF(ISERROR(IF('T203'!B1032="","",'T203'!B1032)),"",IF('T203'!B1032="","",'T203'!B1032))</f>
        <v>A66020</v>
      </c>
      <c r="AM1032" s="216" t="str">
        <f>IF(ISERROR(IF('T203'!K1032="","",'T203'!K1032)),"",IF('T203'!K1032="","",'T203'!K1032))</f>
        <v>A42008</v>
      </c>
      <c r="AN1032" s="216">
        <f t="shared" si="38"/>
        <v>1032</v>
      </c>
      <c r="AO1032" s="216" t="str">
        <f>IF(ISERROR('T203'!L1032),"",'T203'!L1032)</f>
        <v xml:space="preserve"> </v>
      </c>
      <c r="AP1032" s="216">
        <f t="shared" si="39"/>
        <v>1</v>
      </c>
      <c r="BV1032" s="37"/>
    </row>
    <row r="1033" spans="1:74" ht="15">
      <c r="A1033" s="37"/>
      <c r="B1033" s="37"/>
      <c r="C1033" s="37"/>
      <c r="D1033" s="37"/>
      <c r="E1033" s="37"/>
      <c r="F1033" s="37"/>
      <c r="G1033" s="37"/>
      <c r="H1033" s="37"/>
      <c r="I1033" s="37"/>
      <c r="J1033" s="37"/>
      <c r="K1033" s="37"/>
      <c r="L1033" s="37"/>
      <c r="M1033" s="37"/>
      <c r="N1033" s="37"/>
      <c r="O1033" s="37"/>
      <c r="P1033" s="37"/>
      <c r="U1033" s="114"/>
      <c r="AL1033" s="216" t="str">
        <f>IF(ISERROR(IF('T203'!B1033="","",'T203'!B1033)),"",IF('T203'!B1033="","",'T203'!B1033))</f>
        <v>A66022</v>
      </c>
      <c r="AM1033" s="216" t="str">
        <f>IF(ISERROR(IF('T203'!K1033="","",'T203'!K1033)),"",IF('T203'!K1033="","",'T203'!K1033))</f>
        <v>A42502</v>
      </c>
      <c r="AN1033" s="216">
        <f t="shared" si="38"/>
        <v>1033</v>
      </c>
      <c r="AO1033" s="216" t="str">
        <f>IF(ISERROR('T203'!L1033),"",'T203'!L1033)</f>
        <v xml:space="preserve"> </v>
      </c>
      <c r="AP1033" s="216">
        <f t="shared" si="39"/>
        <v>1</v>
      </c>
      <c r="BV1033" s="37"/>
    </row>
    <row r="1034" spans="1:74" ht="15">
      <c r="A1034" s="37"/>
      <c r="B1034" s="37"/>
      <c r="C1034" s="37"/>
      <c r="D1034" s="37"/>
      <c r="E1034" s="37"/>
      <c r="F1034" s="37"/>
      <c r="G1034" s="37"/>
      <c r="H1034" s="37"/>
      <c r="I1034" s="37"/>
      <c r="J1034" s="37"/>
      <c r="K1034" s="37"/>
      <c r="L1034" s="37"/>
      <c r="M1034" s="37"/>
      <c r="N1034" s="37"/>
      <c r="O1034" s="37"/>
      <c r="P1034" s="37"/>
      <c r="U1034" s="114"/>
      <c r="AL1034" s="216" t="str">
        <f>IF(ISERROR(IF('T203'!B1034="","",'T203'!B1034)),"",IF('T203'!B1034="","",'T203'!B1034))</f>
        <v>A66024</v>
      </c>
      <c r="AM1034" s="216" t="str">
        <f>IF(ISERROR(IF('T203'!K1034="","",'T203'!K1034)),"",IF('T203'!K1034="","",'T203'!K1034))</f>
        <v>A42502</v>
      </c>
      <c r="AN1034" s="216">
        <f t="shared" si="38"/>
        <v>1034</v>
      </c>
      <c r="AO1034" s="216" t="str">
        <f>IF(ISERROR('T203'!L1034),"",'T203'!L1034)</f>
        <v xml:space="preserve"> </v>
      </c>
      <c r="AP1034" s="216">
        <f t="shared" si="39"/>
        <v>1</v>
      </c>
      <c r="BV1034" s="37"/>
    </row>
    <row r="1035" spans="1:74" ht="15">
      <c r="A1035" s="37"/>
      <c r="B1035" s="37"/>
      <c r="C1035" s="37"/>
      <c r="D1035" s="37"/>
      <c r="E1035" s="37"/>
      <c r="F1035" s="37"/>
      <c r="G1035" s="37"/>
      <c r="H1035" s="37"/>
      <c r="I1035" s="37"/>
      <c r="J1035" s="37"/>
      <c r="K1035" s="37"/>
      <c r="L1035" s="37"/>
      <c r="M1035" s="37"/>
      <c r="N1035" s="37"/>
      <c r="O1035" s="37"/>
      <c r="P1035" s="37"/>
      <c r="U1035" s="114"/>
      <c r="AL1035" s="216" t="str">
        <f>IF(ISERROR(IF('T203'!B1035="","",'T203'!B1035)),"",IF('T203'!B1035="","",'T203'!B1035))</f>
        <v>A66026</v>
      </c>
      <c r="AM1035" s="216" t="str">
        <f>IF(ISERROR(IF('T203'!K1035="","",'T203'!K1035)),"",IF('T203'!K1035="","",'T203'!K1035))</f>
        <v>A42504</v>
      </c>
      <c r="AN1035" s="216">
        <f t="shared" si="38"/>
        <v>1035</v>
      </c>
      <c r="AO1035" s="216" t="str">
        <f>IF(ISERROR('T203'!L1035),"",'T203'!L1035)</f>
        <v xml:space="preserve"> </v>
      </c>
      <c r="AP1035" s="216">
        <f t="shared" si="39"/>
        <v>1</v>
      </c>
      <c r="BV1035" s="37"/>
    </row>
    <row r="1036" spans="1:74" ht="15">
      <c r="A1036" s="37"/>
      <c r="B1036" s="37"/>
      <c r="C1036" s="37"/>
      <c r="D1036" s="37"/>
      <c r="E1036" s="37"/>
      <c r="F1036" s="37"/>
      <c r="G1036" s="37"/>
      <c r="H1036" s="37"/>
      <c r="I1036" s="37"/>
      <c r="J1036" s="37"/>
      <c r="K1036" s="37"/>
      <c r="L1036" s="37"/>
      <c r="M1036" s="37"/>
      <c r="N1036" s="37"/>
      <c r="O1036" s="37"/>
      <c r="P1036" s="37"/>
      <c r="U1036" s="114"/>
      <c r="AL1036" s="216" t="str">
        <f>IF(ISERROR(IF('T203'!B1036="","",'T203'!B1036)),"",IF('T203'!B1036="","",'T203'!B1036))</f>
        <v>A66028</v>
      </c>
      <c r="AM1036" s="216" t="str">
        <f>IF(ISERROR(IF('T203'!K1036="","",'T203'!K1036)),"",IF('T203'!K1036="","",'T203'!K1036))</f>
        <v>A42506</v>
      </c>
      <c r="AN1036" s="216">
        <f t="shared" si="38"/>
        <v>1036</v>
      </c>
      <c r="AO1036" s="216" t="str">
        <f>IF(ISERROR('T203'!L1036),"",'T203'!L1036)</f>
        <v xml:space="preserve"> </v>
      </c>
      <c r="AP1036" s="216">
        <f t="shared" si="39"/>
        <v>1</v>
      </c>
      <c r="BV1036" s="37"/>
    </row>
    <row r="1037" spans="1:74" ht="15">
      <c r="A1037" s="37"/>
      <c r="B1037" s="37"/>
      <c r="C1037" s="37"/>
      <c r="D1037" s="37"/>
      <c r="E1037" s="37"/>
      <c r="F1037" s="37"/>
      <c r="G1037" s="37"/>
      <c r="H1037" s="37"/>
      <c r="I1037" s="37"/>
      <c r="J1037" s="37"/>
      <c r="K1037" s="37"/>
      <c r="L1037" s="37"/>
      <c r="M1037" s="37"/>
      <c r="N1037" s="37"/>
      <c r="O1037" s="37"/>
      <c r="P1037" s="37"/>
      <c r="U1037" s="114"/>
      <c r="AL1037" s="216" t="str">
        <f>IF(ISERROR(IF('T203'!B1037="","",'T203'!B1037)),"",IF('T203'!B1037="","",'T203'!B1037))</f>
        <v>A66502</v>
      </c>
      <c r="AM1037" s="216" t="str">
        <f>IF(ISERROR(IF('T203'!K1037="","",'T203'!K1037)),"",IF('T203'!K1037="","",'T203'!K1037))</f>
        <v>A42508</v>
      </c>
      <c r="AN1037" s="216">
        <f t="shared" ref="AN1037:AN1100" si="40">1+AN1036</f>
        <v>1037</v>
      </c>
      <c r="AO1037" s="216" t="str">
        <f>IF(ISERROR('T203'!L1037),"",'T203'!L1037)</f>
        <v xml:space="preserve"> </v>
      </c>
      <c r="AP1037" s="216">
        <f t="shared" si="39"/>
        <v>1</v>
      </c>
      <c r="BV1037" s="37"/>
    </row>
    <row r="1038" spans="1:74" ht="15">
      <c r="A1038" s="37"/>
      <c r="B1038" s="37"/>
      <c r="C1038" s="37"/>
      <c r="D1038" s="37"/>
      <c r="E1038" s="37"/>
      <c r="F1038" s="37"/>
      <c r="G1038" s="37"/>
      <c r="H1038" s="37"/>
      <c r="I1038" s="37"/>
      <c r="J1038" s="37"/>
      <c r="K1038" s="37"/>
      <c r="L1038" s="37"/>
      <c r="M1038" s="37"/>
      <c r="N1038" s="37"/>
      <c r="O1038" s="37"/>
      <c r="P1038" s="37"/>
      <c r="U1038" s="114"/>
      <c r="AL1038" s="216" t="str">
        <f>IF(ISERROR(IF('T203'!B1038="","",'T203'!B1038)),"",IF('T203'!B1038="","",'T203'!B1038))</f>
        <v>A66504</v>
      </c>
      <c r="AM1038" s="216" t="str">
        <f>IF(ISERROR(IF('T203'!K1038="","",'T203'!K1038)),"",IF('T203'!K1038="","",'T203'!K1038))</f>
        <v>A42510</v>
      </c>
      <c r="AN1038" s="216">
        <f t="shared" si="40"/>
        <v>1038</v>
      </c>
      <c r="AO1038" s="216" t="str">
        <f>IF(ISERROR('T203'!L1038),"",'T203'!L1038)</f>
        <v xml:space="preserve"> </v>
      </c>
      <c r="AP1038" s="216">
        <f t="shared" si="39"/>
        <v>1</v>
      </c>
      <c r="BV1038" s="37"/>
    </row>
    <row r="1039" spans="1:74" ht="15">
      <c r="A1039" s="37"/>
      <c r="B1039" s="37"/>
      <c r="C1039" s="37"/>
      <c r="D1039" s="37"/>
      <c r="E1039" s="37"/>
      <c r="F1039" s="37"/>
      <c r="G1039" s="37"/>
      <c r="H1039" s="37"/>
      <c r="I1039" s="37"/>
      <c r="J1039" s="37"/>
      <c r="K1039" s="37"/>
      <c r="L1039" s="37"/>
      <c r="M1039" s="37"/>
      <c r="N1039" s="37"/>
      <c r="O1039" s="37"/>
      <c r="P1039" s="37"/>
      <c r="U1039" s="114"/>
      <c r="AL1039" s="216" t="str">
        <f>IF(ISERROR(IF('T203'!B1039="","",'T203'!B1039)),"",IF('T203'!B1039="","",'T203'!B1039))</f>
        <v>A66506</v>
      </c>
      <c r="AM1039" s="216" t="str">
        <f>IF(ISERROR(IF('T203'!K1039="","",'T203'!K1039)),"",IF('T203'!K1039="","",'T203'!K1039))</f>
        <v>A42510</v>
      </c>
      <c r="AN1039" s="216">
        <f t="shared" si="40"/>
        <v>1039</v>
      </c>
      <c r="AO1039" s="216" t="str">
        <f>IF(ISERROR('T203'!L1039),"",'T203'!L1039)</f>
        <v xml:space="preserve"> </v>
      </c>
      <c r="AP1039" s="216">
        <f t="shared" si="39"/>
        <v>1</v>
      </c>
      <c r="BV1039" s="37"/>
    </row>
    <row r="1040" spans="1:74" ht="15">
      <c r="A1040" s="37"/>
      <c r="B1040" s="37"/>
      <c r="C1040" s="37"/>
      <c r="D1040" s="37"/>
      <c r="E1040" s="37"/>
      <c r="F1040" s="37"/>
      <c r="G1040" s="37"/>
      <c r="H1040" s="37"/>
      <c r="I1040" s="37"/>
      <c r="J1040" s="37"/>
      <c r="K1040" s="37"/>
      <c r="L1040" s="37"/>
      <c r="M1040" s="37"/>
      <c r="N1040" s="37"/>
      <c r="O1040" s="37"/>
      <c r="P1040" s="37"/>
      <c r="U1040" s="114"/>
      <c r="AL1040" s="216" t="str">
        <f>IF(ISERROR(IF('T203'!B1040="","",'T203'!B1040)),"",IF('T203'!B1040="","",'T203'!B1040))</f>
        <v>A66508</v>
      </c>
      <c r="AM1040" s="216" t="str">
        <f>IF(ISERROR(IF('T203'!K1040="","",'T203'!K1040)),"",IF('T203'!K1040="","",'T203'!K1040))</f>
        <v>A42512</v>
      </c>
      <c r="AN1040" s="216">
        <f t="shared" si="40"/>
        <v>1040</v>
      </c>
      <c r="AO1040" s="216" t="str">
        <f>IF(ISERROR('T203'!L1040),"",'T203'!L1040)</f>
        <v xml:space="preserve"> </v>
      </c>
      <c r="AP1040" s="216">
        <f t="shared" si="39"/>
        <v>1</v>
      </c>
      <c r="BV1040" s="37"/>
    </row>
    <row r="1041" spans="1:74" ht="15">
      <c r="A1041" s="37"/>
      <c r="B1041" s="37"/>
      <c r="C1041" s="37"/>
      <c r="D1041" s="37"/>
      <c r="E1041" s="37"/>
      <c r="F1041" s="37"/>
      <c r="G1041" s="37"/>
      <c r="H1041" s="37"/>
      <c r="I1041" s="37"/>
      <c r="J1041" s="37"/>
      <c r="K1041" s="37"/>
      <c r="L1041" s="37"/>
      <c r="M1041" s="37"/>
      <c r="N1041" s="37"/>
      <c r="O1041" s="37"/>
      <c r="P1041" s="37"/>
      <c r="U1041" s="114"/>
      <c r="AL1041" s="216" t="str">
        <f>IF(ISERROR(IF('T203'!B1041="","",'T203'!B1041)),"",IF('T203'!B1041="","",'T203'!B1041))</f>
        <v>A66510</v>
      </c>
      <c r="AM1041" s="216" t="str">
        <f>IF(ISERROR(IF('T203'!K1041="","",'T203'!K1041)),"",IF('T203'!K1041="","",'T203'!K1041))</f>
        <v>A42514</v>
      </c>
      <c r="AN1041" s="216">
        <f t="shared" si="40"/>
        <v>1041</v>
      </c>
      <c r="AO1041" s="216" t="str">
        <f>IF(ISERROR('T203'!L1041),"",'T203'!L1041)</f>
        <v xml:space="preserve"> </v>
      </c>
      <c r="AP1041" s="216">
        <f t="shared" si="39"/>
        <v>1</v>
      </c>
      <c r="BV1041" s="37"/>
    </row>
    <row r="1042" spans="1:74" ht="15">
      <c r="A1042" s="37"/>
      <c r="B1042" s="37"/>
      <c r="C1042" s="37"/>
      <c r="D1042" s="37"/>
      <c r="E1042" s="37"/>
      <c r="F1042" s="37"/>
      <c r="G1042" s="37"/>
      <c r="H1042" s="37"/>
      <c r="I1042" s="37"/>
      <c r="J1042" s="37"/>
      <c r="K1042" s="37"/>
      <c r="L1042" s="37"/>
      <c r="M1042" s="37"/>
      <c r="N1042" s="37"/>
      <c r="O1042" s="37"/>
      <c r="P1042" s="37"/>
      <c r="U1042" s="114"/>
      <c r="AL1042" s="216" t="str">
        <f>IF(ISERROR(IF('T203'!B1042="","",'T203'!B1042)),"",IF('T203'!B1042="","",'T203'!B1042))</f>
        <v>A66512</v>
      </c>
      <c r="AM1042" s="216" t="str">
        <f>IF(ISERROR(IF('T203'!K1042="","",'T203'!K1042)),"",IF('T203'!K1042="","",'T203'!K1042))</f>
        <v>A42516</v>
      </c>
      <c r="AN1042" s="216">
        <f t="shared" si="40"/>
        <v>1042</v>
      </c>
      <c r="AO1042" s="216" t="str">
        <f>IF(ISERROR('T203'!L1042),"",'T203'!L1042)</f>
        <v xml:space="preserve"> </v>
      </c>
      <c r="AP1042" s="216">
        <f t="shared" si="39"/>
        <v>1</v>
      </c>
      <c r="BV1042" s="37"/>
    </row>
    <row r="1043" spans="1:74" ht="15">
      <c r="A1043" s="37"/>
      <c r="B1043" s="37"/>
      <c r="C1043" s="37"/>
      <c r="D1043" s="37"/>
      <c r="E1043" s="37"/>
      <c r="F1043" s="37"/>
      <c r="G1043" s="37"/>
      <c r="H1043" s="37"/>
      <c r="I1043" s="37"/>
      <c r="J1043" s="37"/>
      <c r="K1043" s="37"/>
      <c r="L1043" s="37"/>
      <c r="M1043" s="37"/>
      <c r="N1043" s="37"/>
      <c r="O1043" s="37"/>
      <c r="P1043" s="37"/>
      <c r="U1043" s="114"/>
      <c r="AL1043" s="216" t="str">
        <f>IF(ISERROR(IF('T203'!B1043="","",'T203'!B1043)),"",IF('T203'!B1043="","",'T203'!B1043))</f>
        <v>A66514</v>
      </c>
      <c r="AM1043" s="216" t="str">
        <f>IF(ISERROR(IF('T203'!K1043="","",'T203'!K1043)),"",IF('T203'!K1043="","",'T203'!K1043))</f>
        <v>A42518</v>
      </c>
      <c r="AN1043" s="216">
        <f t="shared" si="40"/>
        <v>1043</v>
      </c>
      <c r="AO1043" s="216" t="str">
        <f>IF(ISERROR('T203'!L1043),"",'T203'!L1043)</f>
        <v xml:space="preserve"> </v>
      </c>
      <c r="AP1043" s="216">
        <f t="shared" si="39"/>
        <v>1</v>
      </c>
      <c r="BV1043" s="37"/>
    </row>
    <row r="1044" spans="1:74" ht="15">
      <c r="A1044" s="37"/>
      <c r="B1044" s="37"/>
      <c r="C1044" s="37"/>
      <c r="D1044" s="37"/>
      <c r="E1044" s="37"/>
      <c r="F1044" s="37"/>
      <c r="G1044" s="37"/>
      <c r="H1044" s="37"/>
      <c r="I1044" s="37"/>
      <c r="J1044" s="37"/>
      <c r="K1044" s="37"/>
      <c r="L1044" s="37"/>
      <c r="M1044" s="37"/>
      <c r="N1044" s="37"/>
      <c r="O1044" s="37"/>
      <c r="P1044" s="37"/>
      <c r="U1044" s="114"/>
      <c r="AL1044" s="216" t="str">
        <f>IF(ISERROR(IF('T203'!B1044="","",'T203'!B1044)),"",IF('T203'!B1044="","",'T203'!B1044))</f>
        <v>A66516</v>
      </c>
      <c r="AM1044" s="216" t="str">
        <f>IF(ISERROR(IF('T203'!K1044="","",'T203'!K1044)),"",IF('T203'!K1044="","",'T203'!K1044))</f>
        <v>A42520</v>
      </c>
      <c r="AN1044" s="216">
        <f t="shared" si="40"/>
        <v>1044</v>
      </c>
      <c r="AO1044" s="216" t="str">
        <f>IF(ISERROR('T203'!L1044),"",'T203'!L1044)</f>
        <v xml:space="preserve"> </v>
      </c>
      <c r="AP1044" s="216">
        <f t="shared" si="39"/>
        <v>1</v>
      </c>
      <c r="BV1044" s="37"/>
    </row>
    <row r="1045" spans="1:74" ht="15">
      <c r="A1045" s="37"/>
      <c r="B1045" s="37"/>
      <c r="C1045" s="37"/>
      <c r="D1045" s="37"/>
      <c r="E1045" s="37"/>
      <c r="F1045" s="37"/>
      <c r="G1045" s="37"/>
      <c r="H1045" s="37"/>
      <c r="I1045" s="37"/>
      <c r="J1045" s="37"/>
      <c r="K1045" s="37"/>
      <c r="L1045" s="37"/>
      <c r="M1045" s="37"/>
      <c r="N1045" s="37"/>
      <c r="O1045" s="37"/>
      <c r="P1045" s="37"/>
      <c r="U1045" s="114"/>
      <c r="AL1045" s="216" t="str">
        <f>IF(ISERROR(IF('T203'!B1045="","",'T203'!B1045)),"",IF('T203'!B1045="","",'T203'!B1045))</f>
        <v>A66520</v>
      </c>
      <c r="AM1045" s="216" t="str">
        <f>IF(ISERROR(IF('T203'!K1045="","",'T203'!K1045)),"",IF('T203'!K1045="","",'T203'!K1045))</f>
        <v>A42522</v>
      </c>
      <c r="AN1045" s="216">
        <f t="shared" si="40"/>
        <v>1045</v>
      </c>
      <c r="AO1045" s="216" t="str">
        <f>IF(ISERROR('T203'!L1045),"",'T203'!L1045)</f>
        <v xml:space="preserve"> </v>
      </c>
      <c r="AP1045" s="216">
        <f t="shared" si="39"/>
        <v>1</v>
      </c>
      <c r="BV1045" s="37"/>
    </row>
    <row r="1046" spans="1:74" ht="15">
      <c r="A1046" s="37"/>
      <c r="B1046" s="37"/>
      <c r="C1046" s="37"/>
      <c r="D1046" s="37"/>
      <c r="E1046" s="37"/>
      <c r="F1046" s="37"/>
      <c r="G1046" s="37"/>
      <c r="H1046" s="37"/>
      <c r="I1046" s="37"/>
      <c r="J1046" s="37"/>
      <c r="K1046" s="37"/>
      <c r="L1046" s="37"/>
      <c r="M1046" s="37"/>
      <c r="N1046" s="37"/>
      <c r="O1046" s="37"/>
      <c r="P1046" s="37"/>
      <c r="U1046" s="114"/>
      <c r="AL1046" s="216" t="str">
        <f>IF(ISERROR(IF('T203'!B1046="","",'T203'!B1046)),"",IF('T203'!B1046="","",'T203'!B1046))</f>
        <v>A67502</v>
      </c>
      <c r="AM1046" s="216" t="str">
        <f>IF(ISERROR(IF('T203'!K1046="","",'T203'!K1046)),"",IF('T203'!K1046="","",'T203'!K1046))</f>
        <v>A42524</v>
      </c>
      <c r="AN1046" s="216">
        <f t="shared" si="40"/>
        <v>1046</v>
      </c>
      <c r="AO1046" s="216" t="str">
        <f>IF(ISERROR('T203'!L1046),"",'T203'!L1046)</f>
        <v xml:space="preserve"> </v>
      </c>
      <c r="AP1046" s="216">
        <f t="shared" si="39"/>
        <v>1</v>
      </c>
      <c r="BV1046" s="37"/>
    </row>
    <row r="1047" spans="1:74" ht="15">
      <c r="A1047" s="37"/>
      <c r="B1047" s="37"/>
      <c r="C1047" s="37"/>
      <c r="D1047" s="37"/>
      <c r="E1047" s="37"/>
      <c r="F1047" s="37"/>
      <c r="G1047" s="37"/>
      <c r="H1047" s="37"/>
      <c r="I1047" s="37"/>
      <c r="J1047" s="37"/>
      <c r="K1047" s="37"/>
      <c r="L1047" s="37"/>
      <c r="M1047" s="37"/>
      <c r="N1047" s="37"/>
      <c r="O1047" s="37"/>
      <c r="P1047" s="37"/>
      <c r="U1047" s="114"/>
      <c r="AL1047" s="216" t="str">
        <f>IF(ISERROR(IF('T203'!B1047="","",'T203'!B1047)),"",IF('T203'!B1047="","",'T203'!B1047))</f>
        <v>A67504</v>
      </c>
      <c r="AM1047" s="216" t="str">
        <f>IF(ISERROR(IF('T203'!K1047="","",'T203'!K1047)),"",IF('T203'!K1047="","",'T203'!K1047))</f>
        <v>A42526</v>
      </c>
      <c r="AN1047" s="216">
        <f t="shared" si="40"/>
        <v>1047</v>
      </c>
      <c r="AO1047" s="216" t="str">
        <f>IF(ISERROR('T203'!L1047),"",'T203'!L1047)</f>
        <v xml:space="preserve"> </v>
      </c>
      <c r="AP1047" s="216">
        <f t="shared" si="39"/>
        <v>1</v>
      </c>
      <c r="BV1047" s="37"/>
    </row>
    <row r="1048" spans="1:74" ht="15">
      <c r="A1048" s="37"/>
      <c r="B1048" s="37"/>
      <c r="C1048" s="37"/>
      <c r="D1048" s="37"/>
      <c r="E1048" s="37"/>
      <c r="F1048" s="37"/>
      <c r="G1048" s="37"/>
      <c r="H1048" s="37"/>
      <c r="I1048" s="37"/>
      <c r="J1048" s="37"/>
      <c r="K1048" s="37"/>
      <c r="L1048" s="37"/>
      <c r="M1048" s="37"/>
      <c r="N1048" s="37"/>
      <c r="O1048" s="37"/>
      <c r="P1048" s="37"/>
      <c r="U1048" s="114"/>
      <c r="AL1048" s="216" t="str">
        <f>IF(ISERROR(IF('T203'!B1048="","",'T203'!B1048)),"",IF('T203'!B1048="","",'T203'!B1048))</f>
        <v>A67506</v>
      </c>
      <c r="AM1048" s="216" t="str">
        <f>IF(ISERROR(IF('T203'!K1048="","",'T203'!K1048)),"",IF('T203'!K1048="","",'T203'!K1048))</f>
        <v>A42528</v>
      </c>
      <c r="AN1048" s="216">
        <f t="shared" si="40"/>
        <v>1048</v>
      </c>
      <c r="AO1048" s="216" t="str">
        <f>IF(ISERROR('T203'!L1048),"",'T203'!L1048)</f>
        <v xml:space="preserve"> </v>
      </c>
      <c r="AP1048" s="216">
        <f t="shared" si="39"/>
        <v>1</v>
      </c>
      <c r="BV1048" s="37"/>
    </row>
    <row r="1049" spans="1:74" ht="15">
      <c r="A1049" s="37"/>
      <c r="B1049" s="37"/>
      <c r="C1049" s="37"/>
      <c r="D1049" s="37"/>
      <c r="E1049" s="37"/>
      <c r="F1049" s="37"/>
      <c r="G1049" s="37"/>
      <c r="H1049" s="37"/>
      <c r="I1049" s="37"/>
      <c r="J1049" s="37"/>
      <c r="K1049" s="37"/>
      <c r="L1049" s="37"/>
      <c r="M1049" s="37"/>
      <c r="N1049" s="37"/>
      <c r="O1049" s="37"/>
      <c r="P1049" s="37"/>
      <c r="U1049" s="114"/>
      <c r="AL1049" s="216" t="str">
        <f>IF(ISERROR(IF('T203'!B1049="","",'T203'!B1049)),"",IF('T203'!B1049="","",'T203'!B1049))</f>
        <v>A67508</v>
      </c>
      <c r="AM1049" s="216" t="str">
        <f>IF(ISERROR(IF('T203'!K1049="","",'T203'!K1049)),"",IF('T203'!K1049="","",'T203'!K1049))</f>
        <v>A42530</v>
      </c>
      <c r="AN1049" s="216">
        <f t="shared" si="40"/>
        <v>1049</v>
      </c>
      <c r="AO1049" s="216" t="str">
        <f>IF(ISERROR('T203'!L1049),"",'T203'!L1049)</f>
        <v xml:space="preserve"> </v>
      </c>
      <c r="AP1049" s="216">
        <f t="shared" si="39"/>
        <v>1</v>
      </c>
      <c r="BV1049" s="37"/>
    </row>
    <row r="1050" spans="1:74" ht="15">
      <c r="A1050" s="37"/>
      <c r="B1050" s="37"/>
      <c r="C1050" s="37"/>
      <c r="D1050" s="37"/>
      <c r="E1050" s="37"/>
      <c r="F1050" s="37"/>
      <c r="G1050" s="37"/>
      <c r="H1050" s="37"/>
      <c r="I1050" s="37"/>
      <c r="J1050" s="37"/>
      <c r="K1050" s="37"/>
      <c r="L1050" s="37"/>
      <c r="M1050" s="37"/>
      <c r="N1050" s="37"/>
      <c r="O1050" s="37"/>
      <c r="P1050" s="37"/>
      <c r="U1050" s="114"/>
      <c r="AL1050" s="216" t="str">
        <f>IF(ISERROR(IF('T203'!B1050="","",'T203'!B1050)),"",IF('T203'!B1050="","",'T203'!B1050))</f>
        <v>A68002</v>
      </c>
      <c r="AM1050" s="216" t="str">
        <f>IF(ISERROR(IF('T203'!K1050="","",'T203'!K1050)),"",IF('T203'!K1050="","",'T203'!K1050))</f>
        <v>A42532</v>
      </c>
      <c r="AN1050" s="216">
        <f t="shared" si="40"/>
        <v>1050</v>
      </c>
      <c r="AO1050" s="216" t="str">
        <f>IF(ISERROR('T203'!L1050),"",'T203'!L1050)</f>
        <v xml:space="preserve"> </v>
      </c>
      <c r="AP1050" s="216">
        <f t="shared" si="39"/>
        <v>1</v>
      </c>
      <c r="BV1050" s="37"/>
    </row>
    <row r="1051" spans="1:74" ht="15">
      <c r="A1051" s="37"/>
      <c r="B1051" s="37"/>
      <c r="C1051" s="37"/>
      <c r="D1051" s="37"/>
      <c r="E1051" s="37"/>
      <c r="F1051" s="37"/>
      <c r="G1051" s="37"/>
      <c r="H1051" s="37"/>
      <c r="I1051" s="37"/>
      <c r="J1051" s="37"/>
      <c r="K1051" s="37"/>
      <c r="L1051" s="37"/>
      <c r="M1051" s="37"/>
      <c r="N1051" s="37"/>
      <c r="O1051" s="37"/>
      <c r="P1051" s="37"/>
      <c r="U1051" s="114"/>
      <c r="AL1051" s="216" t="str">
        <f>IF(ISERROR(IF('T203'!B1051="","",'T203'!B1051)),"",IF('T203'!B1051="","",'T203'!B1051))</f>
        <v>A68004</v>
      </c>
      <c r="AM1051" s="216" t="str">
        <f>IF(ISERROR(IF('T203'!K1051="","",'T203'!K1051)),"",IF('T203'!K1051="","",'T203'!K1051))</f>
        <v>A42532</v>
      </c>
      <c r="AN1051" s="216">
        <f t="shared" si="40"/>
        <v>1051</v>
      </c>
      <c r="AO1051" s="216" t="str">
        <f>IF(ISERROR('T203'!L1051),"",'T203'!L1051)</f>
        <v xml:space="preserve"> </v>
      </c>
      <c r="AP1051" s="216">
        <f t="shared" si="39"/>
        <v>1</v>
      </c>
      <c r="BV1051" s="37"/>
    </row>
    <row r="1052" spans="1:74" ht="15">
      <c r="A1052" s="37"/>
      <c r="B1052" s="37"/>
      <c r="C1052" s="37"/>
      <c r="D1052" s="37"/>
      <c r="E1052" s="37"/>
      <c r="F1052" s="37"/>
      <c r="G1052" s="37"/>
      <c r="H1052" s="37"/>
      <c r="I1052" s="37"/>
      <c r="J1052" s="37"/>
      <c r="K1052" s="37"/>
      <c r="L1052" s="37"/>
      <c r="M1052" s="37"/>
      <c r="N1052" s="37"/>
      <c r="O1052" s="37"/>
      <c r="P1052" s="37"/>
      <c r="U1052" s="114"/>
      <c r="AL1052" s="216" t="str">
        <f>IF(ISERROR(IF('T203'!B1052="","",'T203'!B1052)),"",IF('T203'!B1052="","",'T203'!B1052))</f>
        <v>A69002</v>
      </c>
      <c r="AM1052" s="216" t="str">
        <f>IF(ISERROR(IF('T203'!K1052="","",'T203'!K1052)),"",IF('T203'!K1052="","",'T203'!K1052))</f>
        <v>A43002</v>
      </c>
      <c r="AN1052" s="216">
        <f t="shared" si="40"/>
        <v>1052</v>
      </c>
      <c r="AO1052" s="216" t="str">
        <f>IF(ISERROR('T203'!L1052),"",'T203'!L1052)</f>
        <v>25B-E &amp; 3’ BED 26</v>
      </c>
      <c r="AP1052" s="216">
        <f t="shared" si="39"/>
        <v>1</v>
      </c>
      <c r="BV1052" s="37"/>
    </row>
    <row r="1053" spans="1:74" ht="15">
      <c r="A1053" s="37"/>
      <c r="B1053" s="37"/>
      <c r="C1053" s="37"/>
      <c r="D1053" s="37"/>
      <c r="E1053" s="37"/>
      <c r="F1053" s="37"/>
      <c r="G1053" s="37"/>
      <c r="H1053" s="37"/>
      <c r="I1053" s="37"/>
      <c r="J1053" s="37"/>
      <c r="K1053" s="37"/>
      <c r="L1053" s="37"/>
      <c r="M1053" s="37"/>
      <c r="N1053" s="37"/>
      <c r="O1053" s="37"/>
      <c r="P1053" s="37"/>
      <c r="U1053" s="114"/>
      <c r="AL1053" s="216" t="str">
        <f>IF(ISERROR(IF('T203'!B1053="","",'T203'!B1053)),"",IF('T203'!B1053="","",'T203'!B1053))</f>
        <v>A69004</v>
      </c>
      <c r="AM1053" s="216" t="str">
        <f>IF(ISERROR(IF('T203'!K1053="","",'T203'!K1053)),"",IF('T203'!K1053="","",'T203'!K1053))</f>
        <v>A43002</v>
      </c>
      <c r="AN1053" s="216">
        <f t="shared" si="40"/>
        <v>1053</v>
      </c>
      <c r="AO1053" s="216" t="str">
        <f>IF(ISERROR('T203'!L1053),"",'T203'!L1053)</f>
        <v>25C-25E</v>
      </c>
      <c r="AP1053" s="216">
        <f t="shared" si="39"/>
        <v>1</v>
      </c>
      <c r="BV1053" s="37"/>
    </row>
    <row r="1054" spans="1:74" ht="15">
      <c r="A1054" s="37"/>
      <c r="B1054" s="37"/>
      <c r="C1054" s="37"/>
      <c r="D1054" s="37"/>
      <c r="E1054" s="37"/>
      <c r="F1054" s="37"/>
      <c r="G1054" s="37"/>
      <c r="H1054" s="37"/>
      <c r="I1054" s="37"/>
      <c r="J1054" s="37"/>
      <c r="K1054" s="37"/>
      <c r="L1054" s="37"/>
      <c r="M1054" s="37"/>
      <c r="N1054" s="37"/>
      <c r="O1054" s="37"/>
      <c r="P1054" s="37"/>
      <c r="U1054" s="114"/>
      <c r="AL1054" s="216" t="str">
        <f>IF(ISERROR(IF('T203'!B1054="","",'T203'!B1054)),"",IF('T203'!B1054="","",'T203'!B1054))</f>
        <v>A69006</v>
      </c>
      <c r="AM1054" s="216" t="str">
        <f>IF(ISERROR(IF('T203'!K1054="","",'T203'!K1054)),"",IF('T203'!K1054="","",'T203'!K1054))</f>
        <v>A43002</v>
      </c>
      <c r="AN1054" s="216">
        <f t="shared" si="40"/>
        <v>1054</v>
      </c>
      <c r="AO1054" s="216" t="str">
        <f>IF(ISERROR('T203'!L1054),"",'T203'!L1054)</f>
        <v>25E</v>
      </c>
      <c r="AP1054" s="216">
        <f t="shared" si="39"/>
        <v>1</v>
      </c>
      <c r="BV1054" s="37"/>
    </row>
    <row r="1055" spans="1:74" ht="15">
      <c r="A1055" s="37"/>
      <c r="B1055" s="37"/>
      <c r="C1055" s="37"/>
      <c r="D1055" s="37"/>
      <c r="E1055" s="37"/>
      <c r="F1055" s="37"/>
      <c r="G1055" s="37"/>
      <c r="H1055" s="37"/>
      <c r="I1055" s="37"/>
      <c r="J1055" s="37"/>
      <c r="K1055" s="37"/>
      <c r="L1055" s="37"/>
      <c r="M1055" s="37"/>
      <c r="N1055" s="37"/>
      <c r="O1055" s="37"/>
      <c r="P1055" s="37"/>
      <c r="U1055" s="114"/>
      <c r="AL1055" s="216" t="str">
        <f>IF(ISERROR(IF('T203'!B1055="","",'T203'!B1055)),"",IF('T203'!B1055="","",'T203'!B1055))</f>
        <v>A69502</v>
      </c>
      <c r="AM1055" s="216" t="str">
        <f>IF(ISERROR(IF('T203'!K1055="","",'T203'!K1055)),"",IF('T203'!K1055="","",'T203'!K1055))</f>
        <v>A43002</v>
      </c>
      <c r="AN1055" s="216">
        <f t="shared" si="40"/>
        <v>1055</v>
      </c>
      <c r="AO1055" s="216" t="str">
        <f>IF(ISERROR('T203'!L1055),"",'T203'!L1055)</f>
        <v>26</v>
      </c>
      <c r="AP1055" s="216">
        <f t="shared" si="39"/>
        <v>1</v>
      </c>
      <c r="BV1055" s="37"/>
    </row>
    <row r="1056" spans="1:74" ht="15">
      <c r="A1056" s="37"/>
      <c r="B1056" s="37"/>
      <c r="C1056" s="37"/>
      <c r="D1056" s="37"/>
      <c r="E1056" s="37"/>
      <c r="F1056" s="37"/>
      <c r="G1056" s="37"/>
      <c r="H1056" s="37"/>
      <c r="I1056" s="37"/>
      <c r="J1056" s="37"/>
      <c r="K1056" s="37"/>
      <c r="L1056" s="37"/>
      <c r="M1056" s="37"/>
      <c r="N1056" s="37"/>
      <c r="O1056" s="37"/>
      <c r="P1056" s="37"/>
      <c r="U1056" s="114"/>
      <c r="AL1056" s="216" t="str">
        <f>IF(ISERROR(IF('T203'!B1056="","",'T203'!B1056)),"",IF('T203'!B1056="","",'T203'!B1056))</f>
        <v>A69504</v>
      </c>
      <c r="AM1056" s="216" t="str">
        <f>IF(ISERROR(IF('T203'!K1056="","",'T203'!K1056)),"",IF('T203'!K1056="","",'T203'!K1056))</f>
        <v>A43004</v>
      </c>
      <c r="AN1056" s="216">
        <f t="shared" si="40"/>
        <v>1056</v>
      </c>
      <c r="AO1056" s="216" t="str">
        <f>IF(ISERROR('T203'!L1056),"",'T203'!L1056)</f>
        <v>25B-E &amp; 3' BED 26</v>
      </c>
      <c r="AP1056" s="216">
        <f t="shared" si="39"/>
        <v>1</v>
      </c>
      <c r="BV1056" s="37"/>
    </row>
    <row r="1057" spans="1:74" ht="15">
      <c r="A1057" s="37"/>
      <c r="B1057" s="37"/>
      <c r="C1057" s="37"/>
      <c r="D1057" s="37"/>
      <c r="E1057" s="37"/>
      <c r="F1057" s="37"/>
      <c r="G1057" s="37"/>
      <c r="H1057" s="37"/>
      <c r="I1057" s="37"/>
      <c r="J1057" s="37"/>
      <c r="K1057" s="37"/>
      <c r="L1057" s="37"/>
      <c r="M1057" s="37"/>
      <c r="N1057" s="37"/>
      <c r="O1057" s="37"/>
      <c r="P1057" s="37"/>
      <c r="U1057" s="114"/>
      <c r="AL1057" s="216" t="str">
        <f>IF(ISERROR(IF('T203'!B1057="","",'T203'!B1057)),"",IF('T203'!B1057="","",'T203'!B1057))</f>
        <v>A69506</v>
      </c>
      <c r="AM1057" s="216" t="str">
        <f>IF(ISERROR(IF('T203'!K1057="","",'T203'!K1057)),"",IF('T203'!K1057="","",'T203'!K1057))</f>
        <v>A43004</v>
      </c>
      <c r="AN1057" s="216">
        <f t="shared" si="40"/>
        <v>1057</v>
      </c>
      <c r="AO1057" s="216" t="str">
        <f>IF(ISERROR('T203'!L1057),"",'T203'!L1057)</f>
        <v>25C-25E</v>
      </c>
      <c r="AP1057" s="216">
        <f t="shared" si="39"/>
        <v>1</v>
      </c>
      <c r="BV1057" s="37"/>
    </row>
    <row r="1058" spans="1:74" ht="15">
      <c r="A1058" s="37"/>
      <c r="B1058" s="37"/>
      <c r="C1058" s="37"/>
      <c r="D1058" s="37"/>
      <c r="E1058" s="37"/>
      <c r="F1058" s="37"/>
      <c r="G1058" s="37"/>
      <c r="H1058" s="37"/>
      <c r="I1058" s="37"/>
      <c r="J1058" s="37"/>
      <c r="K1058" s="37"/>
      <c r="L1058" s="37"/>
      <c r="M1058" s="37"/>
      <c r="N1058" s="37"/>
      <c r="O1058" s="37"/>
      <c r="P1058" s="37"/>
      <c r="U1058" s="114"/>
      <c r="AL1058" s="216" t="str">
        <f>IF(ISERROR(IF('T203'!B1058="","",'T203'!B1058)),"",IF('T203'!B1058="","",'T203'!B1058))</f>
        <v>A69508</v>
      </c>
      <c r="AM1058" s="216" t="str">
        <f>IF(ISERROR(IF('T203'!K1058="","",'T203'!K1058)),"",IF('T203'!K1058="","",'T203'!K1058))</f>
        <v>A43004</v>
      </c>
      <c r="AN1058" s="216">
        <f t="shared" si="40"/>
        <v>1058</v>
      </c>
      <c r="AO1058" s="216" t="str">
        <f>IF(ISERROR('T203'!L1058),"",'T203'!L1058)</f>
        <v>25E</v>
      </c>
      <c r="AP1058" s="216">
        <f t="shared" si="39"/>
        <v>1</v>
      </c>
      <c r="BV1058" s="37"/>
    </row>
    <row r="1059" spans="1:74" ht="15">
      <c r="A1059" s="37"/>
      <c r="B1059" s="37"/>
      <c r="C1059" s="37"/>
      <c r="D1059" s="37"/>
      <c r="E1059" s="37"/>
      <c r="F1059" s="37"/>
      <c r="G1059" s="37"/>
      <c r="H1059" s="37"/>
      <c r="I1059" s="37"/>
      <c r="J1059" s="37"/>
      <c r="K1059" s="37"/>
      <c r="L1059" s="37"/>
      <c r="M1059" s="37"/>
      <c r="N1059" s="37"/>
      <c r="O1059" s="37"/>
      <c r="P1059" s="37"/>
      <c r="U1059" s="114"/>
      <c r="AL1059" s="216" t="str">
        <f>IF(ISERROR(IF('T203'!B1059="","",'T203'!B1059)),"",IF('T203'!B1059="","",'T203'!B1059))</f>
        <v>A70002</v>
      </c>
      <c r="AM1059" s="216" t="str">
        <f>IF(ISERROR(IF('T203'!K1059="","",'T203'!K1059)),"",IF('T203'!K1059="","",'T203'!K1059))</f>
        <v>A43004</v>
      </c>
      <c r="AN1059" s="216">
        <f t="shared" si="40"/>
        <v>1059</v>
      </c>
      <c r="AO1059" s="216" t="str">
        <f>IF(ISERROR('T203'!L1059),"",'T203'!L1059)</f>
        <v>26</v>
      </c>
      <c r="AP1059" s="216">
        <f t="shared" si="39"/>
        <v>1</v>
      </c>
      <c r="BV1059" s="37"/>
    </row>
    <row r="1060" spans="1:74" ht="15">
      <c r="A1060" s="37"/>
      <c r="B1060" s="37"/>
      <c r="C1060" s="37"/>
      <c r="D1060" s="37"/>
      <c r="E1060" s="37"/>
      <c r="F1060" s="37"/>
      <c r="G1060" s="37"/>
      <c r="H1060" s="37"/>
      <c r="I1060" s="37"/>
      <c r="J1060" s="37"/>
      <c r="K1060" s="37"/>
      <c r="L1060" s="37"/>
      <c r="M1060" s="37"/>
      <c r="N1060" s="37"/>
      <c r="O1060" s="37"/>
      <c r="P1060" s="37"/>
      <c r="U1060" s="114"/>
      <c r="AL1060" s="216" t="str">
        <f>IF(ISERROR(IF('T203'!B1060="","",'T203'!B1060)),"",IF('T203'!B1060="","",'T203'!B1060))</f>
        <v>A70004</v>
      </c>
      <c r="AM1060" s="216" t="str">
        <f>IF(ISERROR(IF('T203'!K1060="","",'T203'!K1060)),"",IF('T203'!K1060="","",'T203'!K1060))</f>
        <v>A43502</v>
      </c>
      <c r="AN1060" s="216">
        <f t="shared" si="40"/>
        <v>1060</v>
      </c>
      <c r="AO1060" s="216" t="str">
        <f>IF(ISERROR('T203'!L1060),"",'T203'!L1060)</f>
        <v xml:space="preserve"> </v>
      </c>
      <c r="AP1060" s="216">
        <f t="shared" si="39"/>
        <v>1</v>
      </c>
      <c r="BV1060" s="37"/>
    </row>
    <row r="1061" spans="1:74" ht="15">
      <c r="A1061" s="37"/>
      <c r="B1061" s="37"/>
      <c r="C1061" s="37"/>
      <c r="D1061" s="37"/>
      <c r="E1061" s="37"/>
      <c r="F1061" s="37"/>
      <c r="G1061" s="37"/>
      <c r="H1061" s="37"/>
      <c r="I1061" s="37"/>
      <c r="J1061" s="37"/>
      <c r="K1061" s="37"/>
      <c r="L1061" s="37"/>
      <c r="M1061" s="37"/>
      <c r="N1061" s="37"/>
      <c r="O1061" s="37"/>
      <c r="P1061" s="37"/>
      <c r="U1061" s="114"/>
      <c r="AL1061" s="216" t="str">
        <f>IF(ISERROR(IF('T203'!B1061="","",'T203'!B1061)),"",IF('T203'!B1061="","",'T203'!B1061))</f>
        <v>A70006</v>
      </c>
      <c r="AM1061" s="216" t="str">
        <f>IF(ISERROR(IF('T203'!K1061="","",'T203'!K1061)),"",IF('T203'!K1061="","",'T203'!K1061))</f>
        <v>A43502</v>
      </c>
      <c r="AN1061" s="216">
        <f t="shared" si="40"/>
        <v>1061</v>
      </c>
      <c r="AO1061" s="216" t="str">
        <f>IF(ISERROR('T203'!L1061),"",'T203'!L1061)</f>
        <v xml:space="preserve"> </v>
      </c>
      <c r="AP1061" s="216">
        <f t="shared" si="39"/>
        <v>1</v>
      </c>
      <c r="BV1061" s="37"/>
    </row>
    <row r="1062" spans="1:74" ht="15">
      <c r="A1062" s="37"/>
      <c r="B1062" s="37"/>
      <c r="C1062" s="37"/>
      <c r="D1062" s="37"/>
      <c r="E1062" s="37"/>
      <c r="F1062" s="37"/>
      <c r="G1062" s="37"/>
      <c r="H1062" s="37"/>
      <c r="I1062" s="37"/>
      <c r="J1062" s="37"/>
      <c r="K1062" s="37"/>
      <c r="L1062" s="37"/>
      <c r="M1062" s="37"/>
      <c r="N1062" s="37"/>
      <c r="O1062" s="37"/>
      <c r="P1062" s="37"/>
      <c r="U1062" s="114"/>
      <c r="AL1062" s="216" t="str">
        <f>IF(ISERROR(IF('T203'!B1062="","",'T203'!B1062)),"",IF('T203'!B1062="","",'T203'!B1062))</f>
        <v>A70008</v>
      </c>
      <c r="AM1062" s="216" t="str">
        <f>IF(ISERROR(IF('T203'!K1062="","",'T203'!K1062)),"",IF('T203'!K1062="","",'T203'!K1062))</f>
        <v>A43504</v>
      </c>
      <c r="AN1062" s="216">
        <f t="shared" si="40"/>
        <v>1062</v>
      </c>
      <c r="AO1062" s="216" t="str">
        <f>IF(ISERROR('T203'!L1062),"",'T203'!L1062)</f>
        <v xml:space="preserve"> </v>
      </c>
      <c r="AP1062" s="216">
        <f t="shared" si="39"/>
        <v>1</v>
      </c>
      <c r="BV1062" s="37"/>
    </row>
    <row r="1063" spans="1:74" ht="15">
      <c r="A1063" s="37"/>
      <c r="B1063" s="37"/>
      <c r="C1063" s="37"/>
      <c r="D1063" s="37"/>
      <c r="E1063" s="37"/>
      <c r="F1063" s="37"/>
      <c r="G1063" s="37"/>
      <c r="H1063" s="37"/>
      <c r="I1063" s="37"/>
      <c r="J1063" s="37"/>
      <c r="K1063" s="37"/>
      <c r="L1063" s="37"/>
      <c r="M1063" s="37"/>
      <c r="N1063" s="37"/>
      <c r="O1063" s="37"/>
      <c r="P1063" s="37"/>
      <c r="U1063" s="114"/>
      <c r="AL1063" s="216" t="str">
        <f>IF(ISERROR(IF('T203'!B1063="","",'T203'!B1063)),"",IF('T203'!B1063="","",'T203'!B1063))</f>
        <v>A70502</v>
      </c>
      <c r="AM1063" s="216" t="str">
        <f>IF(ISERROR(IF('T203'!K1063="","",'T203'!K1063)),"",IF('T203'!K1063="","",'T203'!K1063))</f>
        <v>A43504</v>
      </c>
      <c r="AN1063" s="216">
        <f t="shared" si="40"/>
        <v>1063</v>
      </c>
      <c r="AO1063" s="216" t="str">
        <f>IF(ISERROR('T203'!L1063),"",'T203'!L1063)</f>
        <v xml:space="preserve"> </v>
      </c>
      <c r="AP1063" s="216">
        <f t="shared" si="39"/>
        <v>1</v>
      </c>
      <c r="BV1063" s="37"/>
    </row>
    <row r="1064" spans="1:74" ht="15">
      <c r="A1064" s="37"/>
      <c r="B1064" s="37"/>
      <c r="C1064" s="37"/>
      <c r="D1064" s="37"/>
      <c r="E1064" s="37"/>
      <c r="F1064" s="37"/>
      <c r="G1064" s="37"/>
      <c r="H1064" s="37"/>
      <c r="I1064" s="37"/>
      <c r="J1064" s="37"/>
      <c r="K1064" s="37"/>
      <c r="L1064" s="37"/>
      <c r="M1064" s="37"/>
      <c r="N1064" s="37"/>
      <c r="O1064" s="37"/>
      <c r="P1064" s="37"/>
      <c r="U1064" s="114"/>
      <c r="AL1064" s="216" t="str">
        <f>IF(ISERROR(IF('T203'!B1064="","",'T203'!B1064)),"",IF('T203'!B1064="","",'T203'!B1064))</f>
        <v>A70504</v>
      </c>
      <c r="AM1064" s="216" t="str">
        <f>IF(ISERROR(IF('T203'!K1064="","",'T203'!K1064)),"",IF('T203'!K1064="","",'T203'!K1064))</f>
        <v>A43506</v>
      </c>
      <c r="AN1064" s="216">
        <f t="shared" si="40"/>
        <v>1064</v>
      </c>
      <c r="AO1064" s="216" t="str">
        <f>IF(ISERROR('T203'!L1064),"",'T203'!L1064)</f>
        <v xml:space="preserve"> </v>
      </c>
      <c r="AP1064" s="216">
        <f t="shared" si="39"/>
        <v>1</v>
      </c>
      <c r="BV1064" s="37"/>
    </row>
    <row r="1065" spans="1:74" ht="15">
      <c r="A1065" s="37"/>
      <c r="B1065" s="37"/>
      <c r="C1065" s="37"/>
      <c r="D1065" s="37"/>
      <c r="E1065" s="37"/>
      <c r="F1065" s="37"/>
      <c r="G1065" s="37"/>
      <c r="H1065" s="37"/>
      <c r="I1065" s="37"/>
      <c r="J1065" s="37"/>
      <c r="K1065" s="37"/>
      <c r="L1065" s="37"/>
      <c r="M1065" s="37"/>
      <c r="N1065" s="37"/>
      <c r="O1065" s="37"/>
      <c r="P1065" s="37"/>
      <c r="U1065" s="114"/>
      <c r="AL1065" s="216" t="str">
        <f>IF(ISERROR(IF('T203'!B1065="","",'T203'!B1065)),"",IF('T203'!B1065="","",'T203'!B1065))</f>
        <v>A70506</v>
      </c>
      <c r="AM1065" s="216" t="str">
        <f>IF(ISERROR(IF('T203'!K1065="","",'T203'!K1065)),"",IF('T203'!K1065="","",'T203'!K1065))</f>
        <v>A43506</v>
      </c>
      <c r="AN1065" s="216">
        <f t="shared" si="40"/>
        <v>1065</v>
      </c>
      <c r="AO1065" s="216" t="str">
        <f>IF(ISERROR('T203'!L1065),"",'T203'!L1065)</f>
        <v xml:space="preserve"> </v>
      </c>
      <c r="AP1065" s="216">
        <f t="shared" si="39"/>
        <v>1</v>
      </c>
      <c r="BV1065" s="37"/>
    </row>
    <row r="1066" spans="1:74" ht="15">
      <c r="A1066" s="37"/>
      <c r="B1066" s="37"/>
      <c r="C1066" s="37"/>
      <c r="D1066" s="37"/>
      <c r="E1066" s="37"/>
      <c r="F1066" s="37"/>
      <c r="G1066" s="37"/>
      <c r="H1066" s="37"/>
      <c r="I1066" s="37"/>
      <c r="J1066" s="37"/>
      <c r="K1066" s="37"/>
      <c r="L1066" s="37"/>
      <c r="M1066" s="37"/>
      <c r="N1066" s="37"/>
      <c r="O1066" s="37"/>
      <c r="P1066" s="37"/>
      <c r="U1066" s="114"/>
      <c r="AL1066" s="216" t="str">
        <f>IF(ISERROR(IF('T203'!B1066="","",'T203'!B1066)),"",IF('T203'!B1066="","",'T203'!B1066))</f>
        <v>A70508</v>
      </c>
      <c r="AM1066" s="216" t="str">
        <f>IF(ISERROR(IF('T203'!K1066="","",'T203'!K1066)),"",IF('T203'!K1066="","",'T203'!K1066))</f>
        <v>A43508</v>
      </c>
      <c r="AN1066" s="216">
        <f t="shared" si="40"/>
        <v>1066</v>
      </c>
      <c r="AO1066" s="216" t="str">
        <f>IF(ISERROR('T203'!L1066),"",'T203'!L1066)</f>
        <v xml:space="preserve"> </v>
      </c>
      <c r="AP1066" s="216">
        <f t="shared" si="39"/>
        <v>1</v>
      </c>
      <c r="BV1066" s="37"/>
    </row>
    <row r="1067" spans="1:74" ht="15">
      <c r="A1067" s="37"/>
      <c r="B1067" s="37"/>
      <c r="C1067" s="37"/>
      <c r="D1067" s="37"/>
      <c r="E1067" s="37"/>
      <c r="F1067" s="37"/>
      <c r="G1067" s="37"/>
      <c r="H1067" s="37"/>
      <c r="I1067" s="37"/>
      <c r="J1067" s="37"/>
      <c r="K1067" s="37"/>
      <c r="L1067" s="37"/>
      <c r="M1067" s="37"/>
      <c r="N1067" s="37"/>
      <c r="O1067" s="37"/>
      <c r="P1067" s="37"/>
      <c r="U1067" s="114"/>
      <c r="AL1067" s="216" t="str">
        <f>IF(ISERROR(IF('T203'!B1067="","",'T203'!B1067)),"",IF('T203'!B1067="","",'T203'!B1067))</f>
        <v>A70510</v>
      </c>
      <c r="AM1067" s="216" t="str">
        <f>IF(ISERROR(IF('T203'!K1067="","",'T203'!K1067)),"",IF('T203'!K1067="","",'T203'!K1067))</f>
        <v>A43508</v>
      </c>
      <c r="AN1067" s="216">
        <f t="shared" si="40"/>
        <v>1067</v>
      </c>
      <c r="AO1067" s="216" t="str">
        <f>IF(ISERROR('T203'!L1067),"",'T203'!L1067)</f>
        <v xml:space="preserve"> </v>
      </c>
      <c r="AP1067" s="216">
        <f t="shared" si="39"/>
        <v>1</v>
      </c>
      <c r="BV1067" s="37"/>
    </row>
    <row r="1068" spans="1:74" ht="15">
      <c r="A1068" s="37"/>
      <c r="B1068" s="37"/>
      <c r="C1068" s="37"/>
      <c r="D1068" s="37"/>
      <c r="E1068" s="37"/>
      <c r="F1068" s="37"/>
      <c r="G1068" s="37"/>
      <c r="H1068" s="37"/>
      <c r="I1068" s="37"/>
      <c r="J1068" s="37"/>
      <c r="K1068" s="37"/>
      <c r="L1068" s="37"/>
      <c r="M1068" s="37"/>
      <c r="N1068" s="37"/>
      <c r="O1068" s="37"/>
      <c r="P1068" s="37"/>
      <c r="U1068" s="114"/>
      <c r="AL1068" s="216" t="str">
        <f>IF(ISERROR(IF('T203'!B1068="","",'T203'!B1068)),"",IF('T203'!B1068="","",'T203'!B1068))</f>
        <v>A71502</v>
      </c>
      <c r="AM1068" s="216" t="str">
        <f>IF(ISERROR(IF('T203'!K1068="","",'T203'!K1068)),"",IF('T203'!K1068="","",'T203'!K1068))</f>
        <v>A43510</v>
      </c>
      <c r="AN1068" s="216">
        <f t="shared" si="40"/>
        <v>1068</v>
      </c>
      <c r="AO1068" s="216" t="str">
        <f>IF(ISERROR('T203'!L1068),"",'T203'!L1068)</f>
        <v xml:space="preserve"> </v>
      </c>
      <c r="AP1068" s="216">
        <f t="shared" si="39"/>
        <v>1</v>
      </c>
      <c r="BV1068" s="37"/>
    </row>
    <row r="1069" spans="1:74" ht="15">
      <c r="A1069" s="37"/>
      <c r="B1069" s="37"/>
      <c r="C1069" s="37"/>
      <c r="D1069" s="37"/>
      <c r="E1069" s="37"/>
      <c r="F1069" s="37"/>
      <c r="G1069" s="37"/>
      <c r="H1069" s="37"/>
      <c r="I1069" s="37"/>
      <c r="J1069" s="37"/>
      <c r="K1069" s="37"/>
      <c r="L1069" s="37"/>
      <c r="M1069" s="37"/>
      <c r="N1069" s="37"/>
      <c r="O1069" s="37"/>
      <c r="P1069" s="37"/>
      <c r="U1069" s="114"/>
      <c r="AL1069" s="216" t="str">
        <f>IF(ISERROR(IF('T203'!B1069="","",'T203'!B1069)),"",IF('T203'!B1069="","",'T203'!B1069))</f>
        <v>A71504</v>
      </c>
      <c r="AM1069" s="216" t="str">
        <f>IF(ISERROR(IF('T203'!K1069="","",'T203'!K1069)),"",IF('T203'!K1069="","",'T203'!K1069))</f>
        <v>A43512</v>
      </c>
      <c r="AN1069" s="216">
        <f t="shared" si="40"/>
        <v>1069</v>
      </c>
      <c r="AO1069" s="216" t="str">
        <f>IF(ISERROR('T203'!L1069),"",'T203'!L1069)</f>
        <v xml:space="preserve"> </v>
      </c>
      <c r="AP1069" s="216">
        <f t="shared" si="39"/>
        <v>1</v>
      </c>
      <c r="BV1069" s="37"/>
    </row>
    <row r="1070" spans="1:74" ht="15">
      <c r="A1070" s="37"/>
      <c r="B1070" s="37"/>
      <c r="C1070" s="37"/>
      <c r="D1070" s="37"/>
      <c r="E1070" s="37"/>
      <c r="F1070" s="37"/>
      <c r="G1070" s="37"/>
      <c r="H1070" s="37"/>
      <c r="I1070" s="37"/>
      <c r="J1070" s="37"/>
      <c r="K1070" s="37"/>
      <c r="L1070" s="37"/>
      <c r="M1070" s="37"/>
      <c r="N1070" s="37"/>
      <c r="O1070" s="37"/>
      <c r="P1070" s="37"/>
      <c r="U1070" s="114"/>
      <c r="AL1070" s="216" t="str">
        <f>IF(ISERROR(IF('T203'!B1070="","",'T203'!B1070)),"",IF('T203'!B1070="","",'T203'!B1070))</f>
        <v>A71508</v>
      </c>
      <c r="AM1070" s="216" t="str">
        <f>IF(ISERROR(IF('T203'!K1070="","",'T203'!K1070)),"",IF('T203'!K1070="","",'T203'!K1070))</f>
        <v>A43512</v>
      </c>
      <c r="AN1070" s="216">
        <f t="shared" si="40"/>
        <v>1070</v>
      </c>
      <c r="AO1070" s="216" t="str">
        <f>IF(ISERROR('T203'!L1070),"",'T203'!L1070)</f>
        <v xml:space="preserve"> </v>
      </c>
      <c r="AP1070" s="216">
        <f t="shared" si="39"/>
        <v>1</v>
      </c>
      <c r="BV1070" s="37"/>
    </row>
    <row r="1071" spans="1:74" ht="15">
      <c r="A1071" s="37"/>
      <c r="B1071" s="37"/>
      <c r="C1071" s="37"/>
      <c r="D1071" s="37"/>
      <c r="E1071" s="37"/>
      <c r="F1071" s="37"/>
      <c r="G1071" s="37"/>
      <c r="H1071" s="37"/>
      <c r="I1071" s="37"/>
      <c r="J1071" s="37"/>
      <c r="K1071" s="37"/>
      <c r="L1071" s="37"/>
      <c r="M1071" s="37"/>
      <c r="N1071" s="37"/>
      <c r="O1071" s="37"/>
      <c r="P1071" s="37"/>
      <c r="U1071" s="114"/>
      <c r="AL1071" s="216" t="str">
        <f>IF(ISERROR(IF('T203'!B1071="","",'T203'!B1071)),"",IF('T203'!B1071="","",'T203'!B1071))</f>
        <v>A71510</v>
      </c>
      <c r="AM1071" s="216" t="str">
        <f>IF(ISERROR(IF('T203'!K1071="","",'T203'!K1071)),"",IF('T203'!K1071="","",'T203'!K1071))</f>
        <v>A43514</v>
      </c>
      <c r="AN1071" s="216">
        <f t="shared" si="40"/>
        <v>1071</v>
      </c>
      <c r="AO1071" s="216" t="str">
        <f>IF(ISERROR('T203'!L1071),"",'T203'!L1071)</f>
        <v xml:space="preserve"> </v>
      </c>
      <c r="AP1071" s="216">
        <f t="shared" si="39"/>
        <v>1</v>
      </c>
      <c r="BV1071" s="37"/>
    </row>
    <row r="1072" spans="1:74" ht="15">
      <c r="A1072" s="37"/>
      <c r="B1072" s="37"/>
      <c r="C1072" s="37"/>
      <c r="D1072" s="37"/>
      <c r="E1072" s="37"/>
      <c r="F1072" s="37"/>
      <c r="G1072" s="37"/>
      <c r="H1072" s="37"/>
      <c r="I1072" s="37"/>
      <c r="J1072" s="37"/>
      <c r="K1072" s="37"/>
      <c r="L1072" s="37"/>
      <c r="M1072" s="37"/>
      <c r="N1072" s="37"/>
      <c r="O1072" s="37"/>
      <c r="P1072" s="37"/>
      <c r="U1072" s="114"/>
      <c r="AL1072" s="216" t="str">
        <f>IF(ISERROR(IF('T203'!B1072="","",'T203'!B1072)),"",IF('T203'!B1072="","",'T203'!B1072))</f>
        <v>A71512</v>
      </c>
      <c r="AM1072" s="216" t="str">
        <f>IF(ISERROR(IF('T203'!K1072="","",'T203'!K1072)),"",IF('T203'!K1072="","",'T203'!K1072))</f>
        <v>A44002</v>
      </c>
      <c r="AN1072" s="216">
        <f t="shared" si="40"/>
        <v>1072</v>
      </c>
      <c r="AO1072" s="216" t="str">
        <f>IF(ISERROR('T203'!L1072),"",'T203'!L1072)</f>
        <v xml:space="preserve"> </v>
      </c>
      <c r="AP1072" s="216">
        <f t="shared" si="39"/>
        <v>1</v>
      </c>
      <c r="BV1072" s="37"/>
    </row>
    <row r="1073" spans="1:74" ht="15">
      <c r="A1073" s="37"/>
      <c r="B1073" s="37"/>
      <c r="C1073" s="37"/>
      <c r="D1073" s="37"/>
      <c r="E1073" s="37"/>
      <c r="F1073" s="37"/>
      <c r="G1073" s="37"/>
      <c r="H1073" s="37"/>
      <c r="I1073" s="37"/>
      <c r="J1073" s="37"/>
      <c r="K1073" s="37"/>
      <c r="L1073" s="37"/>
      <c r="M1073" s="37"/>
      <c r="N1073" s="37"/>
      <c r="O1073" s="37"/>
      <c r="P1073" s="37"/>
      <c r="U1073" s="114"/>
      <c r="AL1073" s="216" t="str">
        <f>IF(ISERROR(IF('T203'!B1073="","",'T203'!B1073)),"",IF('T203'!B1073="","",'T203'!B1073))</f>
        <v>A71514</v>
      </c>
      <c r="AM1073" s="216" t="str">
        <f>IF(ISERROR(IF('T203'!K1073="","",'T203'!K1073)),"",IF('T203'!K1073="","",'T203'!K1073))</f>
        <v>A44004</v>
      </c>
      <c r="AN1073" s="216">
        <f t="shared" si="40"/>
        <v>1073</v>
      </c>
      <c r="AO1073" s="216" t="str">
        <f>IF(ISERROR('T203'!L1073),"",'T203'!L1073)</f>
        <v>13</v>
      </c>
      <c r="AP1073" s="216">
        <f t="shared" si="39"/>
        <v>1</v>
      </c>
      <c r="BV1073" s="37"/>
    </row>
    <row r="1074" spans="1:74" ht="15">
      <c r="A1074" s="37"/>
      <c r="B1074" s="37"/>
      <c r="C1074" s="37"/>
      <c r="D1074" s="37"/>
      <c r="E1074" s="37"/>
      <c r="F1074" s="37"/>
      <c r="G1074" s="37"/>
      <c r="H1074" s="37"/>
      <c r="I1074" s="37"/>
      <c r="J1074" s="37"/>
      <c r="K1074" s="37"/>
      <c r="L1074" s="37"/>
      <c r="M1074" s="37"/>
      <c r="N1074" s="37"/>
      <c r="O1074" s="37"/>
      <c r="P1074" s="37"/>
      <c r="U1074" s="114"/>
      <c r="AL1074" s="216" t="str">
        <f>IF(ISERROR(IF('T203'!B1074="","",'T203'!B1074)),"",IF('T203'!B1074="","",'T203'!B1074))</f>
        <v>A71516</v>
      </c>
      <c r="AM1074" s="216" t="str">
        <f>IF(ISERROR(IF('T203'!K1074="","",'T203'!K1074)),"",IF('T203'!K1074="","",'T203'!K1074))</f>
        <v>A44004</v>
      </c>
      <c r="AN1074" s="216">
        <f t="shared" si="40"/>
        <v>1074</v>
      </c>
      <c r="AO1074" s="216" t="str">
        <f>IF(ISERROR('T203'!L1074),"",'T203'!L1074)</f>
        <v>2-14</v>
      </c>
      <c r="AP1074" s="216">
        <f t="shared" si="39"/>
        <v>1</v>
      </c>
      <c r="BV1074" s="37"/>
    </row>
    <row r="1075" spans="1:74" ht="15">
      <c r="A1075" s="37"/>
      <c r="B1075" s="37"/>
      <c r="C1075" s="37"/>
      <c r="D1075" s="37"/>
      <c r="E1075" s="37"/>
      <c r="F1075" s="37"/>
      <c r="G1075" s="37"/>
      <c r="H1075" s="37"/>
      <c r="I1075" s="37"/>
      <c r="J1075" s="37"/>
      <c r="K1075" s="37"/>
      <c r="L1075" s="37"/>
      <c r="M1075" s="37"/>
      <c r="N1075" s="37"/>
      <c r="O1075" s="37"/>
      <c r="P1075" s="37"/>
      <c r="U1075" s="114"/>
      <c r="AL1075" s="216" t="str">
        <f>IF(ISERROR(IF('T203'!B1075="","",'T203'!B1075)),"",IF('T203'!B1075="","",'T203'!B1075))</f>
        <v>A71518</v>
      </c>
      <c r="AM1075" s="216" t="str">
        <f>IF(ISERROR(IF('T203'!K1075="","",'T203'!K1075)),"",IF('T203'!K1075="","",'T203'!K1075))</f>
        <v>A44006</v>
      </c>
      <c r="AN1075" s="216">
        <f t="shared" si="40"/>
        <v>1075</v>
      </c>
      <c r="AO1075" s="216" t="str">
        <f>IF(ISERROR('T203'!L1075),"",'T203'!L1075)</f>
        <v>8-11</v>
      </c>
      <c r="AP1075" s="216">
        <f t="shared" si="39"/>
        <v>1</v>
      </c>
      <c r="BV1075" s="37"/>
    </row>
    <row r="1076" spans="1:74" ht="15">
      <c r="A1076" s="37"/>
      <c r="B1076" s="37"/>
      <c r="C1076" s="37"/>
      <c r="D1076" s="37"/>
      <c r="E1076" s="37"/>
      <c r="F1076" s="37"/>
      <c r="G1076" s="37"/>
      <c r="H1076" s="37"/>
      <c r="I1076" s="37"/>
      <c r="J1076" s="37"/>
      <c r="K1076" s="37"/>
      <c r="L1076" s="37"/>
      <c r="M1076" s="37"/>
      <c r="N1076" s="37"/>
      <c r="O1076" s="37"/>
      <c r="P1076" s="37"/>
      <c r="U1076" s="114"/>
      <c r="AL1076" s="216" t="str">
        <f>IF(ISERROR(IF('T203'!B1076="","",'T203'!B1076)),"",IF('T203'!B1076="","",'T203'!B1076))</f>
        <v>A71520</v>
      </c>
      <c r="AM1076" s="216" t="str">
        <f>IF(ISERROR(IF('T203'!K1076="","",'T203'!K1076)),"",IF('T203'!K1076="","",'T203'!K1076))</f>
        <v>A44008</v>
      </c>
      <c r="AN1076" s="216">
        <f t="shared" si="40"/>
        <v>1076</v>
      </c>
      <c r="AO1076" s="216" t="str">
        <f>IF(ISERROR('T203'!L1076),"",'T203'!L1076)</f>
        <v>13-14</v>
      </c>
      <c r="AP1076" s="216">
        <f t="shared" si="39"/>
        <v>1</v>
      </c>
      <c r="BV1076" s="37"/>
    </row>
    <row r="1077" spans="1:74" ht="15">
      <c r="A1077" s="37"/>
      <c r="B1077" s="37"/>
      <c r="C1077" s="37"/>
      <c r="D1077" s="37"/>
      <c r="E1077" s="37"/>
      <c r="F1077" s="37"/>
      <c r="G1077" s="37"/>
      <c r="H1077" s="37"/>
      <c r="I1077" s="37"/>
      <c r="J1077" s="37"/>
      <c r="K1077" s="37"/>
      <c r="L1077" s="37"/>
      <c r="M1077" s="37"/>
      <c r="N1077" s="37"/>
      <c r="O1077" s="37"/>
      <c r="P1077" s="37"/>
      <c r="U1077" s="114"/>
      <c r="AL1077" s="216" t="str">
        <f>IF(ISERROR(IF('T203'!B1077="","",'T203'!B1077)),"",IF('T203'!B1077="","",'T203'!B1077))</f>
        <v>A71522</v>
      </c>
      <c r="AM1077" s="216" t="str">
        <f>IF(ISERROR(IF('T203'!K1077="","",'T203'!K1077)),"",IF('T203'!K1077="","",'T203'!K1077))</f>
        <v>A44008</v>
      </c>
      <c r="AN1077" s="216">
        <f t="shared" si="40"/>
        <v>1077</v>
      </c>
      <c r="AO1077" s="216" t="str">
        <f>IF(ISERROR('T203'!L1077),"",'T203'!L1077)</f>
        <v>9-14</v>
      </c>
      <c r="AP1077" s="216">
        <f t="shared" si="39"/>
        <v>1</v>
      </c>
      <c r="BV1077" s="37"/>
    </row>
    <row r="1078" spans="1:74" ht="15">
      <c r="A1078" s="37"/>
      <c r="B1078" s="37"/>
      <c r="C1078" s="37"/>
      <c r="D1078" s="37"/>
      <c r="E1078" s="37"/>
      <c r="F1078" s="37"/>
      <c r="G1078" s="37"/>
      <c r="H1078" s="37"/>
      <c r="I1078" s="37"/>
      <c r="J1078" s="37"/>
      <c r="K1078" s="37"/>
      <c r="L1078" s="37"/>
      <c r="M1078" s="37"/>
      <c r="N1078" s="37"/>
      <c r="O1078" s="37"/>
      <c r="P1078" s="37"/>
      <c r="U1078" s="114"/>
      <c r="AL1078" s="216" t="str">
        <f>IF(ISERROR(IF('T203'!B1078="","",'T203'!B1078)),"",IF('T203'!B1078="","",'T203'!B1078))</f>
        <v>A71524</v>
      </c>
      <c r="AM1078" s="216" t="str">
        <f>IF(ISERROR(IF('T203'!K1078="","",'T203'!K1078)),"",IF('T203'!K1078="","",'T203'!K1078))</f>
        <v>A44502</v>
      </c>
      <c r="AN1078" s="216">
        <f t="shared" si="40"/>
        <v>1078</v>
      </c>
      <c r="AO1078" s="216" t="str">
        <f>IF(ISERROR('T203'!L1078),"",'T203'!L1078)</f>
        <v xml:space="preserve"> </v>
      </c>
      <c r="AP1078" s="216">
        <f t="shared" si="39"/>
        <v>1</v>
      </c>
      <c r="BV1078" s="37"/>
    </row>
    <row r="1079" spans="1:74" ht="15">
      <c r="A1079" s="37"/>
      <c r="B1079" s="37"/>
      <c r="C1079" s="37"/>
      <c r="D1079" s="37"/>
      <c r="E1079" s="37"/>
      <c r="F1079" s="37"/>
      <c r="G1079" s="37"/>
      <c r="H1079" s="37"/>
      <c r="I1079" s="37"/>
      <c r="J1079" s="37"/>
      <c r="K1079" s="37"/>
      <c r="L1079" s="37"/>
      <c r="M1079" s="37"/>
      <c r="N1079" s="37"/>
      <c r="O1079" s="37"/>
      <c r="P1079" s="37"/>
      <c r="U1079" s="114"/>
      <c r="AL1079" s="216" t="str">
        <f>IF(ISERROR(IF('T203'!B1079="","",'T203'!B1079)),"",IF('T203'!B1079="","",'T203'!B1079))</f>
        <v>A71526</v>
      </c>
      <c r="AM1079" s="216" t="str">
        <f>IF(ISERROR(IF('T203'!K1079="","",'T203'!K1079)),"",IF('T203'!K1079="","",'T203'!K1079))</f>
        <v>A44502</v>
      </c>
      <c r="AN1079" s="216">
        <f t="shared" si="40"/>
        <v>1079</v>
      </c>
      <c r="AO1079" s="216" t="str">
        <f>IF(ISERROR('T203'!L1079),"",'T203'!L1079)</f>
        <v xml:space="preserve"> </v>
      </c>
      <c r="AP1079" s="216">
        <f t="shared" si="39"/>
        <v>1</v>
      </c>
      <c r="BV1079" s="37"/>
    </row>
    <row r="1080" spans="1:74" ht="15">
      <c r="A1080" s="37"/>
      <c r="B1080" s="37"/>
      <c r="C1080" s="37"/>
      <c r="D1080" s="37"/>
      <c r="E1080" s="37"/>
      <c r="F1080" s="37"/>
      <c r="G1080" s="37"/>
      <c r="H1080" s="37"/>
      <c r="I1080" s="37"/>
      <c r="J1080" s="37"/>
      <c r="K1080" s="37"/>
      <c r="L1080" s="37"/>
      <c r="M1080" s="37"/>
      <c r="N1080" s="37"/>
      <c r="O1080" s="37"/>
      <c r="P1080" s="37"/>
      <c r="U1080" s="114"/>
      <c r="AL1080" s="216" t="str">
        <f>IF(ISERROR(IF('T203'!B1080="","",'T203'!B1080)),"",IF('T203'!B1080="","",'T203'!B1080))</f>
        <v>A71528</v>
      </c>
      <c r="AM1080" s="216" t="str">
        <f>IF(ISERROR(IF('T203'!K1080="","",'T203'!K1080)),"",IF('T203'!K1080="","",'T203'!K1080))</f>
        <v>A44504</v>
      </c>
      <c r="AN1080" s="216">
        <f t="shared" si="40"/>
        <v>1080</v>
      </c>
      <c r="AO1080" s="216" t="str">
        <f>IF(ISERROR('T203'!L1080),"",'T203'!L1080)</f>
        <v xml:space="preserve"> </v>
      </c>
      <c r="AP1080" s="216">
        <f t="shared" si="39"/>
        <v>1</v>
      </c>
      <c r="BV1080" s="37"/>
    </row>
    <row r="1081" spans="1:74" ht="15">
      <c r="A1081" s="37"/>
      <c r="B1081" s="37"/>
      <c r="C1081" s="37"/>
      <c r="D1081" s="37"/>
      <c r="E1081" s="37"/>
      <c r="F1081" s="37"/>
      <c r="G1081" s="37"/>
      <c r="H1081" s="37"/>
      <c r="I1081" s="37"/>
      <c r="J1081" s="37"/>
      <c r="K1081" s="37"/>
      <c r="L1081" s="37"/>
      <c r="M1081" s="37"/>
      <c r="N1081" s="37"/>
      <c r="O1081" s="37"/>
      <c r="P1081" s="37"/>
      <c r="U1081" s="114"/>
      <c r="AL1081" s="216" t="str">
        <f>IF(ISERROR(IF('T203'!B1081="","",'T203'!B1081)),"",IF('T203'!B1081="","",'T203'!B1081))</f>
        <v>A71530</v>
      </c>
      <c r="AM1081" s="216" t="str">
        <f>IF(ISERROR(IF('T203'!K1081="","",'T203'!K1081)),"",IF('T203'!K1081="","",'T203'!K1081))</f>
        <v>A44506</v>
      </c>
      <c r="AN1081" s="216">
        <f t="shared" si="40"/>
        <v>1081</v>
      </c>
      <c r="AO1081" s="216" t="str">
        <f>IF(ISERROR('T203'!L1081),"",'T203'!L1081)</f>
        <v xml:space="preserve"> </v>
      </c>
      <c r="AP1081" s="216">
        <f t="shared" si="39"/>
        <v>1</v>
      </c>
      <c r="BV1081" s="37"/>
    </row>
    <row r="1082" spans="1:74" ht="15">
      <c r="A1082" s="37"/>
      <c r="B1082" s="37"/>
      <c r="C1082" s="37"/>
      <c r="D1082" s="37"/>
      <c r="E1082" s="37"/>
      <c r="F1082" s="37"/>
      <c r="G1082" s="37"/>
      <c r="H1082" s="37"/>
      <c r="I1082" s="37"/>
      <c r="J1082" s="37"/>
      <c r="K1082" s="37"/>
      <c r="L1082" s="37"/>
      <c r="M1082" s="37"/>
      <c r="N1082" s="37"/>
      <c r="O1082" s="37"/>
      <c r="P1082" s="37"/>
      <c r="U1082" s="114"/>
      <c r="AL1082" s="216" t="str">
        <f>IF(ISERROR(IF('T203'!B1082="","",'T203'!B1082)),"",IF('T203'!B1082="","",'T203'!B1082))</f>
        <v>A71532</v>
      </c>
      <c r="AM1082" s="216" t="str">
        <f>IF(ISERROR(IF('T203'!K1082="","",'T203'!K1082)),"",IF('T203'!K1082="","",'T203'!K1082))</f>
        <v>A45002</v>
      </c>
      <c r="AN1082" s="216">
        <f t="shared" si="40"/>
        <v>1082</v>
      </c>
      <c r="AO1082" s="216" t="str">
        <f>IF(ISERROR('T203'!L1082),"",'T203'!L1082)</f>
        <v>8-9</v>
      </c>
      <c r="AP1082" s="216">
        <f t="shared" si="39"/>
        <v>1</v>
      </c>
      <c r="BV1082" s="37"/>
    </row>
    <row r="1083" spans="1:74" ht="15">
      <c r="A1083" s="37"/>
      <c r="B1083" s="37"/>
      <c r="C1083" s="37"/>
      <c r="D1083" s="37"/>
      <c r="E1083" s="37"/>
      <c r="F1083" s="37"/>
      <c r="G1083" s="37"/>
      <c r="H1083" s="37"/>
      <c r="I1083" s="37"/>
      <c r="J1083" s="37"/>
      <c r="K1083" s="37"/>
      <c r="L1083" s="37"/>
      <c r="M1083" s="37"/>
      <c r="N1083" s="37"/>
      <c r="O1083" s="37"/>
      <c r="P1083" s="37"/>
      <c r="U1083" s="114"/>
      <c r="AL1083" s="216" t="str">
        <f>IF(ISERROR(IF('T203'!B1083="","",'T203'!B1083)),"",IF('T203'!B1083="","",'T203'!B1083))</f>
        <v>A71534</v>
      </c>
      <c r="AM1083" s="216" t="str">
        <f>IF(ISERROR(IF('T203'!K1083="","",'T203'!K1083)),"",IF('T203'!K1083="","",'T203'!K1083))</f>
        <v>A45004</v>
      </c>
      <c r="AN1083" s="216">
        <f t="shared" si="40"/>
        <v>1083</v>
      </c>
      <c r="AO1083" s="216" t="str">
        <f>IF(ISERROR('T203'!L1083),"",'T203'!L1083)</f>
        <v xml:space="preserve"> </v>
      </c>
      <c r="AP1083" s="216">
        <f t="shared" si="39"/>
        <v>1</v>
      </c>
      <c r="BV1083" s="37"/>
    </row>
    <row r="1084" spans="1:74" ht="15">
      <c r="A1084" s="37"/>
      <c r="B1084" s="37"/>
      <c r="C1084" s="37"/>
      <c r="D1084" s="37"/>
      <c r="E1084" s="37"/>
      <c r="F1084" s="37"/>
      <c r="G1084" s="37"/>
      <c r="H1084" s="37"/>
      <c r="I1084" s="37"/>
      <c r="J1084" s="37"/>
      <c r="K1084" s="37"/>
      <c r="L1084" s="37"/>
      <c r="M1084" s="37"/>
      <c r="N1084" s="37"/>
      <c r="O1084" s="37"/>
      <c r="P1084" s="37"/>
      <c r="U1084" s="114"/>
      <c r="AL1084" s="216" t="str">
        <f>IF(ISERROR(IF('T203'!B1084="","",'T203'!B1084)),"",IF('T203'!B1084="","",'T203'!B1084))</f>
        <v>A71536</v>
      </c>
      <c r="AM1084" s="216" t="str">
        <f>IF(ISERROR(IF('T203'!K1084="","",'T203'!K1084)),"",IF('T203'!K1084="","",'T203'!K1084))</f>
        <v>A45006</v>
      </c>
      <c r="AN1084" s="216">
        <f t="shared" si="40"/>
        <v>1084</v>
      </c>
      <c r="AO1084" s="216" t="str">
        <f>IF(ISERROR('T203'!L1084),"",'T203'!L1084)</f>
        <v>1-3</v>
      </c>
      <c r="AP1084" s="216">
        <f t="shared" si="39"/>
        <v>1</v>
      </c>
      <c r="BV1084" s="37"/>
    </row>
    <row r="1085" spans="1:74" ht="15">
      <c r="A1085" s="37"/>
      <c r="B1085" s="37"/>
      <c r="C1085" s="37"/>
      <c r="D1085" s="37"/>
      <c r="E1085" s="37"/>
      <c r="F1085" s="37"/>
      <c r="G1085" s="37"/>
      <c r="H1085" s="37"/>
      <c r="I1085" s="37"/>
      <c r="J1085" s="37"/>
      <c r="K1085" s="37"/>
      <c r="L1085" s="37"/>
      <c r="M1085" s="37"/>
      <c r="N1085" s="37"/>
      <c r="O1085" s="37"/>
      <c r="P1085" s="37"/>
      <c r="U1085" s="114"/>
      <c r="AL1085" s="216" t="str">
        <f>IF(ISERROR(IF('T203'!B1085="","",'T203'!B1085)),"",IF('T203'!B1085="","",'T203'!B1085))</f>
        <v>A72502</v>
      </c>
      <c r="AM1085" s="216" t="str">
        <f>IF(ISERROR(IF('T203'!K1085="","",'T203'!K1085)),"",IF('T203'!K1085="","",'T203'!K1085))</f>
        <v>A45006</v>
      </c>
      <c r="AN1085" s="216">
        <f t="shared" si="40"/>
        <v>1085</v>
      </c>
      <c r="AO1085" s="216" t="str">
        <f>IF(ISERROR('T203'!L1085),"",'T203'!L1085)</f>
        <v>8-9</v>
      </c>
      <c r="AP1085" s="216">
        <f t="shared" si="39"/>
        <v>1</v>
      </c>
      <c r="BV1085" s="37"/>
    </row>
    <row r="1086" spans="1:74" ht="15">
      <c r="A1086" s="37"/>
      <c r="B1086" s="37"/>
      <c r="C1086" s="37"/>
      <c r="D1086" s="37"/>
      <c r="E1086" s="37"/>
      <c r="F1086" s="37"/>
      <c r="G1086" s="37"/>
      <c r="H1086" s="37"/>
      <c r="I1086" s="37"/>
      <c r="J1086" s="37"/>
      <c r="K1086" s="37"/>
      <c r="L1086" s="37"/>
      <c r="M1086" s="37"/>
      <c r="N1086" s="37"/>
      <c r="O1086" s="37"/>
      <c r="P1086" s="37"/>
      <c r="U1086" s="114"/>
      <c r="AL1086" s="216" t="str">
        <f>IF(ISERROR(IF('T203'!B1086="","",'T203'!B1086)),"",IF('T203'!B1086="","",'T203'!B1086))</f>
        <v>A72504</v>
      </c>
      <c r="AM1086" s="216" t="str">
        <f>IF(ISERROR(IF('T203'!K1086="","",'T203'!K1086)),"",IF('T203'!K1086="","",'T203'!K1086))</f>
        <v>A45008</v>
      </c>
      <c r="AN1086" s="216">
        <f t="shared" si="40"/>
        <v>1086</v>
      </c>
      <c r="AO1086" s="216" t="str">
        <f>IF(ISERROR('T203'!L1086),"",'T203'!L1086)</f>
        <v>7-10A</v>
      </c>
      <c r="AP1086" s="216">
        <f t="shared" si="39"/>
        <v>1</v>
      </c>
      <c r="BV1086" s="37"/>
    </row>
    <row r="1087" spans="1:74" ht="15">
      <c r="A1087" s="37"/>
      <c r="B1087" s="37"/>
      <c r="C1087" s="37"/>
      <c r="D1087" s="37"/>
      <c r="E1087" s="37"/>
      <c r="F1087" s="37"/>
      <c r="G1087" s="37"/>
      <c r="H1087" s="37"/>
      <c r="I1087" s="37"/>
      <c r="J1087" s="37"/>
      <c r="K1087" s="37"/>
      <c r="L1087" s="37"/>
      <c r="M1087" s="37"/>
      <c r="N1087" s="37"/>
      <c r="O1087" s="37"/>
      <c r="P1087" s="37"/>
      <c r="U1087" s="114"/>
      <c r="AL1087" s="216" t="str">
        <f>IF(ISERROR(IF('T203'!B1087="","",'T203'!B1087)),"",IF('T203'!B1087="","",'T203'!B1087))</f>
        <v>A72506</v>
      </c>
      <c r="AM1087" s="216" t="str">
        <f>IF(ISERROR(IF('T203'!K1087="","",'T203'!K1087)),"",IF('T203'!K1087="","",'T203'!K1087))</f>
        <v>A45010</v>
      </c>
      <c r="AN1087" s="216">
        <f t="shared" si="40"/>
        <v>1087</v>
      </c>
      <c r="AO1087" s="216" t="str">
        <f>IF(ISERROR('T203'!L1087),"",'T203'!L1087)</f>
        <v>9-10</v>
      </c>
      <c r="AP1087" s="216">
        <f t="shared" si="39"/>
        <v>1</v>
      </c>
      <c r="BV1087" s="37"/>
    </row>
    <row r="1088" spans="1:74" ht="15">
      <c r="A1088" s="37"/>
      <c r="B1088" s="37"/>
      <c r="C1088" s="37"/>
      <c r="D1088" s="37"/>
      <c r="E1088" s="37"/>
      <c r="F1088" s="37"/>
      <c r="G1088" s="37"/>
      <c r="H1088" s="37"/>
      <c r="I1088" s="37"/>
      <c r="J1088" s="37"/>
      <c r="K1088" s="37"/>
      <c r="L1088" s="37"/>
      <c r="M1088" s="37"/>
      <c r="N1088" s="37"/>
      <c r="O1088" s="37"/>
      <c r="P1088" s="37"/>
      <c r="U1088" s="114"/>
      <c r="AL1088" s="216" t="str">
        <f>IF(ISERROR(IF('T203'!B1088="","",'T203'!B1088)),"",IF('T203'!B1088="","",'T203'!B1088))</f>
        <v>A72508</v>
      </c>
      <c r="AM1088" s="216" t="str">
        <f>IF(ISERROR(IF('T203'!K1088="","",'T203'!K1088)),"",IF('T203'!K1088="","",'T203'!K1088))</f>
        <v>A45010</v>
      </c>
      <c r="AN1088" s="216">
        <f t="shared" si="40"/>
        <v>1088</v>
      </c>
      <c r="AO1088" s="216" t="str">
        <f>IF(ISERROR('T203'!L1088),"",'T203'!L1088)</f>
        <v>9-11</v>
      </c>
      <c r="AP1088" s="216">
        <f t="shared" si="39"/>
        <v>1</v>
      </c>
      <c r="BV1088" s="37"/>
    </row>
    <row r="1089" spans="1:74" ht="15">
      <c r="A1089" s="37"/>
      <c r="B1089" s="37"/>
      <c r="C1089" s="37"/>
      <c r="D1089" s="37"/>
      <c r="E1089" s="37"/>
      <c r="F1089" s="37"/>
      <c r="G1089" s="37"/>
      <c r="H1089" s="37"/>
      <c r="I1089" s="37"/>
      <c r="J1089" s="37"/>
      <c r="K1089" s="37"/>
      <c r="L1089" s="37"/>
      <c r="M1089" s="37"/>
      <c r="N1089" s="37"/>
      <c r="O1089" s="37"/>
      <c r="P1089" s="37"/>
      <c r="U1089" s="114"/>
      <c r="AL1089" s="216" t="str">
        <f>IF(ISERROR(IF('T203'!B1089="","",'T203'!B1089)),"",IF('T203'!B1089="","",'T203'!B1089))</f>
        <v>A72510</v>
      </c>
      <c r="AM1089" s="216" t="str">
        <f>IF(ISERROR(IF('T203'!K1089="","",'T203'!K1089)),"",IF('T203'!K1089="","",'T203'!K1089))</f>
        <v>A45012</v>
      </c>
      <c r="AN1089" s="216">
        <f t="shared" si="40"/>
        <v>1089</v>
      </c>
      <c r="AO1089" s="216" t="str">
        <f>IF(ISERROR('T203'!L1089),"",'T203'!L1089)</f>
        <v>1-6</v>
      </c>
      <c r="AP1089" s="216">
        <f t="shared" si="39"/>
        <v>1</v>
      </c>
      <c r="BV1089" s="37"/>
    </row>
    <row r="1090" spans="1:74" ht="15">
      <c r="A1090" s="37"/>
      <c r="B1090" s="37"/>
      <c r="C1090" s="37"/>
      <c r="D1090" s="37"/>
      <c r="E1090" s="37"/>
      <c r="F1090" s="37"/>
      <c r="G1090" s="37"/>
      <c r="H1090" s="37"/>
      <c r="I1090" s="37"/>
      <c r="J1090" s="37"/>
      <c r="K1090" s="37"/>
      <c r="L1090" s="37"/>
      <c r="M1090" s="37"/>
      <c r="N1090" s="37"/>
      <c r="O1090" s="37"/>
      <c r="P1090" s="37"/>
      <c r="U1090" s="114"/>
      <c r="AL1090" s="216" t="str">
        <f>IF(ISERROR(IF('T203'!B1090="","",'T203'!B1090)),"",IF('T203'!B1090="","",'T203'!B1090))</f>
        <v>A72512</v>
      </c>
      <c r="AM1090" s="216" t="str">
        <f>IF(ISERROR(IF('T203'!K1090="","",'T203'!K1090)),"",IF('T203'!K1090="","",'T203'!K1090))</f>
        <v>A45012</v>
      </c>
      <c r="AN1090" s="216">
        <f t="shared" si="40"/>
        <v>1090</v>
      </c>
      <c r="AO1090" s="216" t="str">
        <f>IF(ISERROR('T203'!L1090),"",'T203'!L1090)</f>
        <v>5</v>
      </c>
      <c r="AP1090" s="216">
        <f t="shared" si="39"/>
        <v>1</v>
      </c>
      <c r="BV1090" s="37"/>
    </row>
    <row r="1091" spans="1:74" ht="15">
      <c r="A1091" s="37"/>
      <c r="B1091" s="37"/>
      <c r="C1091" s="37"/>
      <c r="D1091" s="37"/>
      <c r="E1091" s="37"/>
      <c r="F1091" s="37"/>
      <c r="G1091" s="37"/>
      <c r="H1091" s="37"/>
      <c r="I1091" s="37"/>
      <c r="J1091" s="37"/>
      <c r="K1091" s="37"/>
      <c r="L1091" s="37"/>
      <c r="M1091" s="37"/>
      <c r="N1091" s="37"/>
      <c r="O1091" s="37"/>
      <c r="P1091" s="37"/>
      <c r="U1091" s="114"/>
      <c r="AL1091" s="216" t="str">
        <f>IF(ISERROR(IF('T203'!B1091="","",'T203'!B1091)),"",IF('T203'!B1091="","",'T203'!B1091))</f>
        <v>A72514</v>
      </c>
      <c r="AM1091" s="216" t="str">
        <f>IF(ISERROR(IF('T203'!K1091="","",'T203'!K1091)),"",IF('T203'!K1091="","",'T203'!K1091))</f>
        <v>A45014</v>
      </c>
      <c r="AN1091" s="216">
        <f t="shared" si="40"/>
        <v>1091</v>
      </c>
      <c r="AO1091" s="216" t="str">
        <f>IF(ISERROR('T203'!L1091),"",'T203'!L1091)</f>
        <v xml:space="preserve"> </v>
      </c>
      <c r="AP1091" s="216">
        <f t="shared" si="39"/>
        <v>1</v>
      </c>
      <c r="BV1091" s="37"/>
    </row>
    <row r="1092" spans="1:74" ht="15">
      <c r="A1092" s="37"/>
      <c r="B1092" s="37"/>
      <c r="C1092" s="37"/>
      <c r="D1092" s="37"/>
      <c r="E1092" s="37"/>
      <c r="F1092" s="37"/>
      <c r="G1092" s="37"/>
      <c r="H1092" s="37"/>
      <c r="I1092" s="37"/>
      <c r="J1092" s="37"/>
      <c r="K1092" s="37"/>
      <c r="L1092" s="37"/>
      <c r="M1092" s="37"/>
      <c r="N1092" s="37"/>
      <c r="O1092" s="37"/>
      <c r="P1092" s="37"/>
      <c r="U1092" s="114"/>
      <c r="AL1092" s="216" t="str">
        <f>IF(ISERROR(IF('T203'!B1092="","",'T203'!B1092)),"",IF('T203'!B1092="","",'T203'!B1092))</f>
        <v>A72516</v>
      </c>
      <c r="AM1092" s="216" t="str">
        <f>IF(ISERROR(IF('T203'!K1092="","",'T203'!K1092)),"",IF('T203'!K1092="","",'T203'!K1092))</f>
        <v>A45016</v>
      </c>
      <c r="AN1092" s="216">
        <f t="shared" si="40"/>
        <v>1092</v>
      </c>
      <c r="AO1092" s="216" t="str">
        <f>IF(ISERROR('T203'!L1092),"",'T203'!L1092)</f>
        <v xml:space="preserve"> </v>
      </c>
      <c r="AP1092" s="216">
        <f t="shared" si="39"/>
        <v>1</v>
      </c>
      <c r="BV1092" s="37"/>
    </row>
    <row r="1093" spans="1:74" ht="15">
      <c r="A1093" s="37"/>
      <c r="B1093" s="37"/>
      <c r="C1093" s="37"/>
      <c r="D1093" s="37"/>
      <c r="E1093" s="37"/>
      <c r="F1093" s="37"/>
      <c r="G1093" s="37"/>
      <c r="H1093" s="37"/>
      <c r="I1093" s="37"/>
      <c r="J1093" s="37"/>
      <c r="K1093" s="37"/>
      <c r="L1093" s="37"/>
      <c r="M1093" s="37"/>
      <c r="N1093" s="37"/>
      <c r="O1093" s="37"/>
      <c r="P1093" s="37"/>
      <c r="U1093" s="114"/>
      <c r="AL1093" s="216" t="str">
        <f>IF(ISERROR(IF('T203'!B1093="","",'T203'!B1093)),"",IF('T203'!B1093="","",'T203'!B1093))</f>
        <v>A72518</v>
      </c>
      <c r="AM1093" s="216" t="str">
        <f>IF(ISERROR(IF('T203'!K1093="","",'T203'!K1093)),"",IF('T203'!K1093="","",'T203'!K1093))</f>
        <v>A45018</v>
      </c>
      <c r="AN1093" s="216">
        <f t="shared" si="40"/>
        <v>1093</v>
      </c>
      <c r="AO1093" s="216" t="str">
        <f>IF(ISERROR('T203'!L1093),"",'T203'!L1093)</f>
        <v xml:space="preserve"> </v>
      </c>
      <c r="AP1093" s="216">
        <f t="shared" ref="AP1093:AP1156" si="41">IF(AO1093="",0,1)</f>
        <v>1</v>
      </c>
      <c r="BV1093" s="37"/>
    </row>
    <row r="1094" spans="1:74" ht="15">
      <c r="A1094" s="37"/>
      <c r="B1094" s="37"/>
      <c r="C1094" s="37"/>
      <c r="D1094" s="37"/>
      <c r="E1094" s="37"/>
      <c r="F1094" s="37"/>
      <c r="G1094" s="37"/>
      <c r="H1094" s="37"/>
      <c r="I1094" s="37"/>
      <c r="J1094" s="37"/>
      <c r="K1094" s="37"/>
      <c r="L1094" s="37"/>
      <c r="M1094" s="37"/>
      <c r="N1094" s="37"/>
      <c r="O1094" s="37"/>
      <c r="P1094" s="37"/>
      <c r="U1094" s="114"/>
      <c r="AL1094" s="216" t="str">
        <f>IF(ISERROR(IF('T203'!B1094="","",'T203'!B1094)),"",IF('T203'!B1094="","",'T203'!B1094))</f>
        <v>A72520</v>
      </c>
      <c r="AM1094" s="216" t="str">
        <f>IF(ISERROR(IF('T203'!K1094="","",'T203'!K1094)),"",IF('T203'!K1094="","",'T203'!K1094))</f>
        <v>A45020</v>
      </c>
      <c r="AN1094" s="216">
        <f t="shared" si="40"/>
        <v>1094</v>
      </c>
      <c r="AO1094" s="216" t="str">
        <f>IF(ISERROR('T203'!L1094),"",'T203'!L1094)</f>
        <v xml:space="preserve"> </v>
      </c>
      <c r="AP1094" s="216">
        <f t="shared" si="41"/>
        <v>1</v>
      </c>
      <c r="BV1094" s="37"/>
    </row>
    <row r="1095" spans="1:74" ht="15">
      <c r="A1095" s="37"/>
      <c r="B1095" s="37"/>
      <c r="C1095" s="37"/>
      <c r="D1095" s="37"/>
      <c r="E1095" s="37"/>
      <c r="F1095" s="37"/>
      <c r="G1095" s="37"/>
      <c r="H1095" s="37"/>
      <c r="I1095" s="37"/>
      <c r="J1095" s="37"/>
      <c r="K1095" s="37"/>
      <c r="L1095" s="37"/>
      <c r="M1095" s="37"/>
      <c r="N1095" s="37"/>
      <c r="O1095" s="37"/>
      <c r="P1095" s="37"/>
      <c r="U1095" s="114"/>
      <c r="AL1095" s="216" t="str">
        <f>IF(ISERROR(IF('T203'!B1095="","",'T203'!B1095)),"",IF('T203'!B1095="","",'T203'!B1095))</f>
        <v>A72522</v>
      </c>
      <c r="AM1095" s="216" t="str">
        <f>IF(ISERROR(IF('T203'!K1095="","",'T203'!K1095)),"",IF('T203'!K1095="","",'T203'!K1095))</f>
        <v>A45022</v>
      </c>
      <c r="AN1095" s="216">
        <f t="shared" si="40"/>
        <v>1095</v>
      </c>
      <c r="AO1095" s="216" t="str">
        <f>IF(ISERROR('T203'!L1095),"",'T203'!L1095)</f>
        <v xml:space="preserve"> </v>
      </c>
      <c r="AP1095" s="216">
        <f t="shared" si="41"/>
        <v>1</v>
      </c>
      <c r="BV1095" s="37"/>
    </row>
    <row r="1096" spans="1:74" ht="15">
      <c r="A1096" s="37"/>
      <c r="B1096" s="37"/>
      <c r="C1096" s="37"/>
      <c r="D1096" s="37"/>
      <c r="E1096" s="37"/>
      <c r="F1096" s="37"/>
      <c r="G1096" s="37"/>
      <c r="H1096" s="37"/>
      <c r="I1096" s="37"/>
      <c r="J1096" s="37"/>
      <c r="K1096" s="37"/>
      <c r="L1096" s="37"/>
      <c r="M1096" s="37"/>
      <c r="N1096" s="37"/>
      <c r="O1096" s="37"/>
      <c r="P1096" s="37"/>
      <c r="U1096" s="114"/>
      <c r="AL1096" s="216" t="str">
        <f>IF(ISERROR(IF('T203'!B1096="","",'T203'!B1096)),"",IF('T203'!B1096="","",'T203'!B1096))</f>
        <v>A72524</v>
      </c>
      <c r="AM1096" s="216" t="str">
        <f>IF(ISERROR(IF('T203'!K1096="","",'T203'!K1096)),"",IF('T203'!K1096="","",'T203'!K1096))</f>
        <v>A45024</v>
      </c>
      <c r="AN1096" s="216">
        <f t="shared" si="40"/>
        <v>1096</v>
      </c>
      <c r="AO1096" s="216" t="str">
        <f>IF(ISERROR('T203'!L1096),"",'T203'!L1096)</f>
        <v xml:space="preserve"> </v>
      </c>
      <c r="AP1096" s="216">
        <f t="shared" si="41"/>
        <v>1</v>
      </c>
      <c r="BV1096" s="37"/>
    </row>
    <row r="1097" spans="1:74" ht="15">
      <c r="A1097" s="37"/>
      <c r="B1097" s="37"/>
      <c r="C1097" s="37"/>
      <c r="D1097" s="37"/>
      <c r="E1097" s="37"/>
      <c r="F1097" s="37"/>
      <c r="G1097" s="37"/>
      <c r="H1097" s="37"/>
      <c r="I1097" s="37"/>
      <c r="J1097" s="37"/>
      <c r="K1097" s="37"/>
      <c r="L1097" s="37"/>
      <c r="M1097" s="37"/>
      <c r="N1097" s="37"/>
      <c r="O1097" s="37"/>
      <c r="P1097" s="37"/>
      <c r="U1097" s="114"/>
      <c r="AL1097" s="216" t="str">
        <f>IF(ISERROR(IF('T203'!B1097="","",'T203'!B1097)),"",IF('T203'!B1097="","",'T203'!B1097))</f>
        <v>A72526</v>
      </c>
      <c r="AM1097" s="216" t="str">
        <f>IF(ISERROR(IF('T203'!K1097="","",'T203'!K1097)),"",IF('T203'!K1097="","",'T203'!K1097))</f>
        <v>A45026</v>
      </c>
      <c r="AN1097" s="216">
        <f t="shared" si="40"/>
        <v>1097</v>
      </c>
      <c r="AO1097" s="216" t="str">
        <f>IF(ISERROR('T203'!L1097),"",'T203'!L1097)</f>
        <v>1-3</v>
      </c>
      <c r="AP1097" s="216">
        <f t="shared" si="41"/>
        <v>1</v>
      </c>
      <c r="BV1097" s="37"/>
    </row>
    <row r="1098" spans="1:74" ht="15">
      <c r="A1098" s="37"/>
      <c r="B1098" s="37"/>
      <c r="C1098" s="37"/>
      <c r="D1098" s="37"/>
      <c r="E1098" s="37"/>
      <c r="F1098" s="37"/>
      <c r="G1098" s="37"/>
      <c r="H1098" s="37"/>
      <c r="I1098" s="37"/>
      <c r="J1098" s="37"/>
      <c r="K1098" s="37"/>
      <c r="L1098" s="37"/>
      <c r="M1098" s="37"/>
      <c r="N1098" s="37"/>
      <c r="O1098" s="37"/>
      <c r="P1098" s="37"/>
      <c r="U1098" s="114"/>
      <c r="AL1098" s="216" t="str">
        <f>IF(ISERROR(IF('T203'!B1098="","",'T203'!B1098)),"",IF('T203'!B1098="","",'T203'!B1098))</f>
        <v>A72528</v>
      </c>
      <c r="AM1098" s="216" t="str">
        <f>IF(ISERROR(IF('T203'!K1098="","",'T203'!K1098)),"",IF('T203'!K1098="","",'T203'!K1098))</f>
        <v>A45028</v>
      </c>
      <c r="AN1098" s="216">
        <f t="shared" si="40"/>
        <v>1098</v>
      </c>
      <c r="AO1098" s="216" t="str">
        <f>IF(ISERROR('T203'!L1098),"",'T203'!L1098)</f>
        <v>2-3</v>
      </c>
      <c r="AP1098" s="216">
        <f t="shared" si="41"/>
        <v>1</v>
      </c>
      <c r="BV1098" s="37"/>
    </row>
    <row r="1099" spans="1:74" ht="15">
      <c r="A1099" s="37"/>
      <c r="B1099" s="37"/>
      <c r="C1099" s="37"/>
      <c r="D1099" s="37"/>
      <c r="E1099" s="37"/>
      <c r="F1099" s="37"/>
      <c r="G1099" s="37"/>
      <c r="H1099" s="37"/>
      <c r="I1099" s="37"/>
      <c r="J1099" s="37"/>
      <c r="K1099" s="37"/>
      <c r="L1099" s="37"/>
      <c r="M1099" s="37"/>
      <c r="N1099" s="37"/>
      <c r="O1099" s="37"/>
      <c r="P1099" s="37"/>
      <c r="U1099" s="114"/>
      <c r="AL1099" s="216" t="str">
        <f>IF(ISERROR(IF('T203'!B1099="","",'T203'!B1099)),"",IF('T203'!B1099="","",'T203'!B1099))</f>
        <v>A72530</v>
      </c>
      <c r="AM1099" s="216" t="str">
        <f>IF(ISERROR(IF('T203'!K1099="","",'T203'!K1099)),"",IF('T203'!K1099="","",'T203'!K1099))</f>
        <v>A45030</v>
      </c>
      <c r="AN1099" s="216">
        <f t="shared" si="40"/>
        <v>1099</v>
      </c>
      <c r="AO1099" s="216" t="str">
        <f>IF(ISERROR('T203'!L1099),"",'T203'!L1099)</f>
        <v xml:space="preserve"> </v>
      </c>
      <c r="AP1099" s="216">
        <f t="shared" si="41"/>
        <v>1</v>
      </c>
      <c r="BV1099" s="37"/>
    </row>
    <row r="1100" spans="1:74" ht="15">
      <c r="A1100" s="37"/>
      <c r="B1100" s="37"/>
      <c r="C1100" s="37"/>
      <c r="D1100" s="37"/>
      <c r="E1100" s="37"/>
      <c r="F1100" s="37"/>
      <c r="G1100" s="37"/>
      <c r="H1100" s="37"/>
      <c r="I1100" s="37"/>
      <c r="J1100" s="37"/>
      <c r="K1100" s="37"/>
      <c r="L1100" s="37"/>
      <c r="M1100" s="37"/>
      <c r="N1100" s="37"/>
      <c r="O1100" s="37"/>
      <c r="P1100" s="37"/>
      <c r="U1100" s="114"/>
      <c r="AL1100" s="216" t="str">
        <f>IF(ISERROR(IF('T203'!B1100="","",'T203'!B1100)),"",IF('T203'!B1100="","",'T203'!B1100))</f>
        <v>A72532</v>
      </c>
      <c r="AM1100" s="216" t="str">
        <f>IF(ISERROR(IF('T203'!K1100="","",'T203'!K1100)),"",IF('T203'!K1100="","",'T203'!K1100))</f>
        <v>A45032</v>
      </c>
      <c r="AN1100" s="216">
        <f t="shared" si="40"/>
        <v>1100</v>
      </c>
      <c r="AO1100" s="216" t="str">
        <f>IF(ISERROR('T203'!L1100),"",'T203'!L1100)</f>
        <v xml:space="preserve"> </v>
      </c>
      <c r="AP1100" s="216">
        <f t="shared" si="41"/>
        <v>1</v>
      </c>
      <c r="BV1100" s="37"/>
    </row>
    <row r="1101" spans="1:74" ht="15">
      <c r="A1101" s="37"/>
      <c r="B1101" s="37"/>
      <c r="C1101" s="37"/>
      <c r="D1101" s="37"/>
      <c r="E1101" s="37"/>
      <c r="F1101" s="37"/>
      <c r="G1101" s="37"/>
      <c r="H1101" s="37"/>
      <c r="I1101" s="37"/>
      <c r="J1101" s="37"/>
      <c r="K1101" s="37"/>
      <c r="L1101" s="37"/>
      <c r="M1101" s="37"/>
      <c r="N1101" s="37"/>
      <c r="O1101" s="37"/>
      <c r="P1101" s="37"/>
      <c r="U1101" s="114"/>
      <c r="AL1101" s="216" t="str">
        <f>IF(ISERROR(IF('T203'!B1101="","",'T203'!B1101)),"",IF('T203'!B1101="","",'T203'!B1101))</f>
        <v>A72534</v>
      </c>
      <c r="AM1101" s="216" t="str">
        <f>IF(ISERROR(IF('T203'!K1101="","",'T203'!K1101)),"",IF('T203'!K1101="","",'T203'!K1101))</f>
        <v>A45034</v>
      </c>
      <c r="AN1101" s="216">
        <f t="shared" ref="AN1101:AN1164" si="42">1+AN1100</f>
        <v>1101</v>
      </c>
      <c r="AO1101" s="216" t="str">
        <f>IF(ISERROR('T203'!L1101),"",'T203'!L1101)</f>
        <v xml:space="preserve"> </v>
      </c>
      <c r="AP1101" s="216">
        <f t="shared" si="41"/>
        <v>1</v>
      </c>
      <c r="BV1101" s="37"/>
    </row>
    <row r="1102" spans="1:74" ht="15">
      <c r="A1102" s="37"/>
      <c r="B1102" s="37"/>
      <c r="C1102" s="37"/>
      <c r="D1102" s="37"/>
      <c r="E1102" s="37"/>
      <c r="F1102" s="37"/>
      <c r="G1102" s="37"/>
      <c r="H1102" s="37"/>
      <c r="I1102" s="37"/>
      <c r="J1102" s="37"/>
      <c r="K1102" s="37"/>
      <c r="L1102" s="37"/>
      <c r="M1102" s="37"/>
      <c r="N1102" s="37"/>
      <c r="O1102" s="37"/>
      <c r="P1102" s="37"/>
      <c r="U1102" s="114"/>
      <c r="AL1102" s="216" t="str">
        <f>IF(ISERROR(IF('T203'!B1102="","",'T203'!B1102)),"",IF('T203'!B1102="","",'T203'!B1102))</f>
        <v>A72536</v>
      </c>
      <c r="AM1102" s="216" t="str">
        <f>IF(ISERROR(IF('T203'!K1102="","",'T203'!K1102)),"",IF('T203'!K1102="","",'T203'!K1102))</f>
        <v>A45502</v>
      </c>
      <c r="AN1102" s="216">
        <f t="shared" si="42"/>
        <v>1102</v>
      </c>
      <c r="AO1102" s="216" t="str">
        <f>IF(ISERROR('T203'!L1102),"",'T203'!L1102)</f>
        <v xml:space="preserve"> </v>
      </c>
      <c r="AP1102" s="216">
        <f t="shared" si="41"/>
        <v>1</v>
      </c>
      <c r="BV1102" s="37"/>
    </row>
    <row r="1103" spans="1:74" ht="15">
      <c r="A1103" s="37"/>
      <c r="B1103" s="37"/>
      <c r="C1103" s="37"/>
      <c r="D1103" s="37"/>
      <c r="E1103" s="37"/>
      <c r="F1103" s="37"/>
      <c r="G1103" s="37"/>
      <c r="H1103" s="37"/>
      <c r="I1103" s="37"/>
      <c r="J1103" s="37"/>
      <c r="K1103" s="37"/>
      <c r="L1103" s="37"/>
      <c r="M1103" s="37"/>
      <c r="N1103" s="37"/>
      <c r="O1103" s="37"/>
      <c r="P1103" s="37"/>
      <c r="U1103" s="114"/>
      <c r="AL1103" s="216" t="str">
        <f>IF(ISERROR(IF('T203'!B1103="","",'T203'!B1103)),"",IF('T203'!B1103="","",'T203'!B1103))</f>
        <v>A72538</v>
      </c>
      <c r="AM1103" s="216" t="str">
        <f>IF(ISERROR(IF('T203'!K1103="","",'T203'!K1103)),"",IF('T203'!K1103="","",'T203'!K1103))</f>
        <v>A45504</v>
      </c>
      <c r="AN1103" s="216">
        <f t="shared" si="42"/>
        <v>1103</v>
      </c>
      <c r="AO1103" s="216" t="str">
        <f>IF(ISERROR('T203'!L1103),"",'T203'!L1103)</f>
        <v xml:space="preserve"> </v>
      </c>
      <c r="AP1103" s="216">
        <f t="shared" si="41"/>
        <v>1</v>
      </c>
      <c r="BV1103" s="37"/>
    </row>
    <row r="1104" spans="1:74" ht="15">
      <c r="A1104" s="37"/>
      <c r="B1104" s="37"/>
      <c r="C1104" s="37"/>
      <c r="D1104" s="37"/>
      <c r="E1104" s="37"/>
      <c r="F1104" s="37"/>
      <c r="G1104" s="37"/>
      <c r="H1104" s="37"/>
      <c r="I1104" s="37"/>
      <c r="J1104" s="37"/>
      <c r="K1104" s="37"/>
      <c r="L1104" s="37"/>
      <c r="M1104" s="37"/>
      <c r="N1104" s="37"/>
      <c r="O1104" s="37"/>
      <c r="P1104" s="37"/>
      <c r="U1104" s="114"/>
      <c r="AL1104" s="216" t="str">
        <f>IF(ISERROR(IF('T203'!B1104="","",'T203'!B1104)),"",IF('T203'!B1104="","",'T203'!B1104))</f>
        <v>A73002</v>
      </c>
      <c r="AM1104" s="216" t="str">
        <f>IF(ISERROR(IF('T203'!K1104="","",'T203'!K1104)),"",IF('T203'!K1104="","",'T203'!K1104))</f>
        <v>A45504</v>
      </c>
      <c r="AN1104" s="216">
        <f t="shared" si="42"/>
        <v>1104</v>
      </c>
      <c r="AO1104" s="216" t="str">
        <f>IF(ISERROR('T203'!L1104),"",'T203'!L1104)</f>
        <v xml:space="preserve"> </v>
      </c>
      <c r="AP1104" s="216">
        <f t="shared" si="41"/>
        <v>1</v>
      </c>
      <c r="BV1104" s="37"/>
    </row>
    <row r="1105" spans="1:74" ht="15">
      <c r="A1105" s="37"/>
      <c r="B1105" s="37"/>
      <c r="C1105" s="37"/>
      <c r="D1105" s="37"/>
      <c r="E1105" s="37"/>
      <c r="F1105" s="37"/>
      <c r="G1105" s="37"/>
      <c r="H1105" s="37"/>
      <c r="I1105" s="37"/>
      <c r="J1105" s="37"/>
      <c r="K1105" s="37"/>
      <c r="L1105" s="37"/>
      <c r="M1105" s="37"/>
      <c r="N1105" s="37"/>
      <c r="O1105" s="37"/>
      <c r="P1105" s="37"/>
      <c r="U1105" s="114"/>
      <c r="AL1105" s="216" t="str">
        <f>IF(ISERROR(IF('T203'!B1105="","",'T203'!B1105)),"",IF('T203'!B1105="","",'T203'!B1105))</f>
        <v>A73004</v>
      </c>
      <c r="AM1105" s="216" t="str">
        <f>IF(ISERROR(IF('T203'!K1105="","",'T203'!K1105)),"",IF('T203'!K1105="","",'T203'!K1105))</f>
        <v>A45506</v>
      </c>
      <c r="AN1105" s="216">
        <f t="shared" si="42"/>
        <v>1105</v>
      </c>
      <c r="AO1105" s="216" t="str">
        <f>IF(ISERROR('T203'!L1105),"",'T203'!L1105)</f>
        <v xml:space="preserve"> </v>
      </c>
      <c r="AP1105" s="216">
        <f t="shared" si="41"/>
        <v>1</v>
      </c>
      <c r="BV1105" s="37"/>
    </row>
    <row r="1106" spans="1:74" ht="15">
      <c r="A1106" s="37"/>
      <c r="B1106" s="37"/>
      <c r="C1106" s="37"/>
      <c r="D1106" s="37"/>
      <c r="E1106" s="37"/>
      <c r="F1106" s="37"/>
      <c r="G1106" s="37"/>
      <c r="H1106" s="37"/>
      <c r="I1106" s="37"/>
      <c r="J1106" s="37"/>
      <c r="K1106" s="37"/>
      <c r="L1106" s="37"/>
      <c r="M1106" s="37"/>
      <c r="N1106" s="37"/>
      <c r="O1106" s="37"/>
      <c r="P1106" s="37"/>
      <c r="U1106" s="114"/>
      <c r="AL1106" s="216" t="str">
        <f>IF(ISERROR(IF('T203'!B1106="","",'T203'!B1106)),"",IF('T203'!B1106="","",'T203'!B1106))</f>
        <v>A73502</v>
      </c>
      <c r="AM1106" s="216" t="str">
        <f>IF(ISERROR(IF('T203'!K1106="","",'T203'!K1106)),"",IF('T203'!K1106="","",'T203'!K1106))</f>
        <v>A45506</v>
      </c>
      <c r="AN1106" s="216">
        <f t="shared" si="42"/>
        <v>1106</v>
      </c>
      <c r="AO1106" s="216" t="str">
        <f>IF(ISERROR('T203'!L1106),"",'T203'!L1106)</f>
        <v xml:space="preserve"> </v>
      </c>
      <c r="AP1106" s="216">
        <f t="shared" si="41"/>
        <v>1</v>
      </c>
      <c r="BV1106" s="37"/>
    </row>
    <row r="1107" spans="1:74" ht="15">
      <c r="A1107" s="37"/>
      <c r="B1107" s="37"/>
      <c r="C1107" s="37"/>
      <c r="D1107" s="37"/>
      <c r="E1107" s="37"/>
      <c r="F1107" s="37"/>
      <c r="G1107" s="37"/>
      <c r="H1107" s="37"/>
      <c r="I1107" s="37"/>
      <c r="J1107" s="37"/>
      <c r="K1107" s="37"/>
      <c r="L1107" s="37"/>
      <c r="M1107" s="37"/>
      <c r="N1107" s="37"/>
      <c r="O1107" s="37"/>
      <c r="P1107" s="37"/>
      <c r="U1107" s="114"/>
      <c r="AL1107" s="216" t="str">
        <f>IF(ISERROR(IF('T203'!B1107="","",'T203'!B1107)),"",IF('T203'!B1107="","",'T203'!B1107))</f>
        <v>A73504</v>
      </c>
      <c r="AM1107" s="216" t="str">
        <f>IF(ISERROR(IF('T203'!K1107="","",'T203'!K1107)),"",IF('T203'!K1107="","",'T203'!K1107))</f>
        <v>A45508</v>
      </c>
      <c r="AN1107" s="216">
        <f t="shared" si="42"/>
        <v>1107</v>
      </c>
      <c r="AO1107" s="216" t="str">
        <f>IF(ISERROR('T203'!L1107),"",'T203'!L1107)</f>
        <v xml:space="preserve"> </v>
      </c>
      <c r="AP1107" s="216">
        <f t="shared" si="41"/>
        <v>1</v>
      </c>
      <c r="BV1107" s="37"/>
    </row>
    <row r="1108" spans="1:74" ht="15">
      <c r="A1108" s="37"/>
      <c r="B1108" s="37"/>
      <c r="C1108" s="37"/>
      <c r="D1108" s="37"/>
      <c r="E1108" s="37"/>
      <c r="F1108" s="37"/>
      <c r="G1108" s="37"/>
      <c r="H1108" s="37"/>
      <c r="I1108" s="37"/>
      <c r="J1108" s="37"/>
      <c r="K1108" s="37"/>
      <c r="L1108" s="37"/>
      <c r="M1108" s="37"/>
      <c r="N1108" s="37"/>
      <c r="O1108" s="37"/>
      <c r="P1108" s="37"/>
      <c r="U1108" s="114"/>
      <c r="AL1108" s="216" t="str">
        <f>IF(ISERROR(IF('T203'!B1108="","",'T203'!B1108)),"",IF('T203'!B1108="","",'T203'!B1108))</f>
        <v>A73506</v>
      </c>
      <c r="AM1108" s="216" t="str">
        <f>IF(ISERROR(IF('T203'!K1108="","",'T203'!K1108)),"",IF('T203'!K1108="","",'T203'!K1108))</f>
        <v>A45508</v>
      </c>
      <c r="AN1108" s="216">
        <f t="shared" si="42"/>
        <v>1108</v>
      </c>
      <c r="AO1108" s="216" t="str">
        <f>IF(ISERROR('T203'!L1108),"",'T203'!L1108)</f>
        <v xml:space="preserve"> </v>
      </c>
      <c r="AP1108" s="216">
        <f t="shared" si="41"/>
        <v>1</v>
      </c>
      <c r="BV1108" s="37"/>
    </row>
    <row r="1109" spans="1:74" ht="15">
      <c r="A1109" s="37"/>
      <c r="B1109" s="37"/>
      <c r="C1109" s="37"/>
      <c r="D1109" s="37"/>
      <c r="E1109" s="37"/>
      <c r="F1109" s="37"/>
      <c r="G1109" s="37"/>
      <c r="H1109" s="37"/>
      <c r="I1109" s="37"/>
      <c r="J1109" s="37"/>
      <c r="K1109" s="37"/>
      <c r="L1109" s="37"/>
      <c r="M1109" s="37"/>
      <c r="N1109" s="37"/>
      <c r="O1109" s="37"/>
      <c r="P1109" s="37"/>
      <c r="U1109" s="114"/>
      <c r="AL1109" s="216" t="str">
        <f>IF(ISERROR(IF('T203'!B1109="","",'T203'!B1109)),"",IF('T203'!B1109="","",'T203'!B1109))</f>
        <v>A73508</v>
      </c>
      <c r="AM1109" s="216" t="str">
        <f>IF(ISERROR(IF('T203'!K1109="","",'T203'!K1109)),"",IF('T203'!K1109="","",'T203'!K1109))</f>
        <v>A45510</v>
      </c>
      <c r="AN1109" s="216">
        <f t="shared" si="42"/>
        <v>1109</v>
      </c>
      <c r="AO1109" s="216" t="str">
        <f>IF(ISERROR('T203'!L1109),"",'T203'!L1109)</f>
        <v xml:space="preserve"> </v>
      </c>
      <c r="AP1109" s="216">
        <f t="shared" si="41"/>
        <v>1</v>
      </c>
      <c r="BV1109" s="37"/>
    </row>
    <row r="1110" spans="1:74" ht="15">
      <c r="A1110" s="37"/>
      <c r="B1110" s="37"/>
      <c r="C1110" s="37"/>
      <c r="D1110" s="37"/>
      <c r="E1110" s="37"/>
      <c r="F1110" s="37"/>
      <c r="G1110" s="37"/>
      <c r="H1110" s="37"/>
      <c r="I1110" s="37"/>
      <c r="J1110" s="37"/>
      <c r="K1110" s="37"/>
      <c r="L1110" s="37"/>
      <c r="M1110" s="37"/>
      <c r="N1110" s="37"/>
      <c r="O1110" s="37"/>
      <c r="P1110" s="37"/>
      <c r="U1110" s="114"/>
      <c r="AL1110" s="216" t="str">
        <f>IF(ISERROR(IF('T203'!B1110="","",'T203'!B1110)),"",IF('T203'!B1110="","",'T203'!B1110))</f>
        <v>A74502</v>
      </c>
      <c r="AM1110" s="216" t="str">
        <f>IF(ISERROR(IF('T203'!K1110="","",'T203'!K1110)),"",IF('T203'!K1110="","",'T203'!K1110))</f>
        <v>A45512</v>
      </c>
      <c r="AN1110" s="216">
        <f t="shared" si="42"/>
        <v>1110</v>
      </c>
      <c r="AO1110" s="216" t="str">
        <f>IF(ISERROR('T203'!L1110),"",'T203'!L1110)</f>
        <v xml:space="preserve"> </v>
      </c>
      <c r="AP1110" s="216">
        <f t="shared" si="41"/>
        <v>1</v>
      </c>
      <c r="BV1110" s="37"/>
    </row>
    <row r="1111" spans="1:74" ht="15">
      <c r="A1111" s="37"/>
      <c r="B1111" s="37"/>
      <c r="C1111" s="37"/>
      <c r="D1111" s="37"/>
      <c r="E1111" s="37"/>
      <c r="F1111" s="37"/>
      <c r="G1111" s="37"/>
      <c r="H1111" s="37"/>
      <c r="I1111" s="37"/>
      <c r="J1111" s="37"/>
      <c r="K1111" s="37"/>
      <c r="L1111" s="37"/>
      <c r="M1111" s="37"/>
      <c r="N1111" s="37"/>
      <c r="O1111" s="37"/>
      <c r="P1111" s="37"/>
      <c r="U1111" s="114"/>
      <c r="AL1111" s="216" t="str">
        <f>IF(ISERROR(IF('T203'!B1111="","",'T203'!B1111)),"",IF('T203'!B1111="","",'T203'!B1111))</f>
        <v>A74504</v>
      </c>
      <c r="AM1111" s="216" t="str">
        <f>IF(ISERROR(IF('T203'!K1111="","",'T203'!K1111)),"",IF('T203'!K1111="","",'T203'!K1111))</f>
        <v>A45514</v>
      </c>
      <c r="AN1111" s="216">
        <f t="shared" si="42"/>
        <v>1111</v>
      </c>
      <c r="AO1111" s="216" t="str">
        <f>IF(ISERROR('T203'!L1111),"",'T203'!L1111)</f>
        <v xml:space="preserve"> </v>
      </c>
      <c r="AP1111" s="216">
        <f t="shared" si="41"/>
        <v>1</v>
      </c>
      <c r="BV1111" s="37"/>
    </row>
    <row r="1112" spans="1:74" ht="15">
      <c r="A1112" s="37"/>
      <c r="B1112" s="37"/>
      <c r="C1112" s="37"/>
      <c r="D1112" s="37"/>
      <c r="E1112" s="37"/>
      <c r="F1112" s="37"/>
      <c r="G1112" s="37"/>
      <c r="H1112" s="37"/>
      <c r="I1112" s="37"/>
      <c r="J1112" s="37"/>
      <c r="K1112" s="37"/>
      <c r="L1112" s="37"/>
      <c r="M1112" s="37"/>
      <c r="N1112" s="37"/>
      <c r="O1112" s="37"/>
      <c r="P1112" s="37"/>
      <c r="U1112" s="114"/>
      <c r="AL1112" s="216" t="str">
        <f>IF(ISERROR(IF('T203'!B1112="","",'T203'!B1112)),"",IF('T203'!B1112="","",'T203'!B1112))</f>
        <v>A74506</v>
      </c>
      <c r="AM1112" s="216" t="str">
        <f>IF(ISERROR(IF('T203'!K1112="","",'T203'!K1112)),"",IF('T203'!K1112="","",'T203'!K1112))</f>
        <v>A45516</v>
      </c>
      <c r="AN1112" s="216">
        <f t="shared" si="42"/>
        <v>1112</v>
      </c>
      <c r="AO1112" s="216" t="str">
        <f>IF(ISERROR('T203'!L1112),"",'T203'!L1112)</f>
        <v xml:space="preserve"> </v>
      </c>
      <c r="AP1112" s="216">
        <f t="shared" si="41"/>
        <v>1</v>
      </c>
      <c r="BV1112" s="37"/>
    </row>
    <row r="1113" spans="1:74" ht="15">
      <c r="A1113" s="37"/>
      <c r="B1113" s="37"/>
      <c r="C1113" s="37"/>
      <c r="D1113" s="37"/>
      <c r="E1113" s="37"/>
      <c r="F1113" s="37"/>
      <c r="G1113" s="37"/>
      <c r="H1113" s="37"/>
      <c r="I1113" s="37"/>
      <c r="J1113" s="37"/>
      <c r="K1113" s="37"/>
      <c r="L1113" s="37"/>
      <c r="M1113" s="37"/>
      <c r="N1113" s="37"/>
      <c r="O1113" s="37"/>
      <c r="P1113" s="37"/>
      <c r="U1113" s="114"/>
      <c r="AL1113" s="216" t="str">
        <f>IF(ISERROR(IF('T203'!B1113="","",'T203'!B1113)),"",IF('T203'!B1113="","",'T203'!B1113))</f>
        <v>A74508</v>
      </c>
      <c r="AM1113" s="216" t="str">
        <f>IF(ISERROR(IF('T203'!K1113="","",'T203'!K1113)),"",IF('T203'!K1113="","",'T203'!K1113))</f>
        <v>A45518</v>
      </c>
      <c r="AN1113" s="216">
        <f t="shared" si="42"/>
        <v>1113</v>
      </c>
      <c r="AO1113" s="216" t="str">
        <f>IF(ISERROR('T203'!L1113),"",'T203'!L1113)</f>
        <v xml:space="preserve"> </v>
      </c>
      <c r="AP1113" s="216">
        <f t="shared" si="41"/>
        <v>1</v>
      </c>
      <c r="BV1113" s="37"/>
    </row>
    <row r="1114" spans="1:74" ht="15">
      <c r="A1114" s="37"/>
      <c r="B1114" s="37"/>
      <c r="C1114" s="37"/>
      <c r="D1114" s="37"/>
      <c r="E1114" s="37"/>
      <c r="F1114" s="37"/>
      <c r="G1114" s="37"/>
      <c r="H1114" s="37"/>
      <c r="I1114" s="37"/>
      <c r="J1114" s="37"/>
      <c r="K1114" s="37"/>
      <c r="L1114" s="37"/>
      <c r="M1114" s="37"/>
      <c r="N1114" s="37"/>
      <c r="O1114" s="37"/>
      <c r="P1114" s="37"/>
      <c r="U1114" s="114"/>
      <c r="AL1114" s="216" t="str">
        <f>IF(ISERROR(IF('T203'!B1114="","",'T203'!B1114)),"",IF('T203'!B1114="","",'T203'!B1114))</f>
        <v>A74509</v>
      </c>
      <c r="AM1114" s="216" t="str">
        <f>IF(ISERROR(IF('T203'!K1114="","",'T203'!K1114)),"",IF('T203'!K1114="","",'T203'!K1114))</f>
        <v>A45520</v>
      </c>
      <c r="AN1114" s="216">
        <f t="shared" si="42"/>
        <v>1114</v>
      </c>
      <c r="AO1114" s="216" t="str">
        <f>IF(ISERROR('T203'!L1114),"",'T203'!L1114)</f>
        <v xml:space="preserve"> </v>
      </c>
      <c r="AP1114" s="216">
        <f t="shared" si="41"/>
        <v>1</v>
      </c>
      <c r="BV1114" s="37"/>
    </row>
    <row r="1115" spans="1:74" ht="15">
      <c r="A1115" s="37"/>
      <c r="B1115" s="37"/>
      <c r="C1115" s="37"/>
      <c r="D1115" s="37"/>
      <c r="E1115" s="37"/>
      <c r="F1115" s="37"/>
      <c r="G1115" s="37"/>
      <c r="H1115" s="37"/>
      <c r="I1115" s="37"/>
      <c r="J1115" s="37"/>
      <c r="K1115" s="37"/>
      <c r="L1115" s="37"/>
      <c r="M1115" s="37"/>
      <c r="N1115" s="37"/>
      <c r="O1115" s="37"/>
      <c r="P1115" s="37"/>
      <c r="U1115" s="114"/>
      <c r="AL1115" s="216" t="str">
        <f>IF(ISERROR(IF('T203'!B1115="","",'T203'!B1115)),"",IF('T203'!B1115="","",'T203'!B1115))</f>
        <v>A74510</v>
      </c>
      <c r="AM1115" s="216" t="str">
        <f>IF(ISERROR(IF('T203'!K1115="","",'T203'!K1115)),"",IF('T203'!K1115="","",'T203'!K1115))</f>
        <v>A46002</v>
      </c>
      <c r="AN1115" s="216">
        <f t="shared" si="42"/>
        <v>1115</v>
      </c>
      <c r="AO1115" s="216" t="str">
        <f>IF(ISERROR('T203'!L1115),"",'T203'!L1115)</f>
        <v>2</v>
      </c>
      <c r="AP1115" s="216">
        <f t="shared" si="41"/>
        <v>1</v>
      </c>
      <c r="BV1115" s="37"/>
    </row>
    <row r="1116" spans="1:74" ht="15">
      <c r="A1116" s="37"/>
      <c r="B1116" s="37"/>
      <c r="C1116" s="37"/>
      <c r="D1116" s="37"/>
      <c r="E1116" s="37"/>
      <c r="F1116" s="37"/>
      <c r="G1116" s="37"/>
      <c r="H1116" s="37"/>
      <c r="I1116" s="37"/>
      <c r="J1116" s="37"/>
      <c r="K1116" s="37"/>
      <c r="L1116" s="37"/>
      <c r="M1116" s="37"/>
      <c r="N1116" s="37"/>
      <c r="O1116" s="37"/>
      <c r="P1116" s="37"/>
      <c r="U1116" s="114"/>
      <c r="AL1116" s="216" t="str">
        <f>IF(ISERROR(IF('T203'!B1116="","",'T203'!B1116)),"",IF('T203'!B1116="","",'T203'!B1116))</f>
        <v>A74512</v>
      </c>
      <c r="AM1116" s="216" t="str">
        <f>IF(ISERROR(IF('T203'!K1116="","",'T203'!K1116)),"",IF('T203'!K1116="","",'T203'!K1116))</f>
        <v>A46004</v>
      </c>
      <c r="AN1116" s="216">
        <f t="shared" si="42"/>
        <v>1116</v>
      </c>
      <c r="AO1116" s="216" t="str">
        <f>IF(ISERROR('T203'!L1116),"",'T203'!L1116)</f>
        <v>1-4</v>
      </c>
      <c r="AP1116" s="216">
        <f t="shared" si="41"/>
        <v>1</v>
      </c>
      <c r="BV1116" s="37"/>
    </row>
    <row r="1117" spans="1:74" ht="15">
      <c r="A1117" s="37"/>
      <c r="B1117" s="37"/>
      <c r="C1117" s="37"/>
      <c r="D1117" s="37"/>
      <c r="E1117" s="37"/>
      <c r="F1117" s="37"/>
      <c r="G1117" s="37"/>
      <c r="H1117" s="37"/>
      <c r="I1117" s="37"/>
      <c r="J1117" s="37"/>
      <c r="K1117" s="37"/>
      <c r="L1117" s="37"/>
      <c r="M1117" s="37"/>
      <c r="N1117" s="37"/>
      <c r="O1117" s="37"/>
      <c r="P1117" s="37"/>
      <c r="U1117" s="114"/>
      <c r="AL1117" s="216" t="str">
        <f>IF(ISERROR(IF('T203'!B1117="","",'T203'!B1117)),"",IF('T203'!B1117="","",'T203'!B1117))</f>
        <v>A75502</v>
      </c>
      <c r="AM1117" s="216" t="str">
        <f>IF(ISERROR(IF('T203'!K1117="","",'T203'!K1117)),"",IF('T203'!K1117="","",'T203'!K1117))</f>
        <v>A46004</v>
      </c>
      <c r="AN1117" s="216">
        <f t="shared" si="42"/>
        <v>1117</v>
      </c>
      <c r="AO1117" s="216" t="str">
        <f>IF(ISERROR('T203'!L1117),"",'T203'!L1117)</f>
        <v>1-6</v>
      </c>
      <c r="AP1117" s="216">
        <f t="shared" si="41"/>
        <v>1</v>
      </c>
      <c r="BV1117" s="37"/>
    </row>
    <row r="1118" spans="1:74" ht="15">
      <c r="A1118" s="37"/>
      <c r="B1118" s="37"/>
      <c r="C1118" s="37"/>
      <c r="D1118" s="37"/>
      <c r="E1118" s="37"/>
      <c r="F1118" s="37"/>
      <c r="G1118" s="37"/>
      <c r="H1118" s="37"/>
      <c r="I1118" s="37"/>
      <c r="J1118" s="37"/>
      <c r="K1118" s="37"/>
      <c r="L1118" s="37"/>
      <c r="M1118" s="37"/>
      <c r="N1118" s="37"/>
      <c r="O1118" s="37"/>
      <c r="P1118" s="37"/>
      <c r="U1118" s="114"/>
      <c r="AL1118" s="216" t="str">
        <f>IF(ISERROR(IF('T203'!B1118="","",'T203'!B1118)),"",IF('T203'!B1118="","",'T203'!B1118))</f>
        <v>A75503</v>
      </c>
      <c r="AM1118" s="216" t="str">
        <f>IF(ISERROR(IF('T203'!K1118="","",'T203'!K1118)),"",IF('T203'!K1118="","",'T203'!K1118))</f>
        <v>A46004</v>
      </c>
      <c r="AN1118" s="216">
        <f t="shared" si="42"/>
        <v>1118</v>
      </c>
      <c r="AO1118" s="216" t="str">
        <f>IF(ISERROR('T203'!L1118),"",'T203'!L1118)</f>
        <v>6-11</v>
      </c>
      <c r="AP1118" s="216">
        <f t="shared" si="41"/>
        <v>1</v>
      </c>
      <c r="BV1118" s="37"/>
    </row>
    <row r="1119" spans="1:74" ht="15">
      <c r="A1119" s="37"/>
      <c r="B1119" s="37"/>
      <c r="C1119" s="37"/>
      <c r="D1119" s="37"/>
      <c r="E1119" s="37"/>
      <c r="F1119" s="37"/>
      <c r="G1119" s="37"/>
      <c r="H1119" s="37"/>
      <c r="I1119" s="37"/>
      <c r="J1119" s="37"/>
      <c r="K1119" s="37"/>
      <c r="L1119" s="37"/>
      <c r="M1119" s="37"/>
      <c r="N1119" s="37"/>
      <c r="O1119" s="37"/>
      <c r="P1119" s="37"/>
      <c r="U1119" s="114"/>
      <c r="AL1119" s="216" t="str">
        <f>IF(ISERROR(IF('T203'!B1119="","",'T203'!B1119)),"",IF('T203'!B1119="","",'T203'!B1119))</f>
        <v>A75504</v>
      </c>
      <c r="AM1119" s="216" t="str">
        <f>IF(ISERROR(IF('T203'!K1119="","",'T203'!K1119)),"",IF('T203'!K1119="","",'T203'!K1119))</f>
        <v>A46006</v>
      </c>
      <c r="AN1119" s="216">
        <f t="shared" si="42"/>
        <v>1119</v>
      </c>
      <c r="AO1119" s="216" t="str">
        <f>IF(ISERROR('T203'!L1119),"",'T203'!L1119)</f>
        <v>10-18</v>
      </c>
      <c r="AP1119" s="216">
        <f t="shared" si="41"/>
        <v>1</v>
      </c>
      <c r="BV1119" s="37"/>
    </row>
    <row r="1120" spans="1:74" ht="15">
      <c r="A1120" s="37"/>
      <c r="B1120" s="37"/>
      <c r="C1120" s="37"/>
      <c r="D1120" s="37"/>
      <c r="E1120" s="37"/>
      <c r="F1120" s="37"/>
      <c r="G1120" s="37"/>
      <c r="H1120" s="37"/>
      <c r="I1120" s="37"/>
      <c r="J1120" s="37"/>
      <c r="K1120" s="37"/>
      <c r="L1120" s="37"/>
      <c r="M1120" s="37"/>
      <c r="N1120" s="37"/>
      <c r="O1120" s="37"/>
      <c r="P1120" s="37"/>
      <c r="U1120" s="114"/>
      <c r="AL1120" s="216" t="str">
        <f>IF(ISERROR(IF('T203'!B1120="","",'T203'!B1120)),"",IF('T203'!B1120="","",'T203'!B1120))</f>
        <v>A75506</v>
      </c>
      <c r="AM1120" s="216" t="str">
        <f>IF(ISERROR(IF('T203'!K1120="","",'T203'!K1120)),"",IF('T203'!K1120="","",'T203'!K1120))</f>
        <v>A46006</v>
      </c>
      <c r="AN1120" s="216">
        <f t="shared" si="42"/>
        <v>1120</v>
      </c>
      <c r="AO1120" s="216" t="str">
        <f>IF(ISERROR('T203'!L1120),"",'T203'!L1120)</f>
        <v>4-18</v>
      </c>
      <c r="AP1120" s="216">
        <f t="shared" si="41"/>
        <v>1</v>
      </c>
      <c r="BV1120" s="37"/>
    </row>
    <row r="1121" spans="1:74" ht="15">
      <c r="A1121" s="37"/>
      <c r="B1121" s="37"/>
      <c r="C1121" s="37"/>
      <c r="D1121" s="37"/>
      <c r="E1121" s="37"/>
      <c r="F1121" s="37"/>
      <c r="G1121" s="37"/>
      <c r="H1121" s="37"/>
      <c r="I1121" s="37"/>
      <c r="J1121" s="37"/>
      <c r="K1121" s="37"/>
      <c r="L1121" s="37"/>
      <c r="M1121" s="37"/>
      <c r="N1121" s="37"/>
      <c r="O1121" s="37"/>
      <c r="P1121" s="37"/>
      <c r="U1121" s="114"/>
      <c r="AL1121" s="216" t="str">
        <f>IF(ISERROR(IF('T203'!B1121="","",'T203'!B1121)),"",IF('T203'!B1121="","",'T203'!B1121))</f>
        <v>A75508</v>
      </c>
      <c r="AM1121" s="216" t="str">
        <f>IF(ISERROR(IF('T203'!K1121="","",'T203'!K1121)),"",IF('T203'!K1121="","",'T203'!K1121))</f>
        <v>A46006</v>
      </c>
      <c r="AN1121" s="216">
        <f t="shared" si="42"/>
        <v>1121</v>
      </c>
      <c r="AO1121" s="216" t="str">
        <f>IF(ISERROR('T203'!L1121),"",'T203'!L1121)</f>
        <v>4-8</v>
      </c>
      <c r="AP1121" s="216">
        <f t="shared" si="41"/>
        <v>1</v>
      </c>
      <c r="BV1121" s="37"/>
    </row>
    <row r="1122" spans="1:74" ht="15">
      <c r="A1122" s="37"/>
      <c r="B1122" s="37"/>
      <c r="C1122" s="37"/>
      <c r="D1122" s="37"/>
      <c r="E1122" s="37"/>
      <c r="F1122" s="37"/>
      <c r="G1122" s="37"/>
      <c r="H1122" s="37"/>
      <c r="I1122" s="37"/>
      <c r="J1122" s="37"/>
      <c r="K1122" s="37"/>
      <c r="L1122" s="37"/>
      <c r="M1122" s="37"/>
      <c r="N1122" s="37"/>
      <c r="O1122" s="37"/>
      <c r="P1122" s="37"/>
      <c r="U1122" s="114"/>
      <c r="AL1122" s="216" t="str">
        <f>IF(ISERROR(IF('T203'!B1122="","",'T203'!B1122)),"",IF('T203'!B1122="","",'T203'!B1122))</f>
        <v>A75510</v>
      </c>
      <c r="AM1122" s="216" t="str">
        <f>IF(ISERROR(IF('T203'!K1122="","",'T203'!K1122)),"",IF('T203'!K1122="","",'T203'!K1122))</f>
        <v>A46008</v>
      </c>
      <c r="AN1122" s="216">
        <f t="shared" si="42"/>
        <v>1122</v>
      </c>
      <c r="AO1122" s="216" t="str">
        <f>IF(ISERROR('T203'!L1122),"",'T203'!L1122)</f>
        <v>2</v>
      </c>
      <c r="AP1122" s="216">
        <f t="shared" si="41"/>
        <v>1</v>
      </c>
      <c r="BV1122" s="37"/>
    </row>
    <row r="1123" spans="1:74" ht="15">
      <c r="A1123" s="37"/>
      <c r="B1123" s="37"/>
      <c r="C1123" s="37"/>
      <c r="D1123" s="37"/>
      <c r="E1123" s="37"/>
      <c r="F1123" s="37"/>
      <c r="G1123" s="37"/>
      <c r="H1123" s="37"/>
      <c r="I1123" s="37"/>
      <c r="J1123" s="37"/>
      <c r="K1123" s="37"/>
      <c r="L1123" s="37"/>
      <c r="M1123" s="37"/>
      <c r="N1123" s="37"/>
      <c r="O1123" s="37"/>
      <c r="P1123" s="37"/>
      <c r="U1123" s="114"/>
      <c r="AL1123" s="216" t="str">
        <f>IF(ISERROR(IF('T203'!B1123="","",'T203'!B1123)),"",IF('T203'!B1123="","",'T203'!B1123))</f>
        <v>A75512</v>
      </c>
      <c r="AM1123" s="216" t="str">
        <f>IF(ISERROR(IF('T203'!K1123="","",'T203'!K1123)),"",IF('T203'!K1123="","",'T203'!K1123))</f>
        <v>A46010</v>
      </c>
      <c r="AN1123" s="216">
        <f t="shared" si="42"/>
        <v>1123</v>
      </c>
      <c r="AO1123" s="216" t="str">
        <f>IF(ISERROR('T203'!L1123),"",'T203'!L1123)</f>
        <v xml:space="preserve"> </v>
      </c>
      <c r="AP1123" s="216">
        <f t="shared" si="41"/>
        <v>1</v>
      </c>
      <c r="BV1123" s="37"/>
    </row>
    <row r="1124" spans="1:74" ht="15">
      <c r="A1124" s="37"/>
      <c r="B1124" s="37"/>
      <c r="C1124" s="37"/>
      <c r="D1124" s="37"/>
      <c r="E1124" s="37"/>
      <c r="F1124" s="37"/>
      <c r="G1124" s="37"/>
      <c r="H1124" s="37"/>
      <c r="I1124" s="37"/>
      <c r="J1124" s="37"/>
      <c r="K1124" s="37"/>
      <c r="L1124" s="37"/>
      <c r="M1124" s="37"/>
      <c r="N1124" s="37"/>
      <c r="O1124" s="37"/>
      <c r="P1124" s="37"/>
      <c r="U1124" s="114"/>
      <c r="AL1124" s="216" t="str">
        <f>IF(ISERROR(IF('T203'!B1124="","",'T203'!B1124)),"",IF('T203'!B1124="","",'T203'!B1124))</f>
        <v>A75514</v>
      </c>
      <c r="AM1124" s="216" t="str">
        <f>IF(ISERROR(IF('T203'!K1124="","",'T203'!K1124)),"",IF('T203'!K1124="","",'T203'!K1124))</f>
        <v>A46012</v>
      </c>
      <c r="AN1124" s="216">
        <f t="shared" si="42"/>
        <v>1124</v>
      </c>
      <c r="AO1124" s="216" t="str">
        <f>IF(ISERROR('T203'!L1124),"",'T203'!L1124)</f>
        <v xml:space="preserve"> </v>
      </c>
      <c r="AP1124" s="216">
        <f t="shared" si="41"/>
        <v>1</v>
      </c>
      <c r="BV1124" s="37"/>
    </row>
    <row r="1125" spans="1:74" ht="15">
      <c r="A1125" s="37"/>
      <c r="B1125" s="37"/>
      <c r="C1125" s="37"/>
      <c r="D1125" s="37"/>
      <c r="E1125" s="37"/>
      <c r="F1125" s="37"/>
      <c r="G1125" s="37"/>
      <c r="H1125" s="37"/>
      <c r="I1125" s="37"/>
      <c r="J1125" s="37"/>
      <c r="K1125" s="37"/>
      <c r="L1125" s="37"/>
      <c r="M1125" s="37"/>
      <c r="N1125" s="37"/>
      <c r="O1125" s="37"/>
      <c r="P1125" s="37"/>
      <c r="U1125" s="114"/>
      <c r="AL1125" s="216" t="str">
        <f>IF(ISERROR(IF('T203'!B1125="","",'T203'!B1125)),"",IF('T203'!B1125="","",'T203'!B1125))</f>
        <v>A75516</v>
      </c>
      <c r="AM1125" s="216" t="str">
        <f>IF(ISERROR(IF('T203'!K1125="","",'T203'!K1125)),"",IF('T203'!K1125="","",'T203'!K1125))</f>
        <v>A46014</v>
      </c>
      <c r="AN1125" s="216">
        <f t="shared" si="42"/>
        <v>1125</v>
      </c>
      <c r="AO1125" s="216" t="str">
        <f>IF(ISERROR('T203'!L1125),"",'T203'!L1125)</f>
        <v>17-19</v>
      </c>
      <c r="AP1125" s="216">
        <f t="shared" si="41"/>
        <v>1</v>
      </c>
      <c r="BV1125" s="37"/>
    </row>
    <row r="1126" spans="1:74" ht="15">
      <c r="A1126" s="37"/>
      <c r="B1126" s="37"/>
      <c r="C1126" s="37"/>
      <c r="D1126" s="37"/>
      <c r="E1126" s="37"/>
      <c r="F1126" s="37"/>
      <c r="G1126" s="37"/>
      <c r="H1126" s="37"/>
      <c r="I1126" s="37"/>
      <c r="J1126" s="37"/>
      <c r="K1126" s="37"/>
      <c r="L1126" s="37"/>
      <c r="M1126" s="37"/>
      <c r="N1126" s="37"/>
      <c r="O1126" s="37"/>
      <c r="P1126" s="37"/>
      <c r="U1126" s="114"/>
      <c r="AL1126" s="216" t="str">
        <f>IF(ISERROR(IF('T203'!B1126="","",'T203'!B1126)),"",IF('T203'!B1126="","",'T203'!B1126))</f>
        <v>A75518</v>
      </c>
      <c r="AM1126" s="216" t="str">
        <f>IF(ISERROR(IF('T203'!K1126="","",'T203'!K1126)),"",IF('T203'!K1126="","",'T203'!K1126))</f>
        <v>A46014</v>
      </c>
      <c r="AN1126" s="216">
        <f t="shared" si="42"/>
        <v>1126</v>
      </c>
      <c r="AO1126" s="216" t="str">
        <f>IF(ISERROR('T203'!L1126),"",'T203'!L1126)</f>
        <v>17-20</v>
      </c>
      <c r="AP1126" s="216">
        <f t="shared" si="41"/>
        <v>1</v>
      </c>
      <c r="BV1126" s="37"/>
    </row>
    <row r="1127" spans="1:74" ht="15">
      <c r="A1127" s="37"/>
      <c r="B1127" s="37"/>
      <c r="C1127" s="37"/>
      <c r="D1127" s="37"/>
      <c r="E1127" s="37"/>
      <c r="F1127" s="37"/>
      <c r="G1127" s="37"/>
      <c r="H1127" s="37"/>
      <c r="I1127" s="37"/>
      <c r="J1127" s="37"/>
      <c r="K1127" s="37"/>
      <c r="L1127" s="37"/>
      <c r="M1127" s="37"/>
      <c r="N1127" s="37"/>
      <c r="O1127" s="37"/>
      <c r="P1127" s="37"/>
      <c r="U1127" s="114"/>
      <c r="AL1127" s="216" t="str">
        <f>IF(ISERROR(IF('T203'!B1127="","",'T203'!B1127)),"",IF('T203'!B1127="","",'T203'!B1127))</f>
        <v>A75520</v>
      </c>
      <c r="AM1127" s="216" t="str">
        <f>IF(ISERROR(IF('T203'!K1127="","",'T203'!K1127)),"",IF('T203'!K1127="","",'T203'!K1127))</f>
        <v>A46014</v>
      </c>
      <c r="AN1127" s="216">
        <f t="shared" si="42"/>
        <v>1127</v>
      </c>
      <c r="AO1127" s="216" t="str">
        <f>IF(ISERROR('T203'!L1127),"",'T203'!L1127)</f>
        <v>4-16</v>
      </c>
      <c r="AP1127" s="216">
        <f t="shared" si="41"/>
        <v>1</v>
      </c>
      <c r="BV1127" s="37"/>
    </row>
    <row r="1128" spans="1:74" ht="15">
      <c r="A1128" s="37"/>
      <c r="B1128" s="37"/>
      <c r="C1128" s="37"/>
      <c r="D1128" s="37"/>
      <c r="E1128" s="37"/>
      <c r="F1128" s="37"/>
      <c r="G1128" s="37"/>
      <c r="H1128" s="37"/>
      <c r="I1128" s="37"/>
      <c r="J1128" s="37"/>
      <c r="K1128" s="37"/>
      <c r="L1128" s="37"/>
      <c r="M1128" s="37"/>
      <c r="N1128" s="37"/>
      <c r="O1128" s="37"/>
      <c r="P1128" s="37"/>
      <c r="U1128" s="114"/>
      <c r="AL1128" s="216" t="str">
        <f>IF(ISERROR(IF('T203'!B1128="","",'T203'!B1128)),"",IF('T203'!B1128="","",'T203'!B1128))</f>
        <v>A75522</v>
      </c>
      <c r="AM1128" s="216" t="str">
        <f>IF(ISERROR(IF('T203'!K1128="","",'T203'!K1128)),"",IF('T203'!K1128="","",'T203'!K1128))</f>
        <v>A46014</v>
      </c>
      <c r="AN1128" s="216">
        <f t="shared" si="42"/>
        <v>1128</v>
      </c>
      <c r="AO1128" s="216" t="str">
        <f>IF(ISERROR('T203'!L1128),"",'T203'!L1128)</f>
        <v>4-20</v>
      </c>
      <c r="AP1128" s="216">
        <f t="shared" si="41"/>
        <v>1</v>
      </c>
      <c r="BV1128" s="37"/>
    </row>
    <row r="1129" spans="1:74" ht="15">
      <c r="A1129" s="37"/>
      <c r="B1129" s="37"/>
      <c r="C1129" s="37"/>
      <c r="D1129" s="37"/>
      <c r="E1129" s="37"/>
      <c r="F1129" s="37"/>
      <c r="G1129" s="37"/>
      <c r="H1129" s="37"/>
      <c r="I1129" s="37"/>
      <c r="J1129" s="37"/>
      <c r="K1129" s="37"/>
      <c r="L1129" s="37"/>
      <c r="M1129" s="37"/>
      <c r="N1129" s="37"/>
      <c r="O1129" s="37"/>
      <c r="P1129" s="37"/>
      <c r="U1129" s="114"/>
      <c r="AL1129" s="216" t="str">
        <f>IF(ISERROR(IF('T203'!B1129="","",'T203'!B1129)),"",IF('T203'!B1129="","",'T203'!B1129))</f>
        <v>A75524</v>
      </c>
      <c r="AM1129" s="216" t="str">
        <f>IF(ISERROR(IF('T203'!K1129="","",'T203'!K1129)),"",IF('T203'!K1129="","",'T203'!K1129))</f>
        <v>A46016</v>
      </c>
      <c r="AN1129" s="216">
        <f t="shared" si="42"/>
        <v>1129</v>
      </c>
      <c r="AO1129" s="216" t="str">
        <f>IF(ISERROR('T203'!L1129),"",'T203'!L1129)</f>
        <v xml:space="preserve"> </v>
      </c>
      <c r="AP1129" s="216">
        <f t="shared" si="41"/>
        <v>1</v>
      </c>
      <c r="BV1129" s="37"/>
    </row>
    <row r="1130" spans="1:74" ht="15">
      <c r="A1130" s="37"/>
      <c r="B1130" s="37"/>
      <c r="C1130" s="37"/>
      <c r="D1130" s="37"/>
      <c r="E1130" s="37"/>
      <c r="F1130" s="37"/>
      <c r="G1130" s="37"/>
      <c r="H1130" s="37"/>
      <c r="I1130" s="37"/>
      <c r="J1130" s="37"/>
      <c r="K1130" s="37"/>
      <c r="L1130" s="37"/>
      <c r="M1130" s="37"/>
      <c r="N1130" s="37"/>
      <c r="O1130" s="37"/>
      <c r="P1130" s="37"/>
      <c r="U1130" s="114"/>
      <c r="AL1130" s="216" t="str">
        <f>IF(ISERROR(IF('T203'!B1130="","",'T203'!B1130)),"",IF('T203'!B1130="","",'T203'!B1130))</f>
        <v>A75526</v>
      </c>
      <c r="AM1130" s="216" t="str">
        <f>IF(ISERROR(IF('T203'!K1130="","",'T203'!K1130)),"",IF('T203'!K1130="","",'T203'!K1130))</f>
        <v>A46018</v>
      </c>
      <c r="AN1130" s="216">
        <f t="shared" si="42"/>
        <v>1130</v>
      </c>
      <c r="AO1130" s="216" t="str">
        <f>IF(ISERROR('T203'!L1130),"",'T203'!L1130)</f>
        <v>1-3</v>
      </c>
      <c r="AP1130" s="216">
        <f t="shared" si="41"/>
        <v>1</v>
      </c>
      <c r="BV1130" s="37"/>
    </row>
    <row r="1131" spans="1:74" ht="15">
      <c r="A1131" s="37"/>
      <c r="B1131" s="37"/>
      <c r="C1131" s="37"/>
      <c r="D1131" s="37"/>
      <c r="E1131" s="37"/>
      <c r="F1131" s="37"/>
      <c r="G1131" s="37"/>
      <c r="H1131" s="37"/>
      <c r="I1131" s="37"/>
      <c r="J1131" s="37"/>
      <c r="K1131" s="37"/>
      <c r="L1131" s="37"/>
      <c r="M1131" s="37"/>
      <c r="N1131" s="37"/>
      <c r="O1131" s="37"/>
      <c r="P1131" s="37"/>
      <c r="U1131" s="114"/>
      <c r="AL1131" s="216" t="str">
        <f>IF(ISERROR(IF('T203'!B1131="","",'T203'!B1131)),"",IF('T203'!B1131="","",'T203'!B1131))</f>
        <v>A75528</v>
      </c>
      <c r="AM1131" s="216" t="str">
        <f>IF(ISERROR(IF('T203'!K1131="","",'T203'!K1131)),"",IF('T203'!K1131="","",'T203'!K1131))</f>
        <v>A46502</v>
      </c>
      <c r="AN1131" s="216">
        <f t="shared" si="42"/>
        <v>1131</v>
      </c>
      <c r="AO1131" s="216" t="str">
        <f>IF(ISERROR('T203'!L1131),"",'T203'!L1131)</f>
        <v xml:space="preserve"> </v>
      </c>
      <c r="AP1131" s="216">
        <f t="shared" si="41"/>
        <v>1</v>
      </c>
      <c r="BV1131" s="37"/>
    </row>
    <row r="1132" spans="1:74" ht="15">
      <c r="A1132" s="37"/>
      <c r="B1132" s="37"/>
      <c r="C1132" s="37"/>
      <c r="D1132" s="37"/>
      <c r="E1132" s="37"/>
      <c r="F1132" s="37"/>
      <c r="G1132" s="37"/>
      <c r="H1132" s="37"/>
      <c r="I1132" s="37"/>
      <c r="J1132" s="37"/>
      <c r="K1132" s="37"/>
      <c r="L1132" s="37"/>
      <c r="M1132" s="37"/>
      <c r="N1132" s="37"/>
      <c r="O1132" s="37"/>
      <c r="P1132" s="37"/>
      <c r="U1132" s="114"/>
      <c r="AL1132" s="216" t="str">
        <f>IF(ISERROR(IF('T203'!B1132="","",'T203'!B1132)),"",IF('T203'!B1132="","",'T203'!B1132))</f>
        <v>A76002</v>
      </c>
      <c r="AM1132" s="216" t="str">
        <f>IF(ISERROR(IF('T203'!K1132="","",'T203'!K1132)),"",IF('T203'!K1132="","",'T203'!K1132))</f>
        <v>A46504</v>
      </c>
      <c r="AN1132" s="216">
        <f t="shared" si="42"/>
        <v>1132</v>
      </c>
      <c r="AO1132" s="216" t="str">
        <f>IF(ISERROR('T203'!L1132),"",'T203'!L1132)</f>
        <v xml:space="preserve"> </v>
      </c>
      <c r="AP1132" s="216">
        <f t="shared" si="41"/>
        <v>1</v>
      </c>
      <c r="BV1132" s="37"/>
    </row>
    <row r="1133" spans="1:74" ht="15">
      <c r="A1133" s="37"/>
      <c r="B1133" s="37"/>
      <c r="C1133" s="37"/>
      <c r="D1133" s="37"/>
      <c r="E1133" s="37"/>
      <c r="F1133" s="37"/>
      <c r="G1133" s="37"/>
      <c r="H1133" s="37"/>
      <c r="I1133" s="37"/>
      <c r="J1133" s="37"/>
      <c r="K1133" s="37"/>
      <c r="L1133" s="37"/>
      <c r="M1133" s="37"/>
      <c r="N1133" s="37"/>
      <c r="O1133" s="37"/>
      <c r="P1133" s="37"/>
      <c r="U1133" s="114"/>
      <c r="AL1133" s="216" t="str">
        <f>IF(ISERROR(IF('T203'!B1133="","",'T203'!B1133)),"",IF('T203'!B1133="","",'T203'!B1133))</f>
        <v>A76004</v>
      </c>
      <c r="AM1133" s="216" t="str">
        <f>IF(ISERROR(IF('T203'!K1133="","",'T203'!K1133)),"",IF('T203'!K1133="","",'T203'!K1133))</f>
        <v>A46506</v>
      </c>
      <c r="AN1133" s="216">
        <f t="shared" si="42"/>
        <v>1133</v>
      </c>
      <c r="AO1133" s="216" t="str">
        <f>IF(ISERROR('T203'!L1133),"",'T203'!L1133)</f>
        <v xml:space="preserve"> </v>
      </c>
      <c r="AP1133" s="216">
        <f t="shared" si="41"/>
        <v>1</v>
      </c>
      <c r="BV1133" s="37"/>
    </row>
    <row r="1134" spans="1:74" ht="15">
      <c r="A1134" s="37"/>
      <c r="B1134" s="37"/>
      <c r="C1134" s="37"/>
      <c r="D1134" s="37"/>
      <c r="E1134" s="37"/>
      <c r="F1134" s="37"/>
      <c r="G1134" s="37"/>
      <c r="H1134" s="37"/>
      <c r="I1134" s="37"/>
      <c r="J1134" s="37"/>
      <c r="K1134" s="37"/>
      <c r="L1134" s="37"/>
      <c r="M1134" s="37"/>
      <c r="N1134" s="37"/>
      <c r="O1134" s="37"/>
      <c r="P1134" s="37"/>
      <c r="U1134" s="114"/>
      <c r="AL1134" s="216" t="str">
        <f>IF(ISERROR(IF('T203'!B1134="","",'T203'!B1134)),"",IF('T203'!B1134="","",'T203'!B1134))</f>
        <v>A76502</v>
      </c>
      <c r="AM1134" s="216" t="str">
        <f>IF(ISERROR(IF('T203'!K1134="","",'T203'!K1134)),"",IF('T203'!K1134="","",'T203'!K1134))</f>
        <v>A46506</v>
      </c>
      <c r="AN1134" s="216">
        <f t="shared" si="42"/>
        <v>1134</v>
      </c>
      <c r="AO1134" s="216" t="str">
        <f>IF(ISERROR('T203'!L1134),"",'T203'!L1134)</f>
        <v xml:space="preserve"> </v>
      </c>
      <c r="AP1134" s="216">
        <f t="shared" si="41"/>
        <v>1</v>
      </c>
      <c r="BV1134" s="37"/>
    </row>
    <row r="1135" spans="1:74" ht="15">
      <c r="A1135" s="37"/>
      <c r="B1135" s="37"/>
      <c r="C1135" s="37"/>
      <c r="D1135" s="37"/>
      <c r="E1135" s="37"/>
      <c r="F1135" s="37"/>
      <c r="G1135" s="37"/>
      <c r="H1135" s="37"/>
      <c r="I1135" s="37"/>
      <c r="J1135" s="37"/>
      <c r="K1135" s="37"/>
      <c r="L1135" s="37"/>
      <c r="M1135" s="37"/>
      <c r="N1135" s="37"/>
      <c r="O1135" s="37"/>
      <c r="P1135" s="37"/>
      <c r="U1135" s="114"/>
      <c r="AL1135" s="216" t="str">
        <f>IF(ISERROR(IF('T203'!B1135="","",'T203'!B1135)),"",IF('T203'!B1135="","",'T203'!B1135))</f>
        <v>A76504</v>
      </c>
      <c r="AM1135" s="216" t="str">
        <f>IF(ISERROR(IF('T203'!K1135="","",'T203'!K1135)),"",IF('T203'!K1135="","",'T203'!K1135))</f>
        <v>A46508</v>
      </c>
      <c r="AN1135" s="216">
        <f t="shared" si="42"/>
        <v>1135</v>
      </c>
      <c r="AO1135" s="216" t="str">
        <f>IF(ISERROR('T203'!L1135),"",'T203'!L1135)</f>
        <v xml:space="preserve"> </v>
      </c>
      <c r="AP1135" s="216">
        <f t="shared" si="41"/>
        <v>1</v>
      </c>
      <c r="BV1135" s="37"/>
    </row>
    <row r="1136" spans="1:74" ht="15">
      <c r="A1136" s="37"/>
      <c r="B1136" s="37"/>
      <c r="C1136" s="37"/>
      <c r="D1136" s="37"/>
      <c r="E1136" s="37"/>
      <c r="F1136" s="37"/>
      <c r="G1136" s="37"/>
      <c r="H1136" s="37"/>
      <c r="I1136" s="37"/>
      <c r="J1136" s="37"/>
      <c r="K1136" s="37"/>
      <c r="L1136" s="37"/>
      <c r="M1136" s="37"/>
      <c r="N1136" s="37"/>
      <c r="O1136" s="37"/>
      <c r="P1136" s="37"/>
      <c r="U1136" s="114"/>
      <c r="AL1136" s="216" t="str">
        <f>IF(ISERROR(IF('T203'!B1136="","",'T203'!B1136)),"",IF('T203'!B1136="","",'T203'!B1136))</f>
        <v>A76506</v>
      </c>
      <c r="AM1136" s="216" t="str">
        <f>IF(ISERROR(IF('T203'!K1136="","",'T203'!K1136)),"",IF('T203'!K1136="","",'T203'!K1136))</f>
        <v>A46510</v>
      </c>
      <c r="AN1136" s="216">
        <f t="shared" si="42"/>
        <v>1136</v>
      </c>
      <c r="AO1136" s="216" t="str">
        <f>IF(ISERROR('T203'!L1136),"",'T203'!L1136)</f>
        <v xml:space="preserve"> </v>
      </c>
      <c r="AP1136" s="216">
        <f t="shared" si="41"/>
        <v>1</v>
      </c>
      <c r="BV1136" s="37"/>
    </row>
    <row r="1137" spans="1:74" ht="15">
      <c r="A1137" s="37"/>
      <c r="B1137" s="37"/>
      <c r="C1137" s="37"/>
      <c r="D1137" s="37"/>
      <c r="E1137" s="37"/>
      <c r="F1137" s="37"/>
      <c r="G1137" s="37"/>
      <c r="H1137" s="37"/>
      <c r="I1137" s="37"/>
      <c r="J1137" s="37"/>
      <c r="K1137" s="37"/>
      <c r="L1137" s="37"/>
      <c r="M1137" s="37"/>
      <c r="N1137" s="37"/>
      <c r="O1137" s="37"/>
      <c r="P1137" s="37"/>
      <c r="U1137" s="114"/>
      <c r="AL1137" s="216" t="str">
        <f>IF(ISERROR(IF('T203'!B1137="","",'T203'!B1137)),"",IF('T203'!B1137="","",'T203'!B1137))</f>
        <v>A76508</v>
      </c>
      <c r="AM1137" s="216" t="str">
        <f>IF(ISERROR(IF('T203'!K1137="","",'T203'!K1137)),"",IF('T203'!K1137="","",'T203'!K1137))</f>
        <v>A46512</v>
      </c>
      <c r="AN1137" s="216">
        <f t="shared" si="42"/>
        <v>1137</v>
      </c>
      <c r="AO1137" s="216" t="str">
        <f>IF(ISERROR('T203'!L1137),"",'T203'!L1137)</f>
        <v xml:space="preserve"> </v>
      </c>
      <c r="AP1137" s="216">
        <f t="shared" si="41"/>
        <v>1</v>
      </c>
      <c r="BV1137" s="37"/>
    </row>
    <row r="1138" spans="1:74" ht="15">
      <c r="A1138" s="37"/>
      <c r="B1138" s="37"/>
      <c r="C1138" s="37"/>
      <c r="D1138" s="37"/>
      <c r="E1138" s="37"/>
      <c r="F1138" s="37"/>
      <c r="G1138" s="37"/>
      <c r="H1138" s="37"/>
      <c r="I1138" s="37"/>
      <c r="J1138" s="37"/>
      <c r="K1138" s="37"/>
      <c r="L1138" s="37"/>
      <c r="M1138" s="37"/>
      <c r="N1138" s="37"/>
      <c r="O1138" s="37"/>
      <c r="P1138" s="37"/>
      <c r="U1138" s="114"/>
      <c r="AL1138" s="216" t="str">
        <f>IF(ISERROR(IF('T203'!B1138="","",'T203'!B1138)),"",IF('T203'!B1138="","",'T203'!B1138))</f>
        <v>A76510</v>
      </c>
      <c r="AM1138" s="216" t="str">
        <f>IF(ISERROR(IF('T203'!K1138="","",'T203'!K1138)),"",IF('T203'!K1138="","",'T203'!K1138))</f>
        <v>A46514</v>
      </c>
      <c r="AN1138" s="216">
        <f t="shared" si="42"/>
        <v>1138</v>
      </c>
      <c r="AO1138" s="216" t="str">
        <f>IF(ISERROR('T203'!L1138),"",'T203'!L1138)</f>
        <v xml:space="preserve"> </v>
      </c>
      <c r="AP1138" s="216">
        <f t="shared" si="41"/>
        <v>1</v>
      </c>
      <c r="BV1138" s="37"/>
    </row>
    <row r="1139" spans="1:74" ht="15">
      <c r="A1139" s="37"/>
      <c r="B1139" s="37"/>
      <c r="C1139" s="37"/>
      <c r="D1139" s="37"/>
      <c r="E1139" s="37"/>
      <c r="F1139" s="37"/>
      <c r="G1139" s="37"/>
      <c r="H1139" s="37"/>
      <c r="I1139" s="37"/>
      <c r="J1139" s="37"/>
      <c r="K1139" s="37"/>
      <c r="L1139" s="37"/>
      <c r="M1139" s="37"/>
      <c r="N1139" s="37"/>
      <c r="O1139" s="37"/>
      <c r="P1139" s="37"/>
      <c r="U1139" s="114"/>
      <c r="AL1139" s="216" t="str">
        <f>IF(ISERROR(IF('T203'!B1139="","",'T203'!B1139)),"",IF('T203'!B1139="","",'T203'!B1139))</f>
        <v>A76512</v>
      </c>
      <c r="AM1139" s="216" t="str">
        <f>IF(ISERROR(IF('T203'!K1139="","",'T203'!K1139)),"",IF('T203'!K1139="","",'T203'!K1139))</f>
        <v>A46516</v>
      </c>
      <c r="AN1139" s="216">
        <f t="shared" si="42"/>
        <v>1139</v>
      </c>
      <c r="AO1139" s="216" t="str">
        <f>IF(ISERROR('T203'!L1139),"",'T203'!L1139)</f>
        <v xml:space="preserve"> </v>
      </c>
      <c r="AP1139" s="216">
        <f t="shared" si="41"/>
        <v>1</v>
      </c>
      <c r="BV1139" s="37"/>
    </row>
    <row r="1140" spans="1:74" ht="15">
      <c r="A1140" s="37"/>
      <c r="B1140" s="37"/>
      <c r="C1140" s="37"/>
      <c r="D1140" s="37"/>
      <c r="E1140" s="37"/>
      <c r="F1140" s="37"/>
      <c r="G1140" s="37"/>
      <c r="H1140" s="37"/>
      <c r="I1140" s="37"/>
      <c r="J1140" s="37"/>
      <c r="K1140" s="37"/>
      <c r="L1140" s="37"/>
      <c r="M1140" s="37"/>
      <c r="N1140" s="37"/>
      <c r="O1140" s="37"/>
      <c r="P1140" s="37"/>
      <c r="U1140" s="114"/>
      <c r="AL1140" s="216" t="str">
        <f>IF(ISERROR(IF('T203'!B1140="","",'T203'!B1140)),"",IF('T203'!B1140="","",'T203'!B1140))</f>
        <v>A76514</v>
      </c>
      <c r="AM1140" s="216" t="str">
        <f>IF(ISERROR(IF('T203'!K1140="","",'T203'!K1140)),"",IF('T203'!K1140="","",'T203'!K1140))</f>
        <v>A46518</v>
      </c>
      <c r="AN1140" s="216">
        <f t="shared" si="42"/>
        <v>1140</v>
      </c>
      <c r="AO1140" s="216" t="str">
        <f>IF(ISERROR('T203'!L1140),"",'T203'!L1140)</f>
        <v xml:space="preserve"> </v>
      </c>
      <c r="AP1140" s="216">
        <f t="shared" si="41"/>
        <v>1</v>
      </c>
      <c r="BV1140" s="37"/>
    </row>
    <row r="1141" spans="1:74" ht="15">
      <c r="A1141" s="37"/>
      <c r="B1141" s="37"/>
      <c r="C1141" s="37"/>
      <c r="D1141" s="37"/>
      <c r="E1141" s="37"/>
      <c r="F1141" s="37"/>
      <c r="G1141" s="37"/>
      <c r="H1141" s="37"/>
      <c r="I1141" s="37"/>
      <c r="J1141" s="37"/>
      <c r="K1141" s="37"/>
      <c r="L1141" s="37"/>
      <c r="M1141" s="37"/>
      <c r="N1141" s="37"/>
      <c r="O1141" s="37"/>
      <c r="P1141" s="37"/>
      <c r="U1141" s="114"/>
      <c r="AL1141" s="216" t="str">
        <f>IF(ISERROR(IF('T203'!B1141="","",'T203'!B1141)),"",IF('T203'!B1141="","",'T203'!B1141))</f>
        <v>A76516</v>
      </c>
      <c r="AM1141" s="216" t="str">
        <f>IF(ISERROR(IF('T203'!K1141="","",'T203'!K1141)),"",IF('T203'!K1141="","",'T203'!K1141))</f>
        <v>A46518</v>
      </c>
      <c r="AN1141" s="216">
        <f t="shared" si="42"/>
        <v>1141</v>
      </c>
      <c r="AO1141" s="216" t="str">
        <f>IF(ISERROR('T203'!L1141),"",'T203'!L1141)</f>
        <v xml:space="preserve"> </v>
      </c>
      <c r="AP1141" s="216">
        <f t="shared" si="41"/>
        <v>1</v>
      </c>
      <c r="BV1141" s="37"/>
    </row>
    <row r="1142" spans="1:74" ht="15">
      <c r="A1142" s="37"/>
      <c r="B1142" s="37"/>
      <c r="C1142" s="37"/>
      <c r="D1142" s="37"/>
      <c r="E1142" s="37"/>
      <c r="F1142" s="37"/>
      <c r="G1142" s="37"/>
      <c r="H1142" s="37"/>
      <c r="I1142" s="37"/>
      <c r="J1142" s="37"/>
      <c r="K1142" s="37"/>
      <c r="L1142" s="37"/>
      <c r="M1142" s="37"/>
      <c r="N1142" s="37"/>
      <c r="O1142" s="37"/>
      <c r="P1142" s="37"/>
      <c r="U1142" s="114"/>
      <c r="AL1142" s="216" t="str">
        <f>IF(ISERROR(IF('T203'!B1142="","",'T203'!B1142)),"",IF('T203'!B1142="","",'T203'!B1142))</f>
        <v>A76518</v>
      </c>
      <c r="AM1142" s="216" t="str">
        <f>IF(ISERROR(IF('T203'!K1142="","",'T203'!K1142)),"",IF('T203'!K1142="","",'T203'!K1142))</f>
        <v>A46520</v>
      </c>
      <c r="AN1142" s="216">
        <f t="shared" si="42"/>
        <v>1142</v>
      </c>
      <c r="AO1142" s="216" t="str">
        <f>IF(ISERROR('T203'!L1142),"",'T203'!L1142)</f>
        <v xml:space="preserve"> </v>
      </c>
      <c r="AP1142" s="216">
        <f t="shared" si="41"/>
        <v>1</v>
      </c>
      <c r="BV1142" s="37"/>
    </row>
    <row r="1143" spans="1:74" ht="15">
      <c r="A1143" s="37"/>
      <c r="B1143" s="37"/>
      <c r="C1143" s="37"/>
      <c r="D1143" s="37"/>
      <c r="E1143" s="37"/>
      <c r="F1143" s="37"/>
      <c r="G1143" s="37"/>
      <c r="H1143" s="37"/>
      <c r="I1143" s="37"/>
      <c r="J1143" s="37"/>
      <c r="K1143" s="37"/>
      <c r="L1143" s="37"/>
      <c r="M1143" s="37"/>
      <c r="N1143" s="37"/>
      <c r="O1143" s="37"/>
      <c r="P1143" s="37"/>
      <c r="U1143" s="114"/>
      <c r="AL1143" s="216" t="str">
        <f>IF(ISERROR(IF('T203'!B1143="","",'T203'!B1143)),"",IF('T203'!B1143="","",'T203'!B1143))</f>
        <v>A77502</v>
      </c>
      <c r="AM1143" s="216" t="str">
        <f>IF(ISERROR(IF('T203'!K1143="","",'T203'!K1143)),"",IF('T203'!K1143="","",'T203'!K1143))</f>
        <v>A47502</v>
      </c>
      <c r="AN1143" s="216">
        <f t="shared" si="42"/>
        <v>1143</v>
      </c>
      <c r="AO1143" s="216" t="str">
        <f>IF(ISERROR('T203'!L1143),"",'T203'!L1143)</f>
        <v xml:space="preserve"> </v>
      </c>
      <c r="AP1143" s="216">
        <f t="shared" si="41"/>
        <v>1</v>
      </c>
      <c r="BV1143" s="37"/>
    </row>
    <row r="1144" spans="1:74" ht="15">
      <c r="A1144" s="37"/>
      <c r="B1144" s="37"/>
      <c r="C1144" s="37"/>
      <c r="D1144" s="37"/>
      <c r="E1144" s="37"/>
      <c r="F1144" s="37"/>
      <c r="G1144" s="37"/>
      <c r="H1144" s="37"/>
      <c r="I1144" s="37"/>
      <c r="J1144" s="37"/>
      <c r="K1144" s="37"/>
      <c r="L1144" s="37"/>
      <c r="M1144" s="37"/>
      <c r="N1144" s="37"/>
      <c r="O1144" s="37"/>
      <c r="P1144" s="37"/>
      <c r="U1144" s="114"/>
      <c r="AL1144" s="216" t="str">
        <f>IF(ISERROR(IF('T203'!B1144="","",'T203'!B1144)),"",IF('T203'!B1144="","",'T203'!B1144))</f>
        <v>A77504</v>
      </c>
      <c r="AM1144" s="216" t="str">
        <f>IF(ISERROR(IF('T203'!K1144="","",'T203'!K1144)),"",IF('T203'!K1144="","",'T203'!K1144))</f>
        <v>A47504</v>
      </c>
      <c r="AN1144" s="216">
        <f t="shared" si="42"/>
        <v>1144</v>
      </c>
      <c r="AO1144" s="216" t="str">
        <f>IF(ISERROR('T203'!L1144),"",'T203'!L1144)</f>
        <v xml:space="preserve"> </v>
      </c>
      <c r="AP1144" s="216">
        <f t="shared" si="41"/>
        <v>1</v>
      </c>
      <c r="BV1144" s="37"/>
    </row>
    <row r="1145" spans="1:74" ht="15">
      <c r="A1145" s="37"/>
      <c r="B1145" s="37"/>
      <c r="C1145" s="37"/>
      <c r="D1145" s="37"/>
      <c r="E1145" s="37"/>
      <c r="F1145" s="37"/>
      <c r="G1145" s="37"/>
      <c r="H1145" s="37"/>
      <c r="I1145" s="37"/>
      <c r="J1145" s="37"/>
      <c r="K1145" s="37"/>
      <c r="L1145" s="37"/>
      <c r="M1145" s="37"/>
      <c r="N1145" s="37"/>
      <c r="O1145" s="37"/>
      <c r="P1145" s="37"/>
      <c r="U1145" s="114"/>
      <c r="AL1145" s="216" t="str">
        <f>IF(ISERROR(IF('T203'!B1145="","",'T203'!B1145)),"",IF('T203'!B1145="","",'T203'!B1145))</f>
        <v>A77506</v>
      </c>
      <c r="AM1145" s="216" t="str">
        <f>IF(ISERROR(IF('T203'!K1145="","",'T203'!K1145)),"",IF('T203'!K1145="","",'T203'!K1145))</f>
        <v>A48502</v>
      </c>
      <c r="AN1145" s="216">
        <f t="shared" si="42"/>
        <v>1145</v>
      </c>
      <c r="AO1145" s="216" t="str">
        <f>IF(ISERROR('T203'!L1145),"",'T203'!L1145)</f>
        <v xml:space="preserve"> </v>
      </c>
      <c r="AP1145" s="216">
        <f t="shared" si="41"/>
        <v>1</v>
      </c>
      <c r="BV1145" s="37"/>
    </row>
    <row r="1146" spans="1:74" ht="15">
      <c r="A1146" s="37"/>
      <c r="B1146" s="37"/>
      <c r="C1146" s="37"/>
      <c r="D1146" s="37"/>
      <c r="E1146" s="37"/>
      <c r="F1146" s="37"/>
      <c r="G1146" s="37"/>
      <c r="H1146" s="37"/>
      <c r="I1146" s="37"/>
      <c r="J1146" s="37"/>
      <c r="K1146" s="37"/>
      <c r="L1146" s="37"/>
      <c r="M1146" s="37"/>
      <c r="N1146" s="37"/>
      <c r="O1146" s="37"/>
      <c r="P1146" s="37"/>
      <c r="U1146" s="114"/>
      <c r="AL1146" s="216" t="str">
        <f>IF(ISERROR(IF('T203'!B1146="","",'T203'!B1146)),"",IF('T203'!B1146="","",'T203'!B1146))</f>
        <v>A77508</v>
      </c>
      <c r="AM1146" s="216" t="str">
        <f>IF(ISERROR(IF('T203'!K1146="","",'T203'!K1146)),"",IF('T203'!K1146="","",'T203'!K1146))</f>
        <v>A48502</v>
      </c>
      <c r="AN1146" s="216">
        <f t="shared" si="42"/>
        <v>1146</v>
      </c>
      <c r="AO1146" s="216" t="str">
        <f>IF(ISERROR('T203'!L1146),"",'T203'!L1146)</f>
        <v xml:space="preserve"> </v>
      </c>
      <c r="AP1146" s="216">
        <f t="shared" si="41"/>
        <v>1</v>
      </c>
      <c r="BV1146" s="37"/>
    </row>
    <row r="1147" spans="1:74" ht="15">
      <c r="A1147" s="37"/>
      <c r="B1147" s="37"/>
      <c r="C1147" s="37"/>
      <c r="D1147" s="37"/>
      <c r="E1147" s="37"/>
      <c r="F1147" s="37"/>
      <c r="G1147" s="37"/>
      <c r="H1147" s="37"/>
      <c r="I1147" s="37"/>
      <c r="J1147" s="37"/>
      <c r="K1147" s="37"/>
      <c r="L1147" s="37"/>
      <c r="M1147" s="37"/>
      <c r="N1147" s="37"/>
      <c r="O1147" s="37"/>
      <c r="P1147" s="37"/>
      <c r="U1147" s="114"/>
      <c r="AL1147" s="216" t="str">
        <f>IF(ISERROR(IF('T203'!B1147="","",'T203'!B1147)),"",IF('T203'!B1147="","",'T203'!B1147))</f>
        <v>A77510</v>
      </c>
      <c r="AM1147" s="216" t="str">
        <f>IF(ISERROR(IF('T203'!K1147="","",'T203'!K1147)),"",IF('T203'!K1147="","",'T203'!K1147))</f>
        <v>A48504</v>
      </c>
      <c r="AN1147" s="216">
        <f t="shared" si="42"/>
        <v>1147</v>
      </c>
      <c r="AO1147" s="216" t="str">
        <f>IF(ISERROR('T203'!L1147),"",'T203'!L1147)</f>
        <v xml:space="preserve"> </v>
      </c>
      <c r="AP1147" s="216">
        <f t="shared" si="41"/>
        <v>1</v>
      </c>
      <c r="BV1147" s="37"/>
    </row>
    <row r="1148" spans="1:74" ht="15">
      <c r="A1148" s="37"/>
      <c r="B1148" s="37"/>
      <c r="C1148" s="37"/>
      <c r="D1148" s="37"/>
      <c r="E1148" s="37"/>
      <c r="F1148" s="37"/>
      <c r="G1148" s="37"/>
      <c r="H1148" s="37"/>
      <c r="I1148" s="37"/>
      <c r="J1148" s="37"/>
      <c r="K1148" s="37"/>
      <c r="L1148" s="37"/>
      <c r="M1148" s="37"/>
      <c r="N1148" s="37"/>
      <c r="O1148" s="37"/>
      <c r="P1148" s="37"/>
      <c r="U1148" s="114"/>
      <c r="AL1148" s="216" t="str">
        <f>IF(ISERROR(IF('T203'!B1148="","",'T203'!B1148)),"",IF('T203'!B1148="","",'T203'!B1148))</f>
        <v>A77512</v>
      </c>
      <c r="AM1148" s="216" t="str">
        <f>IF(ISERROR(IF('T203'!K1148="","",'T203'!K1148)),"",IF('T203'!K1148="","",'T203'!K1148))</f>
        <v>A48506</v>
      </c>
      <c r="AN1148" s="216">
        <f t="shared" si="42"/>
        <v>1148</v>
      </c>
      <c r="AO1148" s="216" t="str">
        <f>IF(ISERROR('T203'!L1148),"",'T203'!L1148)</f>
        <v xml:space="preserve"> </v>
      </c>
      <c r="AP1148" s="216">
        <f t="shared" si="41"/>
        <v>1</v>
      </c>
      <c r="BV1148" s="37"/>
    </row>
    <row r="1149" spans="1:74" ht="15">
      <c r="A1149" s="37"/>
      <c r="B1149" s="37"/>
      <c r="C1149" s="37"/>
      <c r="D1149" s="37"/>
      <c r="E1149" s="37"/>
      <c r="F1149" s="37"/>
      <c r="G1149" s="37"/>
      <c r="H1149" s="37"/>
      <c r="I1149" s="37"/>
      <c r="J1149" s="37"/>
      <c r="K1149" s="37"/>
      <c r="L1149" s="37"/>
      <c r="M1149" s="37"/>
      <c r="N1149" s="37"/>
      <c r="O1149" s="37"/>
      <c r="P1149" s="37"/>
      <c r="U1149" s="114"/>
      <c r="AL1149" s="216" t="str">
        <f>IF(ISERROR(IF('T203'!B1149="","",'T203'!B1149)),"",IF('T203'!B1149="","",'T203'!B1149))</f>
        <v>A77514</v>
      </c>
      <c r="AM1149" s="216" t="str">
        <f>IF(ISERROR(IF('T203'!K1149="","",'T203'!K1149)),"",IF('T203'!K1149="","",'T203'!K1149))</f>
        <v>A48508</v>
      </c>
      <c r="AN1149" s="216">
        <f t="shared" si="42"/>
        <v>1149</v>
      </c>
      <c r="AO1149" s="216" t="str">
        <f>IF(ISERROR('T203'!L1149),"",'T203'!L1149)</f>
        <v xml:space="preserve"> </v>
      </c>
      <c r="AP1149" s="216">
        <f t="shared" si="41"/>
        <v>1</v>
      </c>
      <c r="BV1149" s="37"/>
    </row>
    <row r="1150" spans="1:74" ht="15">
      <c r="A1150" s="37"/>
      <c r="B1150" s="37"/>
      <c r="C1150" s="37"/>
      <c r="D1150" s="37"/>
      <c r="E1150" s="37"/>
      <c r="F1150" s="37"/>
      <c r="G1150" s="37"/>
      <c r="H1150" s="37"/>
      <c r="I1150" s="37"/>
      <c r="J1150" s="37"/>
      <c r="K1150" s="37"/>
      <c r="L1150" s="37"/>
      <c r="M1150" s="37"/>
      <c r="N1150" s="37"/>
      <c r="O1150" s="37"/>
      <c r="P1150" s="37"/>
      <c r="U1150" s="114"/>
      <c r="AL1150" s="216" t="str">
        <f>IF(ISERROR(IF('T203'!B1150="","",'T203'!B1150)),"",IF('T203'!B1150="","",'T203'!B1150))</f>
        <v>A77516</v>
      </c>
      <c r="AM1150" s="216" t="str">
        <f>IF(ISERROR(IF('T203'!K1150="","",'T203'!K1150)),"",IF('T203'!K1150="","",'T203'!K1150))</f>
        <v>A49002</v>
      </c>
      <c r="AN1150" s="216">
        <f t="shared" si="42"/>
        <v>1150</v>
      </c>
      <c r="AO1150" s="216" t="str">
        <f>IF(ISERROR('T203'!L1150),"",'T203'!L1150)</f>
        <v>0-3</v>
      </c>
      <c r="AP1150" s="216">
        <f t="shared" si="41"/>
        <v>1</v>
      </c>
      <c r="BV1150" s="37"/>
    </row>
    <row r="1151" spans="1:74" ht="15">
      <c r="A1151" s="37"/>
      <c r="B1151" s="37"/>
      <c r="C1151" s="37"/>
      <c r="D1151" s="37"/>
      <c r="E1151" s="37"/>
      <c r="F1151" s="37"/>
      <c r="G1151" s="37"/>
      <c r="H1151" s="37"/>
      <c r="I1151" s="37"/>
      <c r="J1151" s="37"/>
      <c r="K1151" s="37"/>
      <c r="L1151" s="37"/>
      <c r="M1151" s="37"/>
      <c r="N1151" s="37"/>
      <c r="O1151" s="37"/>
      <c r="P1151" s="37"/>
      <c r="U1151" s="114"/>
      <c r="AL1151" s="216" t="str">
        <f>IF(ISERROR(IF('T203'!B1151="","",'T203'!B1151)),"",IF('T203'!B1151="","",'T203'!B1151))</f>
        <v>A77518</v>
      </c>
      <c r="AM1151" s="216" t="str">
        <f>IF(ISERROR(IF('T203'!K1151="","",'T203'!K1151)),"",IF('T203'!K1151="","",'T203'!K1151))</f>
        <v>A49002</v>
      </c>
      <c r="AN1151" s="216">
        <f t="shared" si="42"/>
        <v>1151</v>
      </c>
      <c r="AO1151" s="216" t="str">
        <f>IF(ISERROR('T203'!L1151),"",'T203'!L1151)</f>
        <v>1-3</v>
      </c>
      <c r="AP1151" s="216">
        <f t="shared" si="41"/>
        <v>1</v>
      </c>
      <c r="BV1151" s="37"/>
    </row>
    <row r="1152" spans="1:74" ht="15">
      <c r="A1152" s="37"/>
      <c r="B1152" s="37"/>
      <c r="C1152" s="37"/>
      <c r="D1152" s="37"/>
      <c r="E1152" s="37"/>
      <c r="F1152" s="37"/>
      <c r="G1152" s="37"/>
      <c r="H1152" s="37"/>
      <c r="I1152" s="37"/>
      <c r="J1152" s="37"/>
      <c r="K1152" s="37"/>
      <c r="L1152" s="37"/>
      <c r="M1152" s="37"/>
      <c r="N1152" s="37"/>
      <c r="O1152" s="37"/>
      <c r="P1152" s="37"/>
      <c r="U1152" s="114"/>
      <c r="AL1152" s="216" t="str">
        <f>IF(ISERROR(IF('T203'!B1152="","",'T203'!B1152)),"",IF('T203'!B1152="","",'T203'!B1152))</f>
        <v>A77520</v>
      </c>
      <c r="AM1152" s="216" t="str">
        <f>IF(ISERROR(IF('T203'!K1152="","",'T203'!K1152)),"",IF('T203'!K1152="","",'T203'!K1152))</f>
        <v>A49004</v>
      </c>
      <c r="AN1152" s="216">
        <f t="shared" si="42"/>
        <v>1152</v>
      </c>
      <c r="AO1152" s="216" t="str">
        <f>IF(ISERROR('T203'!L1152),"",'T203'!L1152)</f>
        <v>1-2</v>
      </c>
      <c r="AP1152" s="216">
        <f t="shared" si="41"/>
        <v>1</v>
      </c>
      <c r="BV1152" s="37"/>
    </row>
    <row r="1153" spans="1:74" ht="15">
      <c r="A1153" s="37"/>
      <c r="B1153" s="37"/>
      <c r="C1153" s="37"/>
      <c r="D1153" s="37"/>
      <c r="E1153" s="37"/>
      <c r="F1153" s="37"/>
      <c r="G1153" s="37"/>
      <c r="H1153" s="37"/>
      <c r="I1153" s="37"/>
      <c r="J1153" s="37"/>
      <c r="K1153" s="37"/>
      <c r="L1153" s="37"/>
      <c r="M1153" s="37"/>
      <c r="N1153" s="37"/>
      <c r="O1153" s="37"/>
      <c r="P1153" s="37"/>
      <c r="U1153" s="114"/>
      <c r="AL1153" s="216" t="str">
        <f>IF(ISERROR(IF('T203'!B1153="","",'T203'!B1153)),"",IF('T203'!B1153="","",'T203'!B1153))</f>
        <v>A77522</v>
      </c>
      <c r="AM1153" s="216" t="str">
        <f>IF(ISERROR(IF('T203'!K1153="","",'T203'!K1153)),"",IF('T203'!K1153="","",'T203'!K1153))</f>
        <v>A49006</v>
      </c>
      <c r="AN1153" s="216">
        <f t="shared" si="42"/>
        <v>1153</v>
      </c>
      <c r="AO1153" s="216" t="str">
        <f>IF(ISERROR('T203'!L1153),"",'T203'!L1153)</f>
        <v>1</v>
      </c>
      <c r="AP1153" s="216">
        <f t="shared" si="41"/>
        <v>1</v>
      </c>
      <c r="BV1153" s="37"/>
    </row>
    <row r="1154" spans="1:74" ht="15">
      <c r="A1154" s="37"/>
      <c r="B1154" s="37"/>
      <c r="C1154" s="37"/>
      <c r="D1154" s="37"/>
      <c r="E1154" s="37"/>
      <c r="F1154" s="37"/>
      <c r="G1154" s="37"/>
      <c r="H1154" s="37"/>
      <c r="I1154" s="37"/>
      <c r="J1154" s="37"/>
      <c r="K1154" s="37"/>
      <c r="L1154" s="37"/>
      <c r="M1154" s="37"/>
      <c r="N1154" s="37"/>
      <c r="O1154" s="37"/>
      <c r="P1154" s="37"/>
      <c r="U1154" s="114"/>
      <c r="AL1154" s="216" t="str">
        <f>IF(ISERROR(IF('T203'!B1154="","",'T203'!B1154)),"",IF('T203'!B1154="","",'T203'!B1154))</f>
        <v>A77524</v>
      </c>
      <c r="AM1154" s="216" t="str">
        <f>IF(ISERROR(IF('T203'!K1154="","",'T203'!K1154)),"",IF('T203'!K1154="","",'T203'!K1154))</f>
        <v>A49006</v>
      </c>
      <c r="AN1154" s="216">
        <f t="shared" si="42"/>
        <v>1154</v>
      </c>
      <c r="AO1154" s="216" t="str">
        <f>IF(ISERROR('T203'!L1154),"",'T203'!L1154)</f>
        <v>1</v>
      </c>
      <c r="AP1154" s="216">
        <f t="shared" si="41"/>
        <v>1</v>
      </c>
      <c r="BV1154" s="37"/>
    </row>
    <row r="1155" spans="1:74" ht="15">
      <c r="A1155" s="37"/>
      <c r="B1155" s="37"/>
      <c r="C1155" s="37"/>
      <c r="D1155" s="37"/>
      <c r="E1155" s="37"/>
      <c r="F1155" s="37"/>
      <c r="G1155" s="37"/>
      <c r="H1155" s="37"/>
      <c r="I1155" s="37"/>
      <c r="J1155" s="37"/>
      <c r="K1155" s="37"/>
      <c r="L1155" s="37"/>
      <c r="M1155" s="37"/>
      <c r="N1155" s="37"/>
      <c r="O1155" s="37"/>
      <c r="P1155" s="37"/>
      <c r="U1155" s="114"/>
      <c r="AL1155" s="216" t="str">
        <f>IF(ISERROR(IF('T203'!B1155="","",'T203'!B1155)),"",IF('T203'!B1155="","",'T203'!B1155))</f>
        <v>A77526</v>
      </c>
      <c r="AM1155" s="216" t="str">
        <f>IF(ISERROR(IF('T203'!K1155="","",'T203'!K1155)),"",IF('T203'!K1155="","",'T203'!K1155))</f>
        <v>A49008</v>
      </c>
      <c r="AN1155" s="216">
        <f t="shared" si="42"/>
        <v>1155</v>
      </c>
      <c r="AO1155" s="216" t="str">
        <f>IF(ISERROR('T203'!L1155),"",'T203'!L1155)</f>
        <v>1-6</v>
      </c>
      <c r="AP1155" s="216">
        <f t="shared" si="41"/>
        <v>1</v>
      </c>
      <c r="BV1155" s="37"/>
    </row>
    <row r="1156" spans="1:74" ht="15">
      <c r="A1156" s="37"/>
      <c r="B1156" s="37"/>
      <c r="C1156" s="37"/>
      <c r="D1156" s="37"/>
      <c r="E1156" s="37"/>
      <c r="F1156" s="37"/>
      <c r="G1156" s="37"/>
      <c r="H1156" s="37"/>
      <c r="I1156" s="37"/>
      <c r="J1156" s="37"/>
      <c r="K1156" s="37"/>
      <c r="L1156" s="37"/>
      <c r="M1156" s="37"/>
      <c r="N1156" s="37"/>
      <c r="O1156" s="37"/>
      <c r="P1156" s="37"/>
      <c r="U1156" s="114"/>
      <c r="AL1156" s="216" t="str">
        <f>IF(ISERROR(IF('T203'!B1156="","",'T203'!B1156)),"",IF('T203'!B1156="","",'T203'!B1156))</f>
        <v>A77528</v>
      </c>
      <c r="AM1156" s="216" t="str">
        <f>IF(ISERROR(IF('T203'!K1156="","",'T203'!K1156)),"",IF('T203'!K1156="","",'T203'!K1156))</f>
        <v>A49008</v>
      </c>
      <c r="AN1156" s="216">
        <f t="shared" si="42"/>
        <v>1156</v>
      </c>
      <c r="AO1156" s="216" t="str">
        <f>IF(ISERROR('T203'!L1156),"",'T203'!L1156)</f>
        <v>3-6</v>
      </c>
      <c r="AP1156" s="216">
        <f t="shared" si="41"/>
        <v>1</v>
      </c>
      <c r="BV1156" s="37"/>
    </row>
    <row r="1157" spans="1:74" ht="15">
      <c r="A1157" s="37"/>
      <c r="B1157" s="37"/>
      <c r="C1157" s="37"/>
      <c r="D1157" s="37"/>
      <c r="E1157" s="37"/>
      <c r="F1157" s="37"/>
      <c r="G1157" s="37"/>
      <c r="H1157" s="37"/>
      <c r="I1157" s="37"/>
      <c r="J1157" s="37"/>
      <c r="K1157" s="37"/>
      <c r="L1157" s="37"/>
      <c r="M1157" s="37"/>
      <c r="N1157" s="37"/>
      <c r="O1157" s="37"/>
      <c r="P1157" s="37"/>
      <c r="U1157" s="114"/>
      <c r="AL1157" s="216" t="str">
        <f>IF(ISERROR(IF('T203'!B1157="","",'T203'!B1157)),"",IF('T203'!B1157="","",'T203'!B1157))</f>
        <v>A77530</v>
      </c>
      <c r="AM1157" s="216" t="str">
        <f>IF(ISERROR(IF('T203'!K1157="","",'T203'!K1157)),"",IF('T203'!K1157="","",'T203'!K1157))</f>
        <v>A49010</v>
      </c>
      <c r="AN1157" s="216">
        <f t="shared" si="42"/>
        <v>1157</v>
      </c>
      <c r="AO1157" s="216" t="str">
        <f>IF(ISERROR('T203'!L1157),"",'T203'!L1157)</f>
        <v>1-7</v>
      </c>
      <c r="AP1157" s="216">
        <f t="shared" ref="AP1157:AP1220" si="43">IF(AO1157="",0,1)</f>
        <v>1</v>
      </c>
      <c r="BV1157" s="37"/>
    </row>
    <row r="1158" spans="1:74" ht="15">
      <c r="A1158" s="37"/>
      <c r="B1158" s="37"/>
      <c r="C1158" s="37"/>
      <c r="D1158" s="37"/>
      <c r="E1158" s="37"/>
      <c r="F1158" s="37"/>
      <c r="G1158" s="37"/>
      <c r="H1158" s="37"/>
      <c r="I1158" s="37"/>
      <c r="J1158" s="37"/>
      <c r="K1158" s="37"/>
      <c r="L1158" s="37"/>
      <c r="M1158" s="37"/>
      <c r="N1158" s="37"/>
      <c r="O1158" s="37"/>
      <c r="P1158" s="37"/>
      <c r="U1158" s="114"/>
      <c r="AL1158" s="216" t="str">
        <f>IF(ISERROR(IF('T203'!B1158="","",'T203'!B1158)),"",IF('T203'!B1158="","",'T203'!B1158))</f>
        <v>A77532</v>
      </c>
      <c r="AM1158" s="216" t="str">
        <f>IF(ISERROR(IF('T203'!K1158="","",'T203'!K1158)),"",IF('T203'!K1158="","",'T203'!K1158))</f>
        <v>A49010</v>
      </c>
      <c r="AN1158" s="216">
        <f t="shared" si="42"/>
        <v>1158</v>
      </c>
      <c r="AO1158" s="216" t="str">
        <f>IF(ISERROR('T203'!L1158),"",'T203'!L1158)</f>
        <v>1B -3</v>
      </c>
      <c r="AP1158" s="216">
        <f t="shared" si="43"/>
        <v>1</v>
      </c>
      <c r="BV1158" s="37"/>
    </row>
    <row r="1159" spans="1:74" ht="15">
      <c r="A1159" s="37"/>
      <c r="B1159" s="37"/>
      <c r="C1159" s="37"/>
      <c r="D1159" s="37"/>
      <c r="E1159" s="37"/>
      <c r="F1159" s="37"/>
      <c r="G1159" s="37"/>
      <c r="H1159" s="37"/>
      <c r="I1159" s="37"/>
      <c r="J1159" s="37"/>
      <c r="K1159" s="37"/>
      <c r="L1159" s="37"/>
      <c r="M1159" s="37"/>
      <c r="N1159" s="37"/>
      <c r="O1159" s="37"/>
      <c r="P1159" s="37"/>
      <c r="U1159" s="114"/>
      <c r="AL1159" s="216" t="str">
        <f>IF(ISERROR(IF('T203'!B1159="","",'T203'!B1159)),"",IF('T203'!B1159="","",'T203'!B1159))</f>
        <v>A77534</v>
      </c>
      <c r="AM1159" s="216" t="str">
        <f>IF(ISERROR(IF('T203'!K1159="","",'T203'!K1159)),"",IF('T203'!K1159="","",'T203'!K1159))</f>
        <v>A49010</v>
      </c>
      <c r="AN1159" s="216">
        <f t="shared" si="42"/>
        <v>1159</v>
      </c>
      <c r="AO1159" s="216" t="str">
        <f>IF(ISERROR('T203'!L1159),"",'T203'!L1159)</f>
        <v>1B-5B</v>
      </c>
      <c r="AP1159" s="216">
        <f t="shared" si="43"/>
        <v>1</v>
      </c>
      <c r="BV1159" s="37"/>
    </row>
    <row r="1160" spans="1:74" ht="15">
      <c r="A1160" s="37"/>
      <c r="B1160" s="37"/>
      <c r="C1160" s="37"/>
      <c r="D1160" s="37"/>
      <c r="E1160" s="37"/>
      <c r="F1160" s="37"/>
      <c r="G1160" s="37"/>
      <c r="H1160" s="37"/>
      <c r="I1160" s="37"/>
      <c r="J1160" s="37"/>
      <c r="K1160" s="37"/>
      <c r="L1160" s="37"/>
      <c r="M1160" s="37"/>
      <c r="N1160" s="37"/>
      <c r="O1160" s="37"/>
      <c r="P1160" s="37"/>
      <c r="U1160" s="114"/>
      <c r="AL1160" s="216" t="str">
        <f>IF(ISERROR(IF('T203'!B1160="","",'T203'!B1160)),"",IF('T203'!B1160="","",'T203'!B1160))</f>
        <v>A77536</v>
      </c>
      <c r="AM1160" s="216" t="str">
        <f>IF(ISERROR(IF('T203'!K1160="","",'T203'!K1160)),"",IF('T203'!K1160="","",'T203'!K1160))</f>
        <v>A49012</v>
      </c>
      <c r="AN1160" s="216">
        <f t="shared" si="42"/>
        <v>1160</v>
      </c>
      <c r="AO1160" s="216" t="str">
        <f>IF(ISERROR('T203'!L1160),"",'T203'!L1160)</f>
        <v>1-2</v>
      </c>
      <c r="AP1160" s="216">
        <f t="shared" si="43"/>
        <v>1</v>
      </c>
      <c r="BV1160" s="37"/>
    </row>
    <row r="1161" spans="1:74" ht="15">
      <c r="A1161" s="37"/>
      <c r="B1161" s="37"/>
      <c r="C1161" s="37"/>
      <c r="D1161" s="37"/>
      <c r="E1161" s="37"/>
      <c r="F1161" s="37"/>
      <c r="G1161" s="37"/>
      <c r="H1161" s="37"/>
      <c r="I1161" s="37"/>
      <c r="J1161" s="37"/>
      <c r="K1161" s="37"/>
      <c r="L1161" s="37"/>
      <c r="M1161" s="37"/>
      <c r="N1161" s="37"/>
      <c r="O1161" s="37"/>
      <c r="P1161" s="37"/>
      <c r="U1161" s="114"/>
      <c r="AL1161" s="216" t="str">
        <f>IF(ISERROR(IF('T203'!B1161="","",'T203'!B1161)),"",IF('T203'!B1161="","",'T203'!B1161))</f>
        <v>A77538</v>
      </c>
      <c r="AM1161" s="216" t="str">
        <f>IF(ISERROR(IF('T203'!K1161="","",'T203'!K1161)),"",IF('T203'!K1161="","",'T203'!K1161))</f>
        <v>A49012</v>
      </c>
      <c r="AN1161" s="216">
        <f t="shared" si="42"/>
        <v>1161</v>
      </c>
      <c r="AO1161" s="216" t="str">
        <f>IF(ISERROR('T203'!L1161),"",'T203'!L1161)</f>
        <v>1A -1D</v>
      </c>
      <c r="AP1161" s="216">
        <f t="shared" si="43"/>
        <v>1</v>
      </c>
      <c r="BV1161" s="37"/>
    </row>
    <row r="1162" spans="1:74" ht="15">
      <c r="A1162" s="37"/>
      <c r="B1162" s="37"/>
      <c r="C1162" s="37"/>
      <c r="D1162" s="37"/>
      <c r="E1162" s="37"/>
      <c r="F1162" s="37"/>
      <c r="G1162" s="37"/>
      <c r="H1162" s="37"/>
      <c r="I1162" s="37"/>
      <c r="J1162" s="37"/>
      <c r="K1162" s="37"/>
      <c r="L1162" s="37"/>
      <c r="M1162" s="37"/>
      <c r="N1162" s="37"/>
      <c r="O1162" s="37"/>
      <c r="P1162" s="37"/>
      <c r="U1162" s="114"/>
      <c r="AL1162" s="216" t="str">
        <f>IF(ISERROR(IF('T203'!B1162="","",'T203'!B1162)),"",IF('T203'!B1162="","",'T203'!B1162))</f>
        <v>A77540</v>
      </c>
      <c r="AM1162" s="216" t="str">
        <f>IF(ISERROR(IF('T203'!K1162="","",'T203'!K1162)),"",IF('T203'!K1162="","",'T203'!K1162))</f>
        <v>A49012</v>
      </c>
      <c r="AN1162" s="216">
        <f t="shared" si="42"/>
        <v>1162</v>
      </c>
      <c r="AO1162" s="216" t="str">
        <f>IF(ISERROR('T203'!L1162),"",'T203'!L1162)</f>
        <v>1A-1E</v>
      </c>
      <c r="AP1162" s="216">
        <f t="shared" si="43"/>
        <v>1</v>
      </c>
      <c r="BV1162" s="37"/>
    </row>
    <row r="1163" spans="1:74" ht="15">
      <c r="A1163" s="37"/>
      <c r="B1163" s="37"/>
      <c r="C1163" s="37"/>
      <c r="D1163" s="37"/>
      <c r="E1163" s="37"/>
      <c r="F1163" s="37"/>
      <c r="G1163" s="37"/>
      <c r="H1163" s="37"/>
      <c r="I1163" s="37"/>
      <c r="J1163" s="37"/>
      <c r="K1163" s="37"/>
      <c r="L1163" s="37"/>
      <c r="M1163" s="37"/>
      <c r="N1163" s="37"/>
      <c r="O1163" s="37"/>
      <c r="P1163" s="37"/>
      <c r="U1163" s="114"/>
      <c r="AL1163" s="216" t="str">
        <f>IF(ISERROR(IF('T203'!B1163="","",'T203'!B1163)),"",IF('T203'!B1163="","",'T203'!B1163))</f>
        <v>A78002</v>
      </c>
      <c r="AM1163" s="216" t="str">
        <f>IF(ISERROR(IF('T203'!K1163="","",'T203'!K1163)),"",IF('T203'!K1163="","",'T203'!K1163))</f>
        <v>A49014</v>
      </c>
      <c r="AN1163" s="216">
        <f t="shared" si="42"/>
        <v>1163</v>
      </c>
      <c r="AO1163" s="216" t="str">
        <f>IF(ISERROR('T203'!L1163),"",'T203'!L1163)</f>
        <v>1</v>
      </c>
      <c r="AP1163" s="216">
        <f t="shared" si="43"/>
        <v>1</v>
      </c>
      <c r="BV1163" s="37"/>
    </row>
    <row r="1164" spans="1:74" ht="15">
      <c r="A1164" s="37"/>
      <c r="B1164" s="37"/>
      <c r="C1164" s="37"/>
      <c r="D1164" s="37"/>
      <c r="E1164" s="37"/>
      <c r="F1164" s="37"/>
      <c r="G1164" s="37"/>
      <c r="H1164" s="37"/>
      <c r="I1164" s="37"/>
      <c r="J1164" s="37"/>
      <c r="K1164" s="37"/>
      <c r="L1164" s="37"/>
      <c r="M1164" s="37"/>
      <c r="N1164" s="37"/>
      <c r="O1164" s="37"/>
      <c r="P1164" s="37"/>
      <c r="U1164" s="114"/>
      <c r="AL1164" s="216" t="str">
        <f>IF(ISERROR(IF('T203'!B1164="","",'T203'!B1164)),"",IF('T203'!B1164="","",'T203'!B1164))</f>
        <v>A78004</v>
      </c>
      <c r="AM1164" s="216" t="str">
        <f>IF(ISERROR(IF('T203'!K1164="","",'T203'!K1164)),"",IF('T203'!K1164="","",'T203'!K1164))</f>
        <v>A49014</v>
      </c>
      <c r="AN1164" s="216">
        <f t="shared" si="42"/>
        <v>1164</v>
      </c>
      <c r="AO1164" s="216" t="str">
        <f>IF(ISERROR('T203'!L1164),"",'T203'!L1164)</f>
        <v>7-8</v>
      </c>
      <c r="AP1164" s="216">
        <f t="shared" si="43"/>
        <v>1</v>
      </c>
      <c r="BV1164" s="37"/>
    </row>
    <row r="1165" spans="1:74" ht="15">
      <c r="A1165" s="37"/>
      <c r="B1165" s="37"/>
      <c r="C1165" s="37"/>
      <c r="D1165" s="37"/>
      <c r="E1165" s="37"/>
      <c r="F1165" s="37"/>
      <c r="G1165" s="37"/>
      <c r="H1165" s="37"/>
      <c r="I1165" s="37"/>
      <c r="J1165" s="37"/>
      <c r="K1165" s="37"/>
      <c r="L1165" s="37"/>
      <c r="M1165" s="37"/>
      <c r="N1165" s="37"/>
      <c r="O1165" s="37"/>
      <c r="P1165" s="37"/>
      <c r="U1165" s="114"/>
      <c r="AL1165" s="216" t="str">
        <f>IF(ISERROR(IF('T203'!B1165="","",'T203'!B1165)),"",IF('T203'!B1165="","",'T203'!B1165))</f>
        <v>A78006</v>
      </c>
      <c r="AM1165" s="216" t="str">
        <f>IF(ISERROR(IF('T203'!K1165="","",'T203'!K1165)),"",IF('T203'!K1165="","",'T203'!K1165))</f>
        <v>A49016</v>
      </c>
      <c r="AN1165" s="216">
        <f t="shared" ref="AN1165:AN1228" si="44">1+AN1164</f>
        <v>1165</v>
      </c>
      <c r="AO1165" s="216" t="str">
        <f>IF(ISERROR('T203'!L1165),"",'T203'!L1165)</f>
        <v>7</v>
      </c>
      <c r="AP1165" s="216">
        <f t="shared" si="43"/>
        <v>1</v>
      </c>
      <c r="BV1165" s="37"/>
    </row>
    <row r="1166" spans="1:74" ht="15">
      <c r="A1166" s="37"/>
      <c r="B1166" s="37"/>
      <c r="C1166" s="37"/>
      <c r="D1166" s="37"/>
      <c r="E1166" s="37"/>
      <c r="F1166" s="37"/>
      <c r="G1166" s="37"/>
      <c r="H1166" s="37"/>
      <c r="I1166" s="37"/>
      <c r="J1166" s="37"/>
      <c r="K1166" s="37"/>
      <c r="L1166" s="37"/>
      <c r="M1166" s="37"/>
      <c r="N1166" s="37"/>
      <c r="O1166" s="37"/>
      <c r="P1166" s="37"/>
      <c r="U1166" s="114"/>
      <c r="AL1166" s="216" t="str">
        <f>IF(ISERROR(IF('T203'!B1166="","",'T203'!B1166)),"",IF('T203'!B1166="","",'T203'!B1166))</f>
        <v>A78008</v>
      </c>
      <c r="AM1166" s="216" t="str">
        <f>IF(ISERROR(IF('T203'!K1166="","",'T203'!K1166)),"",IF('T203'!K1166="","",'T203'!K1166))</f>
        <v>A49018</v>
      </c>
      <c r="AN1166" s="216">
        <f t="shared" si="44"/>
        <v>1166</v>
      </c>
      <c r="AO1166" s="216" t="str">
        <f>IF(ISERROR('T203'!L1166),"",'T203'!L1166)</f>
        <v xml:space="preserve"> </v>
      </c>
      <c r="AP1166" s="216">
        <f t="shared" si="43"/>
        <v>1</v>
      </c>
      <c r="BV1166" s="37"/>
    </row>
    <row r="1167" spans="1:74" ht="15">
      <c r="A1167" s="37"/>
      <c r="B1167" s="37"/>
      <c r="C1167" s="37"/>
      <c r="D1167" s="37"/>
      <c r="E1167" s="37"/>
      <c r="F1167" s="37"/>
      <c r="G1167" s="37"/>
      <c r="H1167" s="37"/>
      <c r="I1167" s="37"/>
      <c r="J1167" s="37"/>
      <c r="K1167" s="37"/>
      <c r="L1167" s="37"/>
      <c r="M1167" s="37"/>
      <c r="N1167" s="37"/>
      <c r="O1167" s="37"/>
      <c r="P1167" s="37"/>
      <c r="U1167" s="114"/>
      <c r="AL1167" s="216" t="str">
        <f>IF(ISERROR(IF('T203'!B1167="","",'T203'!B1167)),"",IF('T203'!B1167="","",'T203'!B1167))</f>
        <v>A78010</v>
      </c>
      <c r="AM1167" s="216" t="str">
        <f>IF(ISERROR(IF('T203'!K1167="","",'T203'!K1167)),"",IF('T203'!K1167="","",'T203'!K1167))</f>
        <v>A49020</v>
      </c>
      <c r="AN1167" s="216">
        <f t="shared" si="44"/>
        <v>1167</v>
      </c>
      <c r="AO1167" s="216" t="str">
        <f>IF(ISERROR('T203'!L1167),"",'T203'!L1167)</f>
        <v>1-10</v>
      </c>
      <c r="AP1167" s="216">
        <f t="shared" si="43"/>
        <v>1</v>
      </c>
      <c r="BV1167" s="37"/>
    </row>
    <row r="1168" spans="1:74" ht="15">
      <c r="A1168" s="37"/>
      <c r="B1168" s="37"/>
      <c r="C1168" s="37"/>
      <c r="D1168" s="37"/>
      <c r="E1168" s="37"/>
      <c r="F1168" s="37"/>
      <c r="G1168" s="37"/>
      <c r="H1168" s="37"/>
      <c r="I1168" s="37"/>
      <c r="J1168" s="37"/>
      <c r="K1168" s="37"/>
      <c r="L1168" s="37"/>
      <c r="M1168" s="37"/>
      <c r="N1168" s="37"/>
      <c r="O1168" s="37"/>
      <c r="P1168" s="37"/>
      <c r="U1168" s="114"/>
      <c r="AL1168" s="216" t="str">
        <f>IF(ISERROR(IF('T203'!B1168="","",'T203'!B1168)),"",IF('T203'!B1168="","",'T203'!B1168))</f>
        <v>A78502</v>
      </c>
      <c r="AM1168" s="216" t="str">
        <f>IF(ISERROR(IF('T203'!K1168="","",'T203'!K1168)),"",IF('T203'!K1168="","",'T203'!K1168))</f>
        <v>A49020</v>
      </c>
      <c r="AN1168" s="216">
        <f t="shared" si="44"/>
        <v>1168</v>
      </c>
      <c r="AO1168" s="216" t="str">
        <f>IF(ISERROR('T203'!L1168),"",'T203'!L1168)</f>
        <v>7-10</v>
      </c>
      <c r="AP1168" s="216">
        <f t="shared" si="43"/>
        <v>1</v>
      </c>
      <c r="BV1168" s="37"/>
    </row>
    <row r="1169" spans="1:74" ht="15">
      <c r="A1169" s="37"/>
      <c r="B1169" s="37"/>
      <c r="C1169" s="37"/>
      <c r="D1169" s="37"/>
      <c r="E1169" s="37"/>
      <c r="F1169" s="37"/>
      <c r="G1169" s="37"/>
      <c r="H1169" s="37"/>
      <c r="I1169" s="37"/>
      <c r="J1169" s="37"/>
      <c r="K1169" s="37"/>
      <c r="L1169" s="37"/>
      <c r="M1169" s="37"/>
      <c r="N1169" s="37"/>
      <c r="O1169" s="37"/>
      <c r="P1169" s="37"/>
      <c r="U1169" s="114"/>
      <c r="AL1169" s="216" t="str">
        <f>IF(ISERROR(IF('T203'!B1169="","",'T203'!B1169)),"",IF('T203'!B1169="","",'T203'!B1169))</f>
        <v>A78504</v>
      </c>
      <c r="AM1169" s="216" t="str">
        <f>IF(ISERROR(IF('T203'!K1169="","",'T203'!K1169)),"",IF('T203'!K1169="","",'T203'!K1169))</f>
        <v>A49021</v>
      </c>
      <c r="AN1169" s="216">
        <f t="shared" si="44"/>
        <v>1169</v>
      </c>
      <c r="AO1169" s="216" t="str">
        <f>IF(ISERROR('T203'!L1169),"",'T203'!L1169)</f>
        <v>1-10</v>
      </c>
      <c r="AP1169" s="216">
        <f t="shared" si="43"/>
        <v>1</v>
      </c>
      <c r="BV1169" s="37"/>
    </row>
    <row r="1170" spans="1:74" ht="15">
      <c r="A1170" s="37"/>
      <c r="B1170" s="37"/>
      <c r="C1170" s="37"/>
      <c r="D1170" s="37"/>
      <c r="E1170" s="37"/>
      <c r="F1170" s="37"/>
      <c r="G1170" s="37"/>
      <c r="H1170" s="37"/>
      <c r="I1170" s="37"/>
      <c r="J1170" s="37"/>
      <c r="K1170" s="37"/>
      <c r="L1170" s="37"/>
      <c r="M1170" s="37"/>
      <c r="N1170" s="37"/>
      <c r="O1170" s="37"/>
      <c r="P1170" s="37"/>
      <c r="U1170" s="114"/>
      <c r="AL1170" s="216" t="str">
        <f>IF(ISERROR(IF('T203'!B1170="","",'T203'!B1170)),"",IF('T203'!B1170="","",'T203'!B1170))</f>
        <v>A78506</v>
      </c>
      <c r="AM1170" s="216" t="str">
        <f>IF(ISERROR(IF('T203'!K1170="","",'T203'!K1170)),"",IF('T203'!K1170="","",'T203'!K1170))</f>
        <v>A49021</v>
      </c>
      <c r="AN1170" s="216">
        <f t="shared" si="44"/>
        <v>1170</v>
      </c>
      <c r="AO1170" s="216" t="str">
        <f>IF(ISERROR('T203'!L1170),"",'T203'!L1170)</f>
        <v>7-10</v>
      </c>
      <c r="AP1170" s="216">
        <f t="shared" si="43"/>
        <v>1</v>
      </c>
      <c r="BV1170" s="37"/>
    </row>
    <row r="1171" spans="1:74" ht="15">
      <c r="A1171" s="37"/>
      <c r="B1171" s="37"/>
      <c r="C1171" s="37"/>
      <c r="D1171" s="37"/>
      <c r="E1171" s="37"/>
      <c r="F1171" s="37"/>
      <c r="G1171" s="37"/>
      <c r="H1171" s="37"/>
      <c r="I1171" s="37"/>
      <c r="J1171" s="37"/>
      <c r="K1171" s="37"/>
      <c r="L1171" s="37"/>
      <c r="M1171" s="37"/>
      <c r="N1171" s="37"/>
      <c r="O1171" s="37"/>
      <c r="P1171" s="37"/>
      <c r="U1171" s="114"/>
      <c r="AL1171" s="216" t="str">
        <f>IF(ISERROR(IF('T203'!B1171="","",'T203'!B1171)),"",IF('T203'!B1171="","",'T203'!B1171))</f>
        <v>A78508</v>
      </c>
      <c r="AM1171" s="216" t="str">
        <f>IF(ISERROR(IF('T203'!K1171="","",'T203'!K1171)),"",IF('T203'!K1171="","",'T203'!K1171))</f>
        <v>A49022</v>
      </c>
      <c r="AN1171" s="216">
        <f t="shared" si="44"/>
        <v>1171</v>
      </c>
      <c r="AO1171" s="216" t="str">
        <f>IF(ISERROR('T203'!L1171),"",'T203'!L1171)</f>
        <v>1B-3</v>
      </c>
      <c r="AP1171" s="216">
        <f t="shared" si="43"/>
        <v>1</v>
      </c>
      <c r="BV1171" s="37"/>
    </row>
    <row r="1172" spans="1:74" ht="15">
      <c r="A1172" s="37"/>
      <c r="B1172" s="37"/>
      <c r="C1172" s="37"/>
      <c r="D1172" s="37"/>
      <c r="E1172" s="37"/>
      <c r="F1172" s="37"/>
      <c r="G1172" s="37"/>
      <c r="H1172" s="37"/>
      <c r="I1172" s="37"/>
      <c r="J1172" s="37"/>
      <c r="K1172" s="37"/>
      <c r="L1172" s="37"/>
      <c r="M1172" s="37"/>
      <c r="N1172" s="37"/>
      <c r="O1172" s="37"/>
      <c r="P1172" s="37"/>
      <c r="U1172" s="114"/>
      <c r="AL1172" s="216" t="str">
        <f>IF(ISERROR(IF('T203'!B1172="","",'T203'!B1172)),"",IF('T203'!B1172="","",'T203'!B1172))</f>
        <v>A79002</v>
      </c>
      <c r="AM1172" s="216" t="str">
        <f>IF(ISERROR(IF('T203'!K1172="","",'T203'!K1172)),"",IF('T203'!K1172="","",'T203'!K1172))</f>
        <v>A49024</v>
      </c>
      <c r="AN1172" s="216">
        <f t="shared" si="44"/>
        <v>1172</v>
      </c>
      <c r="AO1172" s="216" t="str">
        <f>IF(ISERROR('T203'!L1172),"",'T203'!L1172)</f>
        <v>1-8</v>
      </c>
      <c r="AP1172" s="216">
        <f t="shared" si="43"/>
        <v>1</v>
      </c>
      <c r="BV1172" s="37"/>
    </row>
    <row r="1173" spans="1:74" ht="15">
      <c r="A1173" s="37"/>
      <c r="B1173" s="37"/>
      <c r="C1173" s="37"/>
      <c r="D1173" s="37"/>
      <c r="E1173" s="37"/>
      <c r="F1173" s="37"/>
      <c r="G1173" s="37"/>
      <c r="H1173" s="37"/>
      <c r="I1173" s="37"/>
      <c r="J1173" s="37"/>
      <c r="K1173" s="37"/>
      <c r="L1173" s="37"/>
      <c r="M1173" s="37"/>
      <c r="N1173" s="37"/>
      <c r="O1173" s="37"/>
      <c r="P1173" s="37"/>
      <c r="U1173" s="114"/>
      <c r="AL1173" s="216" t="str">
        <f>IF(ISERROR(IF('T203'!B1173="","",'T203'!B1173)),"",IF('T203'!B1173="","",'T203'!B1173))</f>
        <v>A79502</v>
      </c>
      <c r="AM1173" s="216" t="str">
        <f>IF(ISERROR(IF('T203'!K1173="","",'T203'!K1173)),"",IF('T203'!K1173="","",'T203'!K1173))</f>
        <v>A49024</v>
      </c>
      <c r="AN1173" s="216">
        <f t="shared" si="44"/>
        <v>1173</v>
      </c>
      <c r="AO1173" s="216" t="str">
        <f>IF(ISERROR('T203'!L1173),"",'T203'!L1173)</f>
        <v>7-8</v>
      </c>
      <c r="AP1173" s="216">
        <f t="shared" si="43"/>
        <v>1</v>
      </c>
      <c r="BV1173" s="37"/>
    </row>
    <row r="1174" spans="1:74" ht="15">
      <c r="A1174" s="37"/>
      <c r="B1174" s="37"/>
      <c r="C1174" s="37"/>
      <c r="D1174" s="37"/>
      <c r="E1174" s="37"/>
      <c r="F1174" s="37"/>
      <c r="G1174" s="37"/>
      <c r="H1174" s="37"/>
      <c r="I1174" s="37"/>
      <c r="J1174" s="37"/>
      <c r="K1174" s="37"/>
      <c r="L1174" s="37"/>
      <c r="M1174" s="37"/>
      <c r="N1174" s="37"/>
      <c r="O1174" s="37"/>
      <c r="P1174" s="37"/>
      <c r="U1174" s="114"/>
      <c r="AL1174" s="216" t="str">
        <f>IF(ISERROR(IF('T203'!B1174="","",'T203'!B1174)),"",IF('T203'!B1174="","",'T203'!B1174))</f>
        <v>A80002</v>
      </c>
      <c r="AM1174" s="216" t="str">
        <f>IF(ISERROR(IF('T203'!K1174="","",'T203'!K1174)),"",IF('T203'!K1174="","",'T203'!K1174))</f>
        <v>A49026</v>
      </c>
      <c r="AN1174" s="216">
        <f t="shared" si="44"/>
        <v>1174</v>
      </c>
      <c r="AO1174" s="216" t="str">
        <f>IF(ISERROR('T203'!L1174),"",'T203'!L1174)</f>
        <v xml:space="preserve"> </v>
      </c>
      <c r="AP1174" s="216">
        <f t="shared" si="43"/>
        <v>1</v>
      </c>
      <c r="BV1174" s="37"/>
    </row>
    <row r="1175" spans="1:74" ht="15">
      <c r="A1175" s="37"/>
      <c r="B1175" s="37"/>
      <c r="C1175" s="37"/>
      <c r="D1175" s="37"/>
      <c r="E1175" s="37"/>
      <c r="F1175" s="37"/>
      <c r="G1175" s="37"/>
      <c r="H1175" s="37"/>
      <c r="I1175" s="37"/>
      <c r="J1175" s="37"/>
      <c r="K1175" s="37"/>
      <c r="L1175" s="37"/>
      <c r="M1175" s="37"/>
      <c r="N1175" s="37"/>
      <c r="O1175" s="37"/>
      <c r="P1175" s="37"/>
      <c r="U1175" s="114"/>
      <c r="AL1175" s="216" t="str">
        <f>IF(ISERROR(IF('T203'!B1175="","",'T203'!B1175)),"",IF('T203'!B1175="","",'T203'!B1175))</f>
        <v>A81502</v>
      </c>
      <c r="AM1175" s="216" t="str">
        <f>IF(ISERROR(IF('T203'!K1175="","",'T203'!K1175)),"",IF('T203'!K1175="","",'T203'!K1175))</f>
        <v>A49028</v>
      </c>
      <c r="AN1175" s="216">
        <f t="shared" si="44"/>
        <v>1175</v>
      </c>
      <c r="AO1175" s="216" t="str">
        <f>IF(ISERROR('T203'!L1175),"",'T203'!L1175)</f>
        <v>1-2</v>
      </c>
      <c r="AP1175" s="216">
        <f t="shared" si="43"/>
        <v>1</v>
      </c>
      <c r="BV1175" s="37"/>
    </row>
    <row r="1176" spans="1:74" ht="15">
      <c r="A1176" s="37"/>
      <c r="B1176" s="37"/>
      <c r="C1176" s="37"/>
      <c r="D1176" s="37"/>
      <c r="E1176" s="37"/>
      <c r="F1176" s="37"/>
      <c r="G1176" s="37"/>
      <c r="H1176" s="37"/>
      <c r="I1176" s="37"/>
      <c r="J1176" s="37"/>
      <c r="K1176" s="37"/>
      <c r="L1176" s="37"/>
      <c r="M1176" s="37"/>
      <c r="N1176" s="37"/>
      <c r="O1176" s="37"/>
      <c r="P1176" s="37"/>
      <c r="U1176" s="114"/>
      <c r="AL1176" s="216" t="str">
        <f>IF(ISERROR(IF('T203'!B1176="","",'T203'!B1176)),"",IF('T203'!B1176="","",'T203'!B1176))</f>
        <v>A81504</v>
      </c>
      <c r="AM1176" s="216" t="str">
        <f>IF(ISERROR(IF('T203'!K1176="","",'T203'!K1176)),"",IF('T203'!K1176="","",'T203'!K1176))</f>
        <v>A49028</v>
      </c>
      <c r="AN1176" s="216">
        <f t="shared" si="44"/>
        <v>1176</v>
      </c>
      <c r="AO1176" s="216" t="str">
        <f>IF(ISERROR('T203'!L1176),"",'T203'!L1176)</f>
        <v>2</v>
      </c>
      <c r="AP1176" s="216">
        <f t="shared" si="43"/>
        <v>1</v>
      </c>
      <c r="BV1176" s="37"/>
    </row>
    <row r="1177" spans="1:74" ht="15">
      <c r="A1177" s="37"/>
      <c r="B1177" s="37"/>
      <c r="C1177" s="37"/>
      <c r="D1177" s="37"/>
      <c r="E1177" s="37"/>
      <c r="F1177" s="37"/>
      <c r="G1177" s="37"/>
      <c r="H1177" s="37"/>
      <c r="I1177" s="37"/>
      <c r="J1177" s="37"/>
      <c r="K1177" s="37"/>
      <c r="L1177" s="37"/>
      <c r="M1177" s="37"/>
      <c r="N1177" s="37"/>
      <c r="O1177" s="37"/>
      <c r="P1177" s="37"/>
      <c r="U1177" s="114"/>
      <c r="AL1177" s="216" t="str">
        <f>IF(ISERROR(IF('T203'!B1177="","",'T203'!B1177)),"",IF('T203'!B1177="","",'T203'!B1177))</f>
        <v>A81506</v>
      </c>
      <c r="AM1177" s="216" t="str">
        <f>IF(ISERROR(IF('T203'!K1177="","",'T203'!K1177)),"",IF('T203'!K1177="","",'T203'!K1177))</f>
        <v>A49030</v>
      </c>
      <c r="AN1177" s="216">
        <f t="shared" si="44"/>
        <v>1177</v>
      </c>
      <c r="AO1177" s="216" t="str">
        <f>IF(ISERROR('T203'!L1177),"",'T203'!L1177)</f>
        <v xml:space="preserve"> </v>
      </c>
      <c r="AP1177" s="216">
        <f t="shared" si="43"/>
        <v>1</v>
      </c>
      <c r="BV1177" s="37"/>
    </row>
    <row r="1178" spans="1:74" ht="15">
      <c r="A1178" s="37"/>
      <c r="B1178" s="37"/>
      <c r="C1178" s="37"/>
      <c r="D1178" s="37"/>
      <c r="E1178" s="37"/>
      <c r="F1178" s="37"/>
      <c r="G1178" s="37"/>
      <c r="H1178" s="37"/>
      <c r="I1178" s="37"/>
      <c r="J1178" s="37"/>
      <c r="K1178" s="37"/>
      <c r="L1178" s="37"/>
      <c r="M1178" s="37"/>
      <c r="N1178" s="37"/>
      <c r="O1178" s="37"/>
      <c r="P1178" s="37"/>
      <c r="U1178" s="114"/>
      <c r="AL1178" s="216" t="str">
        <f>IF(ISERROR(IF('T203'!B1178="","",'T203'!B1178)),"",IF('T203'!B1178="","",'T203'!B1178))</f>
        <v>A81508</v>
      </c>
      <c r="AM1178" s="216" t="str">
        <f>IF(ISERROR(IF('T203'!K1178="","",'T203'!K1178)),"",IF('T203'!K1178="","",'T203'!K1178))</f>
        <v>A49032</v>
      </c>
      <c r="AN1178" s="216">
        <f t="shared" si="44"/>
        <v>1178</v>
      </c>
      <c r="AO1178" s="216" t="str">
        <f>IF(ISERROR('T203'!L1178),"",'T203'!L1178)</f>
        <v xml:space="preserve"> </v>
      </c>
      <c r="AP1178" s="216">
        <f t="shared" si="43"/>
        <v>1</v>
      </c>
      <c r="BV1178" s="37"/>
    </row>
    <row r="1179" spans="1:74" ht="15">
      <c r="A1179" s="37"/>
      <c r="B1179" s="37"/>
      <c r="C1179" s="37"/>
      <c r="D1179" s="37"/>
      <c r="E1179" s="37"/>
      <c r="F1179" s="37"/>
      <c r="G1179" s="37"/>
      <c r="H1179" s="37"/>
      <c r="I1179" s="37"/>
      <c r="J1179" s="37"/>
      <c r="K1179" s="37"/>
      <c r="L1179" s="37"/>
      <c r="M1179" s="37"/>
      <c r="N1179" s="37"/>
      <c r="O1179" s="37"/>
      <c r="P1179" s="37"/>
      <c r="U1179" s="114"/>
      <c r="AL1179" s="216" t="str">
        <f>IF(ISERROR(IF('T203'!B1179="","",'T203'!B1179)),"",IF('T203'!B1179="","",'T203'!B1179))</f>
        <v>A81510</v>
      </c>
      <c r="AM1179" s="216" t="str">
        <f>IF(ISERROR(IF('T203'!K1179="","",'T203'!K1179)),"",IF('T203'!K1179="","",'T203'!K1179))</f>
        <v>A49034</v>
      </c>
      <c r="AN1179" s="216">
        <f t="shared" si="44"/>
        <v>1179</v>
      </c>
      <c r="AO1179" s="216" t="str">
        <f>IF(ISERROR('T203'!L1179),"",'T203'!L1179)</f>
        <v xml:space="preserve"> </v>
      </c>
      <c r="AP1179" s="216">
        <f t="shared" si="43"/>
        <v>1</v>
      </c>
      <c r="BV1179" s="37"/>
    </row>
    <row r="1180" spans="1:74" ht="15">
      <c r="A1180" s="37"/>
      <c r="B1180" s="37"/>
      <c r="C1180" s="37"/>
      <c r="D1180" s="37"/>
      <c r="E1180" s="37"/>
      <c r="F1180" s="37"/>
      <c r="G1180" s="37"/>
      <c r="H1180" s="37"/>
      <c r="I1180" s="37"/>
      <c r="J1180" s="37"/>
      <c r="K1180" s="37"/>
      <c r="L1180" s="37"/>
      <c r="M1180" s="37"/>
      <c r="N1180" s="37"/>
      <c r="O1180" s="37"/>
      <c r="P1180" s="37"/>
      <c r="U1180" s="114"/>
      <c r="AL1180" s="216" t="str">
        <f>IF(ISERROR(IF('T203'!B1180="","",'T203'!B1180)),"",IF('T203'!B1180="","",'T203'!B1180))</f>
        <v>A81512</v>
      </c>
      <c r="AM1180" s="216" t="str">
        <f>IF(ISERROR(IF('T203'!K1180="","",'T203'!K1180)),"",IF('T203'!K1180="","",'T203'!K1180))</f>
        <v>A49036</v>
      </c>
      <c r="AN1180" s="216">
        <f t="shared" si="44"/>
        <v>1180</v>
      </c>
      <c r="AO1180" s="216" t="str">
        <f>IF(ISERROR('T203'!L1180),"",'T203'!L1180)</f>
        <v xml:space="preserve"> </v>
      </c>
      <c r="AP1180" s="216">
        <f t="shared" si="43"/>
        <v>1</v>
      </c>
      <c r="BV1180" s="37"/>
    </row>
    <row r="1181" spans="1:74" ht="15">
      <c r="A1181" s="37"/>
      <c r="B1181" s="37"/>
      <c r="C1181" s="37"/>
      <c r="D1181" s="37"/>
      <c r="E1181" s="37"/>
      <c r="F1181" s="37"/>
      <c r="G1181" s="37"/>
      <c r="H1181" s="37"/>
      <c r="I1181" s="37"/>
      <c r="J1181" s="37"/>
      <c r="K1181" s="37"/>
      <c r="L1181" s="37"/>
      <c r="M1181" s="37"/>
      <c r="N1181" s="37"/>
      <c r="O1181" s="37"/>
      <c r="P1181" s="37"/>
      <c r="U1181" s="114"/>
      <c r="AL1181" s="216" t="str">
        <f>IF(ISERROR(IF('T203'!B1181="","",'T203'!B1181)),"",IF('T203'!B1181="","",'T203'!B1181))</f>
        <v>A81514</v>
      </c>
      <c r="AM1181" s="216" t="str">
        <f>IF(ISERROR(IF('T203'!K1181="","",'T203'!K1181)),"",IF('T203'!K1181="","",'T203'!K1181))</f>
        <v>A49040</v>
      </c>
      <c r="AN1181" s="216">
        <f t="shared" si="44"/>
        <v>1181</v>
      </c>
      <c r="AO1181" s="216" t="str">
        <f>IF(ISERROR('T203'!L1181),"",'T203'!L1181)</f>
        <v>1-3</v>
      </c>
      <c r="AP1181" s="216">
        <f t="shared" si="43"/>
        <v>1</v>
      </c>
      <c r="BV1181" s="37"/>
    </row>
    <row r="1182" spans="1:74" ht="15">
      <c r="A1182" s="37"/>
      <c r="B1182" s="37"/>
      <c r="C1182" s="37"/>
      <c r="D1182" s="37"/>
      <c r="E1182" s="37"/>
      <c r="F1182" s="37"/>
      <c r="G1182" s="37"/>
      <c r="H1182" s="37"/>
      <c r="I1182" s="37"/>
      <c r="J1182" s="37"/>
      <c r="K1182" s="37"/>
      <c r="L1182" s="37"/>
      <c r="M1182" s="37"/>
      <c r="N1182" s="37"/>
      <c r="O1182" s="37"/>
      <c r="P1182" s="37"/>
      <c r="U1182" s="114"/>
      <c r="AL1182" s="216" t="str">
        <f>IF(ISERROR(IF('T203'!B1182="","",'T203'!B1182)),"",IF('T203'!B1182="","",'T203'!B1182))</f>
        <v>A81516</v>
      </c>
      <c r="AM1182" s="216" t="str">
        <f>IF(ISERROR(IF('T203'!K1182="","",'T203'!K1182)),"",IF('T203'!K1182="","",'T203'!K1182))</f>
        <v>A49042</v>
      </c>
      <c r="AN1182" s="216">
        <f t="shared" si="44"/>
        <v>1182</v>
      </c>
      <c r="AO1182" s="216" t="str">
        <f>IF(ISERROR('T203'!L1182),"",'T203'!L1182)</f>
        <v>1-2</v>
      </c>
      <c r="AP1182" s="216">
        <f t="shared" si="43"/>
        <v>1</v>
      </c>
      <c r="BV1182" s="37"/>
    </row>
    <row r="1183" spans="1:74" ht="15">
      <c r="A1183" s="37"/>
      <c r="B1183" s="37"/>
      <c r="C1183" s="37"/>
      <c r="D1183" s="37"/>
      <c r="E1183" s="37"/>
      <c r="F1183" s="37"/>
      <c r="G1183" s="37"/>
      <c r="H1183" s="37"/>
      <c r="I1183" s="37"/>
      <c r="J1183" s="37"/>
      <c r="K1183" s="37"/>
      <c r="L1183" s="37"/>
      <c r="M1183" s="37"/>
      <c r="N1183" s="37"/>
      <c r="O1183" s="37"/>
      <c r="P1183" s="37"/>
      <c r="U1183" s="114"/>
      <c r="AL1183" s="216" t="str">
        <f>IF(ISERROR(IF('T203'!B1183="","",'T203'!B1183)),"",IF('T203'!B1183="","",'T203'!B1183))</f>
        <v>A81518</v>
      </c>
      <c r="AM1183" s="216" t="str">
        <f>IF(ISERROR(IF('T203'!K1183="","",'T203'!K1183)),"",IF('T203'!K1183="","",'T203'!K1183))</f>
        <v>A49044</v>
      </c>
      <c r="AN1183" s="216">
        <f t="shared" si="44"/>
        <v>1183</v>
      </c>
      <c r="AO1183" s="216" t="str">
        <f>IF(ISERROR('T203'!L1183),"",'T203'!L1183)</f>
        <v xml:space="preserve"> </v>
      </c>
      <c r="AP1183" s="216">
        <f t="shared" si="43"/>
        <v>1</v>
      </c>
      <c r="BV1183" s="37"/>
    </row>
    <row r="1184" spans="1:74" ht="15">
      <c r="A1184" s="37"/>
      <c r="B1184" s="37"/>
      <c r="C1184" s="37"/>
      <c r="D1184" s="37"/>
      <c r="E1184" s="37"/>
      <c r="F1184" s="37"/>
      <c r="G1184" s="37"/>
      <c r="H1184" s="37"/>
      <c r="I1184" s="37"/>
      <c r="J1184" s="37"/>
      <c r="K1184" s="37"/>
      <c r="L1184" s="37"/>
      <c r="M1184" s="37"/>
      <c r="N1184" s="37"/>
      <c r="O1184" s="37"/>
      <c r="P1184" s="37"/>
      <c r="U1184" s="114"/>
      <c r="AL1184" s="216" t="str">
        <f>IF(ISERROR(IF('T203'!B1184="","",'T203'!B1184)),"",IF('T203'!B1184="","",'T203'!B1184))</f>
        <v>A81520</v>
      </c>
      <c r="AM1184" s="216" t="str">
        <f>IF(ISERROR(IF('T203'!K1184="","",'T203'!K1184)),"",IF('T203'!K1184="","",'T203'!K1184))</f>
        <v>A49046</v>
      </c>
      <c r="AN1184" s="216">
        <f t="shared" si="44"/>
        <v>1184</v>
      </c>
      <c r="AO1184" s="216" t="str">
        <f>IF(ISERROR('T203'!L1184),"",'T203'!L1184)</f>
        <v xml:space="preserve"> </v>
      </c>
      <c r="AP1184" s="216">
        <f t="shared" si="43"/>
        <v>1</v>
      </c>
      <c r="BV1184" s="37"/>
    </row>
    <row r="1185" spans="1:74" ht="15">
      <c r="A1185" s="37"/>
      <c r="B1185" s="37"/>
      <c r="C1185" s="37"/>
      <c r="D1185" s="37"/>
      <c r="E1185" s="37"/>
      <c r="F1185" s="37"/>
      <c r="G1185" s="37"/>
      <c r="H1185" s="37"/>
      <c r="I1185" s="37"/>
      <c r="J1185" s="37"/>
      <c r="K1185" s="37"/>
      <c r="L1185" s="37"/>
      <c r="M1185" s="37"/>
      <c r="N1185" s="37"/>
      <c r="O1185" s="37"/>
      <c r="P1185" s="37"/>
      <c r="U1185" s="114"/>
      <c r="AL1185" s="216" t="str">
        <f>IF(ISERROR(IF('T203'!B1185="","",'T203'!B1185)),"",IF('T203'!B1185="","",'T203'!B1185))</f>
        <v>A81522</v>
      </c>
      <c r="AM1185" s="216" t="str">
        <f>IF(ISERROR(IF('T203'!K1185="","",'T203'!K1185)),"",IF('T203'!K1185="","",'T203'!K1185))</f>
        <v>A49048</v>
      </c>
      <c r="AN1185" s="216">
        <f t="shared" si="44"/>
        <v>1185</v>
      </c>
      <c r="AO1185" s="216" t="str">
        <f>IF(ISERROR('T203'!L1185),"",'T203'!L1185)</f>
        <v xml:space="preserve"> </v>
      </c>
      <c r="AP1185" s="216">
        <f t="shared" si="43"/>
        <v>1</v>
      </c>
      <c r="BV1185" s="37"/>
    </row>
    <row r="1186" spans="1:74" ht="15">
      <c r="A1186" s="37"/>
      <c r="B1186" s="37"/>
      <c r="C1186" s="37"/>
      <c r="D1186" s="37"/>
      <c r="E1186" s="37"/>
      <c r="F1186" s="37"/>
      <c r="G1186" s="37"/>
      <c r="H1186" s="37"/>
      <c r="I1186" s="37"/>
      <c r="J1186" s="37"/>
      <c r="K1186" s="37"/>
      <c r="L1186" s="37"/>
      <c r="M1186" s="37"/>
      <c r="N1186" s="37"/>
      <c r="O1186" s="37"/>
      <c r="P1186" s="37"/>
      <c r="U1186" s="114"/>
      <c r="AL1186" s="216" t="str">
        <f>IF(ISERROR(IF('T203'!B1186="","",'T203'!B1186)),"",IF('T203'!B1186="","",'T203'!B1186))</f>
        <v>A81524</v>
      </c>
      <c r="AM1186" s="216" t="str">
        <f>IF(ISERROR(IF('T203'!K1186="","",'T203'!K1186)),"",IF('T203'!K1186="","",'T203'!K1186))</f>
        <v>A49050</v>
      </c>
      <c r="AN1186" s="216">
        <f t="shared" si="44"/>
        <v>1186</v>
      </c>
      <c r="AO1186" s="216" t="str">
        <f>IF(ISERROR('T203'!L1186),"",'T203'!L1186)</f>
        <v xml:space="preserve"> </v>
      </c>
      <c r="AP1186" s="216">
        <f t="shared" si="43"/>
        <v>1</v>
      </c>
      <c r="BV1186" s="37"/>
    </row>
    <row r="1187" spans="1:74" ht="15">
      <c r="A1187" s="37"/>
      <c r="B1187" s="37"/>
      <c r="C1187" s="37"/>
      <c r="D1187" s="37"/>
      <c r="E1187" s="37"/>
      <c r="F1187" s="37"/>
      <c r="G1187" s="37"/>
      <c r="H1187" s="37"/>
      <c r="I1187" s="37"/>
      <c r="J1187" s="37"/>
      <c r="K1187" s="37"/>
      <c r="L1187" s="37"/>
      <c r="M1187" s="37"/>
      <c r="N1187" s="37"/>
      <c r="O1187" s="37"/>
      <c r="P1187" s="37"/>
      <c r="U1187" s="114"/>
      <c r="AL1187" s="216" t="str">
        <f>IF(ISERROR(IF('T203'!B1187="","",'T203'!B1187)),"",IF('T203'!B1187="","",'T203'!B1187))</f>
        <v>A81526</v>
      </c>
      <c r="AM1187" s="216" t="str">
        <f>IF(ISERROR(IF('T203'!K1187="","",'T203'!K1187)),"",IF('T203'!K1187="","",'T203'!K1187))</f>
        <v>A49052</v>
      </c>
      <c r="AN1187" s="216">
        <f t="shared" si="44"/>
        <v>1187</v>
      </c>
      <c r="AO1187" s="216" t="str">
        <f>IF(ISERROR('T203'!L1187),"",'T203'!L1187)</f>
        <v xml:space="preserve"> </v>
      </c>
      <c r="AP1187" s="216">
        <f t="shared" si="43"/>
        <v>1</v>
      </c>
      <c r="BV1187" s="37"/>
    </row>
    <row r="1188" spans="1:74" ht="15">
      <c r="A1188" s="37"/>
      <c r="B1188" s="37"/>
      <c r="C1188" s="37"/>
      <c r="D1188" s="37"/>
      <c r="E1188" s="37"/>
      <c r="F1188" s="37"/>
      <c r="G1188" s="37"/>
      <c r="H1188" s="37"/>
      <c r="I1188" s="37"/>
      <c r="J1188" s="37"/>
      <c r="K1188" s="37"/>
      <c r="L1188" s="37"/>
      <c r="M1188" s="37"/>
      <c r="N1188" s="37"/>
      <c r="O1188" s="37"/>
      <c r="P1188" s="37"/>
      <c r="U1188" s="114"/>
      <c r="AL1188" s="216" t="str">
        <f>IF(ISERROR(IF('T203'!B1188="","",'T203'!B1188)),"",IF('T203'!B1188="","",'T203'!B1188))</f>
        <v>A81528</v>
      </c>
      <c r="AM1188" s="216" t="str">
        <f>IF(ISERROR(IF('T203'!K1188="","",'T203'!K1188)),"",IF('T203'!K1188="","",'T203'!K1188))</f>
        <v>A49054</v>
      </c>
      <c r="AN1188" s="216">
        <f t="shared" si="44"/>
        <v>1188</v>
      </c>
      <c r="AO1188" s="216" t="str">
        <f>IF(ISERROR('T203'!L1188),"",'T203'!L1188)</f>
        <v xml:space="preserve"> </v>
      </c>
      <c r="AP1188" s="216">
        <f t="shared" si="43"/>
        <v>1</v>
      </c>
      <c r="BV1188" s="37"/>
    </row>
    <row r="1189" spans="1:74" ht="15">
      <c r="A1189" s="37"/>
      <c r="B1189" s="37"/>
      <c r="C1189" s="37"/>
      <c r="D1189" s="37"/>
      <c r="E1189" s="37"/>
      <c r="F1189" s="37"/>
      <c r="G1189" s="37"/>
      <c r="H1189" s="37"/>
      <c r="I1189" s="37"/>
      <c r="J1189" s="37"/>
      <c r="K1189" s="37"/>
      <c r="L1189" s="37"/>
      <c r="M1189" s="37"/>
      <c r="N1189" s="37"/>
      <c r="O1189" s="37"/>
      <c r="P1189" s="37"/>
      <c r="U1189" s="114"/>
      <c r="AL1189" s="216" t="str">
        <f>IF(ISERROR(IF('T203'!B1189="","",'T203'!B1189)),"",IF('T203'!B1189="","",'T203'!B1189))</f>
        <v>A81530</v>
      </c>
      <c r="AM1189" s="216" t="str">
        <f>IF(ISERROR(IF('T203'!K1189="","",'T203'!K1189)),"",IF('T203'!K1189="","",'T203'!K1189))</f>
        <v>A49058</v>
      </c>
      <c r="AN1189" s="216">
        <f t="shared" si="44"/>
        <v>1189</v>
      </c>
      <c r="AO1189" s="216" t="str">
        <f>IF(ISERROR('T203'!L1189),"",'T203'!L1189)</f>
        <v>1</v>
      </c>
      <c r="AP1189" s="216">
        <f t="shared" si="43"/>
        <v>1</v>
      </c>
      <c r="BV1189" s="37"/>
    </row>
    <row r="1190" spans="1:74" ht="15">
      <c r="A1190" s="37"/>
      <c r="B1190" s="37"/>
      <c r="C1190" s="37"/>
      <c r="D1190" s="37"/>
      <c r="E1190" s="37"/>
      <c r="F1190" s="37"/>
      <c r="G1190" s="37"/>
      <c r="H1190" s="37"/>
      <c r="I1190" s="37"/>
      <c r="J1190" s="37"/>
      <c r="K1190" s="37"/>
      <c r="L1190" s="37"/>
      <c r="M1190" s="37"/>
      <c r="N1190" s="37"/>
      <c r="O1190" s="37"/>
      <c r="P1190" s="37"/>
      <c r="U1190" s="114"/>
      <c r="AL1190" s="216" t="str">
        <f>IF(ISERROR(IF('T203'!B1190="","",'T203'!B1190)),"",IF('T203'!B1190="","",'T203'!B1190))</f>
        <v>A81532</v>
      </c>
      <c r="AM1190" s="216" t="str">
        <f>IF(ISERROR(IF('T203'!K1190="","",'T203'!K1190)),"",IF('T203'!K1190="","",'T203'!K1190))</f>
        <v>A49060</v>
      </c>
      <c r="AN1190" s="216">
        <f t="shared" si="44"/>
        <v>1190</v>
      </c>
      <c r="AO1190" s="216" t="str">
        <f>IF(ISERROR('T203'!L1190),"",'T203'!L1190)</f>
        <v>2-3</v>
      </c>
      <c r="AP1190" s="216">
        <f t="shared" si="43"/>
        <v>1</v>
      </c>
      <c r="BV1190" s="37"/>
    </row>
    <row r="1191" spans="1:74" ht="15">
      <c r="A1191" s="37"/>
      <c r="B1191" s="37"/>
      <c r="C1191" s="37"/>
      <c r="D1191" s="37"/>
      <c r="E1191" s="37"/>
      <c r="F1191" s="37"/>
      <c r="G1191" s="37"/>
      <c r="H1191" s="37"/>
      <c r="I1191" s="37"/>
      <c r="J1191" s="37"/>
      <c r="K1191" s="37"/>
      <c r="L1191" s="37"/>
      <c r="M1191" s="37"/>
      <c r="N1191" s="37"/>
      <c r="O1191" s="37"/>
      <c r="P1191" s="37"/>
      <c r="U1191" s="114"/>
      <c r="AL1191" s="216" t="str">
        <f>IF(ISERROR(IF('T203'!B1191="","",'T203'!B1191)),"",IF('T203'!B1191="","",'T203'!B1191))</f>
        <v>A81534</v>
      </c>
      <c r="AM1191" s="216" t="str">
        <f>IF(ISERROR(IF('T203'!K1191="","",'T203'!K1191)),"",IF('T203'!K1191="","",'T203'!K1191))</f>
        <v>A49062</v>
      </c>
      <c r="AN1191" s="216">
        <f t="shared" si="44"/>
        <v>1191</v>
      </c>
      <c r="AO1191" s="216" t="str">
        <f>IF(ISERROR('T203'!L1191),"",'T203'!L1191)</f>
        <v xml:space="preserve"> </v>
      </c>
      <c r="AP1191" s="216">
        <f t="shared" si="43"/>
        <v>1</v>
      </c>
      <c r="BV1191" s="37"/>
    </row>
    <row r="1192" spans="1:74" ht="15">
      <c r="A1192" s="37"/>
      <c r="B1192" s="37"/>
      <c r="C1192" s="37"/>
      <c r="D1192" s="37"/>
      <c r="E1192" s="37"/>
      <c r="F1192" s="37"/>
      <c r="G1192" s="37"/>
      <c r="H1192" s="37"/>
      <c r="I1192" s="37"/>
      <c r="J1192" s="37"/>
      <c r="K1192" s="37"/>
      <c r="L1192" s="37"/>
      <c r="M1192" s="37"/>
      <c r="N1192" s="37"/>
      <c r="O1192" s="37"/>
      <c r="P1192" s="37"/>
      <c r="U1192" s="114"/>
      <c r="AL1192" s="216" t="str">
        <f>IF(ISERROR(IF('T203'!B1192="","",'T203'!B1192)),"",IF('T203'!B1192="","",'T203'!B1192))</f>
        <v>A81536</v>
      </c>
      <c r="AM1192" s="216" t="str">
        <f>IF(ISERROR(IF('T203'!K1192="","",'T203'!K1192)),"",IF('T203'!K1192="","",'T203'!K1192))</f>
        <v>A49064</v>
      </c>
      <c r="AN1192" s="216">
        <f t="shared" si="44"/>
        <v>1192</v>
      </c>
      <c r="AO1192" s="216" t="str">
        <f>IF(ISERROR('T203'!L1192),"",'T203'!L1192)</f>
        <v>1-3</v>
      </c>
      <c r="AP1192" s="216">
        <f t="shared" si="43"/>
        <v>1</v>
      </c>
      <c r="BV1192" s="37"/>
    </row>
    <row r="1193" spans="1:74" ht="15">
      <c r="A1193" s="37"/>
      <c r="B1193" s="37"/>
      <c r="C1193" s="37"/>
      <c r="D1193" s="37"/>
      <c r="E1193" s="37"/>
      <c r="F1193" s="37"/>
      <c r="G1193" s="37"/>
      <c r="H1193" s="37"/>
      <c r="I1193" s="37"/>
      <c r="J1193" s="37"/>
      <c r="K1193" s="37"/>
      <c r="L1193" s="37"/>
      <c r="M1193" s="37"/>
      <c r="N1193" s="37"/>
      <c r="O1193" s="37"/>
      <c r="P1193" s="37"/>
      <c r="U1193" s="114"/>
      <c r="AL1193" s="216" t="str">
        <f>IF(ISERROR(IF('T203'!B1193="","",'T203'!B1193)),"",IF('T203'!B1193="","",'T203'!B1193))</f>
        <v>A81538</v>
      </c>
      <c r="AM1193" s="216" t="str">
        <f>IF(ISERROR(IF('T203'!K1193="","",'T203'!K1193)),"",IF('T203'!K1193="","",'T203'!K1193))</f>
        <v>A49066</v>
      </c>
      <c r="AN1193" s="216">
        <f t="shared" si="44"/>
        <v>1193</v>
      </c>
      <c r="AO1193" s="216" t="str">
        <f>IF(ISERROR('T203'!L1193),"",'T203'!L1193)</f>
        <v>1-2</v>
      </c>
      <c r="AP1193" s="216">
        <f t="shared" si="43"/>
        <v>1</v>
      </c>
      <c r="BV1193" s="37"/>
    </row>
    <row r="1194" spans="1:74" ht="15">
      <c r="A1194" s="37"/>
      <c r="B1194" s="37"/>
      <c r="C1194" s="37"/>
      <c r="D1194" s="37"/>
      <c r="E1194" s="37"/>
      <c r="F1194" s="37"/>
      <c r="G1194" s="37"/>
      <c r="H1194" s="37"/>
      <c r="I1194" s="37"/>
      <c r="J1194" s="37"/>
      <c r="K1194" s="37"/>
      <c r="L1194" s="37"/>
      <c r="M1194" s="37"/>
      <c r="N1194" s="37"/>
      <c r="O1194" s="37"/>
      <c r="P1194" s="37"/>
      <c r="U1194" s="114"/>
      <c r="AL1194" s="216" t="str">
        <f>IF(ISERROR(IF('T203'!B1194="","",'T203'!B1194)),"",IF('T203'!B1194="","",'T203'!B1194))</f>
        <v>A81540</v>
      </c>
      <c r="AM1194" s="216" t="str">
        <f>IF(ISERROR(IF('T203'!K1194="","",'T203'!K1194)),"",IF('T203'!K1194="","",'T203'!K1194))</f>
        <v>A49068</v>
      </c>
      <c r="AN1194" s="216">
        <f t="shared" si="44"/>
        <v>1194</v>
      </c>
      <c r="AO1194" s="216" t="str">
        <f>IF(ISERROR('T203'!L1194),"",'T203'!L1194)</f>
        <v>1</v>
      </c>
      <c r="AP1194" s="216">
        <f t="shared" si="43"/>
        <v>1</v>
      </c>
      <c r="BV1194" s="37"/>
    </row>
    <row r="1195" spans="1:74" ht="15">
      <c r="A1195" s="37"/>
      <c r="B1195" s="37"/>
      <c r="C1195" s="37"/>
      <c r="D1195" s="37"/>
      <c r="E1195" s="37"/>
      <c r="F1195" s="37"/>
      <c r="G1195" s="37"/>
      <c r="H1195" s="37"/>
      <c r="I1195" s="37"/>
      <c r="J1195" s="37"/>
      <c r="K1195" s="37"/>
      <c r="L1195" s="37"/>
      <c r="M1195" s="37"/>
      <c r="N1195" s="37"/>
      <c r="O1195" s="37"/>
      <c r="P1195" s="37"/>
      <c r="U1195" s="114"/>
      <c r="AL1195" s="216" t="str">
        <f>IF(ISERROR(IF('T203'!B1195="","",'T203'!B1195)),"",IF('T203'!B1195="","",'T203'!B1195))</f>
        <v>A81542</v>
      </c>
      <c r="AM1195" s="216" t="str">
        <f>IF(ISERROR(IF('T203'!K1195="","",'T203'!K1195)),"",IF('T203'!K1195="","",'T203'!K1195))</f>
        <v>A49502</v>
      </c>
      <c r="AN1195" s="216">
        <f t="shared" si="44"/>
        <v>1195</v>
      </c>
      <c r="AO1195" s="216" t="str">
        <f>IF(ISERROR('T203'!L1195),"",'T203'!L1195)</f>
        <v xml:space="preserve"> </v>
      </c>
      <c r="AP1195" s="216">
        <f t="shared" si="43"/>
        <v>1</v>
      </c>
      <c r="BV1195" s="37"/>
    </row>
    <row r="1196" spans="1:74" ht="15">
      <c r="A1196" s="37"/>
      <c r="B1196" s="37"/>
      <c r="C1196" s="37"/>
      <c r="D1196" s="37"/>
      <c r="E1196" s="37"/>
      <c r="F1196" s="37"/>
      <c r="G1196" s="37"/>
      <c r="H1196" s="37"/>
      <c r="I1196" s="37"/>
      <c r="J1196" s="37"/>
      <c r="K1196" s="37"/>
      <c r="L1196" s="37"/>
      <c r="M1196" s="37"/>
      <c r="N1196" s="37"/>
      <c r="O1196" s="37"/>
      <c r="P1196" s="37"/>
      <c r="U1196" s="114"/>
      <c r="AL1196" s="216" t="str">
        <f>IF(ISERROR(IF('T203'!B1196="","",'T203'!B1196)),"",IF('T203'!B1196="","",'T203'!B1196))</f>
        <v>A81544</v>
      </c>
      <c r="AM1196" s="216" t="str">
        <f>IF(ISERROR(IF('T203'!K1196="","",'T203'!K1196)),"",IF('T203'!K1196="","",'T203'!K1196))</f>
        <v>A49504</v>
      </c>
      <c r="AN1196" s="216">
        <f t="shared" si="44"/>
        <v>1196</v>
      </c>
      <c r="AO1196" s="216" t="str">
        <f>IF(ISERROR('T203'!L1196),"",'T203'!L1196)</f>
        <v xml:space="preserve"> </v>
      </c>
      <c r="AP1196" s="216">
        <f t="shared" si="43"/>
        <v>1</v>
      </c>
      <c r="BV1196" s="37"/>
    </row>
    <row r="1197" spans="1:74" ht="15">
      <c r="A1197" s="37"/>
      <c r="B1197" s="37"/>
      <c r="C1197" s="37"/>
      <c r="D1197" s="37"/>
      <c r="E1197" s="37"/>
      <c r="F1197" s="37"/>
      <c r="G1197" s="37"/>
      <c r="H1197" s="37"/>
      <c r="I1197" s="37"/>
      <c r="J1197" s="37"/>
      <c r="K1197" s="37"/>
      <c r="L1197" s="37"/>
      <c r="M1197" s="37"/>
      <c r="N1197" s="37"/>
      <c r="O1197" s="37"/>
      <c r="P1197" s="37"/>
      <c r="U1197" s="114"/>
      <c r="AL1197" s="216" t="str">
        <f>IF(ISERROR(IF('T203'!B1197="","",'T203'!B1197)),"",IF('T203'!B1197="","",'T203'!B1197))</f>
        <v>A81546</v>
      </c>
      <c r="AM1197" s="216" t="str">
        <f>IF(ISERROR(IF('T203'!K1197="","",'T203'!K1197)),"",IF('T203'!K1197="","",'T203'!K1197))</f>
        <v>A49504</v>
      </c>
      <c r="AN1197" s="216">
        <f t="shared" si="44"/>
        <v>1197</v>
      </c>
      <c r="AO1197" s="216" t="str">
        <f>IF(ISERROR('T203'!L1197),"",'T203'!L1197)</f>
        <v xml:space="preserve"> </v>
      </c>
      <c r="AP1197" s="216">
        <f t="shared" si="43"/>
        <v>1</v>
      </c>
      <c r="BV1197" s="37"/>
    </row>
    <row r="1198" spans="1:74" ht="15">
      <c r="A1198" s="37"/>
      <c r="B1198" s="37"/>
      <c r="C1198" s="37"/>
      <c r="D1198" s="37"/>
      <c r="E1198" s="37"/>
      <c r="F1198" s="37"/>
      <c r="G1198" s="37"/>
      <c r="H1198" s="37"/>
      <c r="I1198" s="37"/>
      <c r="J1198" s="37"/>
      <c r="K1198" s="37"/>
      <c r="L1198" s="37"/>
      <c r="M1198" s="37"/>
      <c r="N1198" s="37"/>
      <c r="O1198" s="37"/>
      <c r="P1198" s="37"/>
      <c r="U1198" s="114"/>
      <c r="AL1198" s="216" t="str">
        <f>IF(ISERROR(IF('T203'!B1198="","",'T203'!B1198)),"",IF('T203'!B1198="","",'T203'!B1198))</f>
        <v>A81548</v>
      </c>
      <c r="AM1198" s="216" t="str">
        <f>IF(ISERROR(IF('T203'!K1198="","",'T203'!K1198)),"",IF('T203'!K1198="","",'T203'!K1198))</f>
        <v>A49506</v>
      </c>
      <c r="AN1198" s="216">
        <f t="shared" si="44"/>
        <v>1198</v>
      </c>
      <c r="AO1198" s="216" t="str">
        <f>IF(ISERROR('T203'!L1198),"",'T203'!L1198)</f>
        <v xml:space="preserve"> </v>
      </c>
      <c r="AP1198" s="216">
        <f t="shared" si="43"/>
        <v>1</v>
      </c>
      <c r="BV1198" s="37"/>
    </row>
    <row r="1199" spans="1:74" ht="15">
      <c r="A1199" s="37"/>
      <c r="B1199" s="37"/>
      <c r="C1199" s="37"/>
      <c r="D1199" s="37"/>
      <c r="E1199" s="37"/>
      <c r="F1199" s="37"/>
      <c r="G1199" s="37"/>
      <c r="H1199" s="37"/>
      <c r="I1199" s="37"/>
      <c r="J1199" s="37"/>
      <c r="K1199" s="37"/>
      <c r="L1199" s="37"/>
      <c r="M1199" s="37"/>
      <c r="N1199" s="37"/>
      <c r="O1199" s="37"/>
      <c r="P1199" s="37"/>
      <c r="U1199" s="114"/>
      <c r="AL1199" s="216" t="str">
        <f>IF(ISERROR(IF('T203'!B1199="","",'T203'!B1199)),"",IF('T203'!B1199="","",'T203'!B1199))</f>
        <v>A81550</v>
      </c>
      <c r="AM1199" s="216" t="str">
        <f>IF(ISERROR(IF('T203'!K1199="","",'T203'!K1199)),"",IF('T203'!K1199="","",'T203'!K1199))</f>
        <v>A49506</v>
      </c>
      <c r="AN1199" s="216">
        <f t="shared" si="44"/>
        <v>1199</v>
      </c>
      <c r="AO1199" s="216" t="str">
        <f>IF(ISERROR('T203'!L1199),"",'T203'!L1199)</f>
        <v xml:space="preserve"> </v>
      </c>
      <c r="AP1199" s="216">
        <f t="shared" si="43"/>
        <v>1</v>
      </c>
      <c r="BV1199" s="37"/>
    </row>
    <row r="1200" spans="1:74" ht="15">
      <c r="A1200" s="37"/>
      <c r="B1200" s="37"/>
      <c r="C1200" s="37"/>
      <c r="D1200" s="37"/>
      <c r="E1200" s="37"/>
      <c r="F1200" s="37"/>
      <c r="G1200" s="37"/>
      <c r="H1200" s="37"/>
      <c r="I1200" s="37"/>
      <c r="J1200" s="37"/>
      <c r="K1200" s="37"/>
      <c r="L1200" s="37"/>
      <c r="M1200" s="37"/>
      <c r="N1200" s="37"/>
      <c r="O1200" s="37"/>
      <c r="P1200" s="37"/>
      <c r="U1200" s="114"/>
      <c r="AL1200" s="216" t="str">
        <f>IF(ISERROR(IF('T203'!B1200="","",'T203'!B1200)),"",IF('T203'!B1200="","",'T203'!B1200))</f>
        <v>A82002</v>
      </c>
      <c r="AM1200" s="216" t="str">
        <f>IF(ISERROR(IF('T203'!K1200="","",'T203'!K1200)),"",IF('T203'!K1200="","",'T203'!K1200))</f>
        <v>A49508</v>
      </c>
      <c r="AN1200" s="216">
        <f t="shared" si="44"/>
        <v>1200</v>
      </c>
      <c r="AO1200" s="216" t="str">
        <f>IF(ISERROR('T203'!L1200),"",'T203'!L1200)</f>
        <v xml:space="preserve"> </v>
      </c>
      <c r="AP1200" s="216">
        <f t="shared" si="43"/>
        <v>1</v>
      </c>
      <c r="BV1200" s="37"/>
    </row>
    <row r="1201" spans="1:74" ht="15">
      <c r="A1201" s="37"/>
      <c r="B1201" s="37"/>
      <c r="C1201" s="37"/>
      <c r="D1201" s="37"/>
      <c r="E1201" s="37"/>
      <c r="F1201" s="37"/>
      <c r="G1201" s="37"/>
      <c r="H1201" s="37"/>
      <c r="I1201" s="37"/>
      <c r="J1201" s="37"/>
      <c r="K1201" s="37"/>
      <c r="L1201" s="37"/>
      <c r="M1201" s="37"/>
      <c r="N1201" s="37"/>
      <c r="O1201" s="37"/>
      <c r="P1201" s="37"/>
      <c r="U1201" s="114"/>
      <c r="AL1201" s="216" t="str">
        <f>IF(ISERROR(IF('T203'!B1201="","",'T203'!B1201)),"",IF('T203'!B1201="","",'T203'!B1201))</f>
        <v>A82004</v>
      </c>
      <c r="AM1201" s="216" t="str">
        <f>IF(ISERROR(IF('T203'!K1201="","",'T203'!K1201)),"",IF('T203'!K1201="","",'T203'!K1201))</f>
        <v>A49508</v>
      </c>
      <c r="AN1201" s="216">
        <f t="shared" si="44"/>
        <v>1201</v>
      </c>
      <c r="AO1201" s="216" t="str">
        <f>IF(ISERROR('T203'!L1201),"",'T203'!L1201)</f>
        <v xml:space="preserve"> </v>
      </c>
      <c r="AP1201" s="216">
        <f t="shared" si="43"/>
        <v>1</v>
      </c>
      <c r="BV1201" s="37"/>
    </row>
    <row r="1202" spans="1:74" ht="15">
      <c r="A1202" s="37"/>
      <c r="B1202" s="37"/>
      <c r="C1202" s="37"/>
      <c r="D1202" s="37"/>
      <c r="E1202" s="37"/>
      <c r="F1202" s="37"/>
      <c r="G1202" s="37"/>
      <c r="H1202" s="37"/>
      <c r="I1202" s="37"/>
      <c r="J1202" s="37"/>
      <c r="K1202" s="37"/>
      <c r="L1202" s="37"/>
      <c r="M1202" s="37"/>
      <c r="N1202" s="37"/>
      <c r="O1202" s="37"/>
      <c r="P1202" s="37"/>
      <c r="U1202" s="114"/>
      <c r="AL1202" s="216" t="str">
        <f>IF(ISERROR(IF('T203'!B1202="","",'T203'!B1202)),"",IF('T203'!B1202="","",'T203'!B1202))</f>
        <v>A82006</v>
      </c>
      <c r="AM1202" s="216" t="str">
        <f>IF(ISERROR(IF('T203'!K1202="","",'T203'!K1202)),"",IF('T203'!K1202="","",'T203'!K1202))</f>
        <v>A49510</v>
      </c>
      <c r="AN1202" s="216">
        <f t="shared" si="44"/>
        <v>1202</v>
      </c>
      <c r="AO1202" s="216" t="str">
        <f>IF(ISERROR('T203'!L1202),"",'T203'!L1202)</f>
        <v xml:space="preserve"> </v>
      </c>
      <c r="AP1202" s="216">
        <f t="shared" si="43"/>
        <v>1</v>
      </c>
      <c r="BV1202" s="37"/>
    </row>
    <row r="1203" spans="1:74" ht="15">
      <c r="A1203" s="37"/>
      <c r="B1203" s="37"/>
      <c r="C1203" s="37"/>
      <c r="D1203" s="37"/>
      <c r="E1203" s="37"/>
      <c r="F1203" s="37"/>
      <c r="G1203" s="37"/>
      <c r="H1203" s="37"/>
      <c r="I1203" s="37"/>
      <c r="J1203" s="37"/>
      <c r="K1203" s="37"/>
      <c r="L1203" s="37"/>
      <c r="M1203" s="37"/>
      <c r="N1203" s="37"/>
      <c r="O1203" s="37"/>
      <c r="P1203" s="37"/>
      <c r="U1203" s="114"/>
      <c r="AL1203" s="216" t="str">
        <f>IF(ISERROR(IF('T203'!B1203="","",'T203'!B1203)),"",IF('T203'!B1203="","",'T203'!B1203))</f>
        <v>A82008</v>
      </c>
      <c r="AM1203" s="216" t="str">
        <f>IF(ISERROR(IF('T203'!K1203="","",'T203'!K1203)),"",IF('T203'!K1203="","",'T203'!K1203))</f>
        <v>A49510</v>
      </c>
      <c r="AN1203" s="216">
        <f t="shared" si="44"/>
        <v>1203</v>
      </c>
      <c r="AO1203" s="216" t="str">
        <f>IF(ISERROR('T203'!L1203),"",'T203'!L1203)</f>
        <v xml:space="preserve"> </v>
      </c>
      <c r="AP1203" s="216">
        <f t="shared" si="43"/>
        <v>1</v>
      </c>
      <c r="BV1203" s="37"/>
    </row>
    <row r="1204" spans="1:74" ht="15">
      <c r="A1204" s="37"/>
      <c r="B1204" s="37"/>
      <c r="C1204" s="37"/>
      <c r="D1204" s="37"/>
      <c r="E1204" s="37"/>
      <c r="F1204" s="37"/>
      <c r="G1204" s="37"/>
      <c r="H1204" s="37"/>
      <c r="I1204" s="37"/>
      <c r="J1204" s="37"/>
      <c r="K1204" s="37"/>
      <c r="L1204" s="37"/>
      <c r="M1204" s="37"/>
      <c r="N1204" s="37"/>
      <c r="O1204" s="37"/>
      <c r="P1204" s="37"/>
      <c r="U1204" s="114"/>
      <c r="AL1204" s="216" t="str">
        <f>IF(ISERROR(IF('T203'!B1204="","",'T203'!B1204)),"",IF('T203'!B1204="","",'T203'!B1204))</f>
        <v>A82010</v>
      </c>
      <c r="AM1204" s="216" t="str">
        <f>IF(ISERROR(IF('T203'!K1204="","",'T203'!K1204)),"",IF('T203'!K1204="","",'T203'!K1204))</f>
        <v>A49512</v>
      </c>
      <c r="AN1204" s="216">
        <f t="shared" si="44"/>
        <v>1204</v>
      </c>
      <c r="AO1204" s="216" t="str">
        <f>IF(ISERROR('T203'!L1204),"",'T203'!L1204)</f>
        <v xml:space="preserve"> </v>
      </c>
      <c r="AP1204" s="216">
        <f t="shared" si="43"/>
        <v>1</v>
      </c>
      <c r="BV1204" s="37"/>
    </row>
    <row r="1205" spans="1:74" ht="15">
      <c r="A1205" s="37"/>
      <c r="B1205" s="37"/>
      <c r="C1205" s="37"/>
      <c r="D1205" s="37"/>
      <c r="E1205" s="37"/>
      <c r="F1205" s="37"/>
      <c r="G1205" s="37"/>
      <c r="H1205" s="37"/>
      <c r="I1205" s="37"/>
      <c r="J1205" s="37"/>
      <c r="K1205" s="37"/>
      <c r="L1205" s="37"/>
      <c r="M1205" s="37"/>
      <c r="N1205" s="37"/>
      <c r="O1205" s="37"/>
      <c r="P1205" s="37"/>
      <c r="U1205" s="114"/>
      <c r="AL1205" s="216" t="str">
        <f>IF(ISERROR(IF('T203'!B1205="","",'T203'!B1205)),"",IF('T203'!B1205="","",'T203'!B1205))</f>
        <v>A82502</v>
      </c>
      <c r="AM1205" s="216" t="str">
        <f>IF(ISERROR(IF('T203'!K1205="","",'T203'!K1205)),"",IF('T203'!K1205="","",'T203'!K1205))</f>
        <v>A49514</v>
      </c>
      <c r="AN1205" s="216">
        <f t="shared" si="44"/>
        <v>1205</v>
      </c>
      <c r="AO1205" s="216" t="str">
        <f>IF(ISERROR('T203'!L1205),"",'T203'!L1205)</f>
        <v xml:space="preserve"> </v>
      </c>
      <c r="AP1205" s="216">
        <f t="shared" si="43"/>
        <v>1</v>
      </c>
      <c r="BV1205" s="37"/>
    </row>
    <row r="1206" spans="1:74" ht="15">
      <c r="A1206" s="37"/>
      <c r="B1206" s="37"/>
      <c r="C1206" s="37"/>
      <c r="D1206" s="37"/>
      <c r="E1206" s="37"/>
      <c r="F1206" s="37"/>
      <c r="G1206" s="37"/>
      <c r="H1206" s="37"/>
      <c r="I1206" s="37"/>
      <c r="J1206" s="37"/>
      <c r="K1206" s="37"/>
      <c r="L1206" s="37"/>
      <c r="M1206" s="37"/>
      <c r="N1206" s="37"/>
      <c r="O1206" s="37"/>
      <c r="P1206" s="37"/>
      <c r="U1206" s="114"/>
      <c r="AL1206" s="216" t="str">
        <f>IF(ISERROR(IF('T203'!B1206="","",'T203'!B1206)),"",IF('T203'!B1206="","",'T203'!B1206))</f>
        <v>A82504</v>
      </c>
      <c r="AM1206" s="216" t="str">
        <f>IF(ISERROR(IF('T203'!K1206="","",'T203'!K1206)),"",IF('T203'!K1206="","",'T203'!K1206))</f>
        <v>A49514</v>
      </c>
      <c r="AN1206" s="216">
        <f t="shared" si="44"/>
        <v>1206</v>
      </c>
      <c r="AO1206" s="216" t="str">
        <f>IF(ISERROR('T203'!L1206),"",'T203'!L1206)</f>
        <v xml:space="preserve"> </v>
      </c>
      <c r="AP1206" s="216">
        <f t="shared" si="43"/>
        <v>1</v>
      </c>
      <c r="BV1206" s="37"/>
    </row>
    <row r="1207" spans="1:74" ht="15">
      <c r="A1207" s="37"/>
      <c r="B1207" s="37"/>
      <c r="C1207" s="37"/>
      <c r="D1207" s="37"/>
      <c r="E1207" s="37"/>
      <c r="F1207" s="37"/>
      <c r="G1207" s="37"/>
      <c r="H1207" s="37"/>
      <c r="I1207" s="37"/>
      <c r="J1207" s="37"/>
      <c r="K1207" s="37"/>
      <c r="L1207" s="37"/>
      <c r="M1207" s="37"/>
      <c r="N1207" s="37"/>
      <c r="O1207" s="37"/>
      <c r="P1207" s="37"/>
      <c r="U1207" s="114"/>
      <c r="AL1207" s="216" t="str">
        <f>IF(ISERROR(IF('T203'!B1207="","",'T203'!B1207)),"",IF('T203'!B1207="","",'T203'!B1207))</f>
        <v>A83502</v>
      </c>
      <c r="AM1207" s="216" t="str">
        <f>IF(ISERROR(IF('T203'!K1207="","",'T203'!K1207)),"",IF('T203'!K1207="","",'T203'!K1207))</f>
        <v>A49516</v>
      </c>
      <c r="AN1207" s="216">
        <f t="shared" si="44"/>
        <v>1207</v>
      </c>
      <c r="AO1207" s="216" t="str">
        <f>IF(ISERROR('T203'!L1207),"",'T203'!L1207)</f>
        <v xml:space="preserve"> </v>
      </c>
      <c r="AP1207" s="216">
        <f t="shared" si="43"/>
        <v>1</v>
      </c>
      <c r="BV1207" s="37"/>
    </row>
    <row r="1208" spans="1:74" ht="15">
      <c r="A1208" s="37"/>
      <c r="B1208" s="37"/>
      <c r="C1208" s="37"/>
      <c r="D1208" s="37"/>
      <c r="E1208" s="37"/>
      <c r="F1208" s="37"/>
      <c r="G1208" s="37"/>
      <c r="H1208" s="37"/>
      <c r="I1208" s="37"/>
      <c r="J1208" s="37"/>
      <c r="K1208" s="37"/>
      <c r="L1208" s="37"/>
      <c r="M1208" s="37"/>
      <c r="N1208" s="37"/>
      <c r="O1208" s="37"/>
      <c r="P1208" s="37"/>
      <c r="U1208" s="114"/>
      <c r="AL1208" s="216" t="str">
        <f>IF(ISERROR(IF('T203'!B1208="","",'T203'!B1208)),"",IF('T203'!B1208="","",'T203'!B1208))</f>
        <v>A83504</v>
      </c>
      <c r="AM1208" s="216" t="str">
        <f>IF(ISERROR(IF('T203'!K1208="","",'T203'!K1208)),"",IF('T203'!K1208="","",'T203'!K1208))</f>
        <v>A49516</v>
      </c>
      <c r="AN1208" s="216">
        <f t="shared" si="44"/>
        <v>1208</v>
      </c>
      <c r="AO1208" s="216" t="str">
        <f>IF(ISERROR('T203'!L1208),"",'T203'!L1208)</f>
        <v xml:space="preserve"> </v>
      </c>
      <c r="AP1208" s="216">
        <f t="shared" si="43"/>
        <v>1</v>
      </c>
      <c r="BV1208" s="37"/>
    </row>
    <row r="1209" spans="1:74" ht="15">
      <c r="A1209" s="37"/>
      <c r="B1209" s="37"/>
      <c r="C1209" s="37"/>
      <c r="D1209" s="37"/>
      <c r="E1209" s="37"/>
      <c r="F1209" s="37"/>
      <c r="G1209" s="37"/>
      <c r="H1209" s="37"/>
      <c r="I1209" s="37"/>
      <c r="J1209" s="37"/>
      <c r="K1209" s="37"/>
      <c r="L1209" s="37"/>
      <c r="M1209" s="37"/>
      <c r="N1209" s="37"/>
      <c r="O1209" s="37"/>
      <c r="P1209" s="37"/>
      <c r="U1209" s="114"/>
      <c r="AL1209" s="216" t="str">
        <f>IF(ISERROR(IF('T203'!B1209="","",'T203'!B1209)),"",IF('T203'!B1209="","",'T203'!B1209))</f>
        <v>A83506</v>
      </c>
      <c r="AM1209" s="216" t="str">
        <f>IF(ISERROR(IF('T203'!K1209="","",'T203'!K1209)),"",IF('T203'!K1209="","",'T203'!K1209))</f>
        <v>A49518</v>
      </c>
      <c r="AN1209" s="216">
        <f t="shared" si="44"/>
        <v>1209</v>
      </c>
      <c r="AO1209" s="216" t="str">
        <f>IF(ISERROR('T203'!L1209),"",'T203'!L1209)</f>
        <v xml:space="preserve"> </v>
      </c>
      <c r="AP1209" s="216">
        <f t="shared" si="43"/>
        <v>1</v>
      </c>
      <c r="BV1209" s="37"/>
    </row>
    <row r="1210" spans="1:74" ht="15">
      <c r="A1210" s="37"/>
      <c r="B1210" s="37"/>
      <c r="C1210" s="37"/>
      <c r="D1210" s="37"/>
      <c r="E1210" s="37"/>
      <c r="F1210" s="37"/>
      <c r="G1210" s="37"/>
      <c r="H1210" s="37"/>
      <c r="I1210" s="37"/>
      <c r="J1210" s="37"/>
      <c r="K1210" s="37"/>
      <c r="L1210" s="37"/>
      <c r="M1210" s="37"/>
      <c r="N1210" s="37"/>
      <c r="O1210" s="37"/>
      <c r="P1210" s="37"/>
      <c r="U1210" s="114"/>
      <c r="AL1210" s="216" t="str">
        <f>IF(ISERROR(IF('T203'!B1210="","",'T203'!B1210)),"",IF('T203'!B1210="","",'T203'!B1210))</f>
        <v>A83508</v>
      </c>
      <c r="AM1210" s="216" t="str">
        <f>IF(ISERROR(IF('T203'!K1210="","",'T203'!K1210)),"",IF('T203'!K1210="","",'T203'!K1210))</f>
        <v>A49520</v>
      </c>
      <c r="AN1210" s="216">
        <f t="shared" si="44"/>
        <v>1210</v>
      </c>
      <c r="AO1210" s="216" t="str">
        <f>IF(ISERROR('T203'!L1210),"",'T203'!L1210)</f>
        <v xml:space="preserve"> </v>
      </c>
      <c r="AP1210" s="216">
        <f t="shared" si="43"/>
        <v>1</v>
      </c>
      <c r="BV1210" s="37"/>
    </row>
    <row r="1211" spans="1:74" ht="15">
      <c r="A1211" s="37"/>
      <c r="B1211" s="37"/>
      <c r="C1211" s="37"/>
      <c r="D1211" s="37"/>
      <c r="E1211" s="37"/>
      <c r="F1211" s="37"/>
      <c r="G1211" s="37"/>
      <c r="H1211" s="37"/>
      <c r="I1211" s="37"/>
      <c r="J1211" s="37"/>
      <c r="K1211" s="37"/>
      <c r="L1211" s="37"/>
      <c r="M1211" s="37"/>
      <c r="N1211" s="37"/>
      <c r="O1211" s="37"/>
      <c r="P1211" s="37"/>
      <c r="U1211" s="114"/>
      <c r="AL1211" s="216" t="str">
        <f>IF(ISERROR(IF('T203'!B1211="","",'T203'!B1211)),"",IF('T203'!B1211="","",'T203'!B1211))</f>
        <v>A84502</v>
      </c>
      <c r="AM1211" s="216" t="str">
        <f>IF(ISERROR(IF('T203'!K1211="","",'T203'!K1211)),"",IF('T203'!K1211="","",'T203'!K1211))</f>
        <v>A49522</v>
      </c>
      <c r="AN1211" s="216">
        <f t="shared" si="44"/>
        <v>1211</v>
      </c>
      <c r="AO1211" s="216" t="str">
        <f>IF(ISERROR('T203'!L1211),"",'T203'!L1211)</f>
        <v xml:space="preserve"> </v>
      </c>
      <c r="AP1211" s="216">
        <f t="shared" si="43"/>
        <v>1</v>
      </c>
      <c r="BV1211" s="37"/>
    </row>
    <row r="1212" spans="1:74" ht="15">
      <c r="U1212" s="114"/>
      <c r="AL1212" s="216" t="str">
        <f>IF(ISERROR(IF('T203'!B1212="","",'T203'!B1212)),"",IF('T203'!B1212="","",'T203'!B1212))</f>
        <v>A84504</v>
      </c>
      <c r="AM1212" s="216" t="str">
        <f>IF(ISERROR(IF('T203'!K1212="","",'T203'!K1212)),"",IF('T203'!K1212="","",'T203'!K1212))</f>
        <v>A49524</v>
      </c>
      <c r="AN1212" s="216">
        <f t="shared" si="44"/>
        <v>1212</v>
      </c>
      <c r="AO1212" s="216" t="str">
        <f>IF(ISERROR('T203'!L1212),"",'T203'!L1212)</f>
        <v xml:space="preserve"> </v>
      </c>
      <c r="AP1212" s="216">
        <f t="shared" si="43"/>
        <v>1</v>
      </c>
    </row>
    <row r="1213" spans="1:74" ht="15">
      <c r="U1213" s="114"/>
      <c r="AL1213" s="216" t="str">
        <f>IF(ISERROR(IF('T203'!B1213="","",'T203'!B1213)),"",IF('T203'!B1213="","",'T203'!B1213))</f>
        <v>A84506</v>
      </c>
      <c r="AM1213" s="216" t="str">
        <f>IF(ISERROR(IF('T203'!K1213="","",'T203'!K1213)),"",IF('T203'!K1213="","",'T203'!K1213))</f>
        <v>A49524</v>
      </c>
      <c r="AN1213" s="216">
        <f t="shared" si="44"/>
        <v>1213</v>
      </c>
      <c r="AO1213" s="216" t="str">
        <f>IF(ISERROR('T203'!L1213),"",'T203'!L1213)</f>
        <v xml:space="preserve"> </v>
      </c>
      <c r="AP1213" s="216">
        <f t="shared" si="43"/>
        <v>1</v>
      </c>
    </row>
    <row r="1214" spans="1:74" ht="15">
      <c r="U1214" s="114"/>
      <c r="AL1214" s="216" t="str">
        <f>IF(ISERROR(IF('T203'!B1214="","",'T203'!B1214)),"",IF('T203'!B1214="","",'T203'!B1214))</f>
        <v>A84508</v>
      </c>
      <c r="AM1214" s="216" t="str">
        <f>IF(ISERROR(IF('T203'!K1214="","",'T203'!K1214)),"",IF('T203'!K1214="","",'T203'!K1214))</f>
        <v>A49526</v>
      </c>
      <c r="AN1214" s="216">
        <f t="shared" si="44"/>
        <v>1214</v>
      </c>
      <c r="AO1214" s="216" t="str">
        <f>IF(ISERROR('T203'!L1214),"",'T203'!L1214)</f>
        <v xml:space="preserve"> </v>
      </c>
      <c r="AP1214" s="216">
        <f t="shared" si="43"/>
        <v>1</v>
      </c>
    </row>
    <row r="1215" spans="1:74" ht="15">
      <c r="U1215" s="114"/>
      <c r="AL1215" s="216" t="str">
        <f>IF(ISERROR(IF('T203'!B1215="","",'T203'!B1215)),"",IF('T203'!B1215="","",'T203'!B1215))</f>
        <v>A84510</v>
      </c>
      <c r="AM1215" s="216" t="str">
        <f>IF(ISERROR(IF('T203'!K1215="","",'T203'!K1215)),"",IF('T203'!K1215="","",'T203'!K1215))</f>
        <v>A49526</v>
      </c>
      <c r="AN1215" s="216">
        <f t="shared" si="44"/>
        <v>1215</v>
      </c>
      <c r="AO1215" s="216" t="str">
        <f>IF(ISERROR('T203'!L1215),"",'T203'!L1215)</f>
        <v xml:space="preserve"> </v>
      </c>
      <c r="AP1215" s="216">
        <f t="shared" si="43"/>
        <v>1</v>
      </c>
    </row>
    <row r="1216" spans="1:74" ht="15">
      <c r="U1216" s="114"/>
      <c r="AL1216" s="216" t="str">
        <f>IF(ISERROR(IF('T203'!B1216="","",'T203'!B1216)),"",IF('T203'!B1216="","",'T203'!B1216))</f>
        <v>A84511</v>
      </c>
      <c r="AM1216" s="216" t="str">
        <f>IF(ISERROR(IF('T203'!K1216="","",'T203'!K1216)),"",IF('T203'!K1216="","",'T203'!K1216))</f>
        <v>A49528</v>
      </c>
      <c r="AN1216" s="216">
        <f t="shared" si="44"/>
        <v>1216</v>
      </c>
      <c r="AO1216" s="216" t="str">
        <f>IF(ISERROR('T203'!L1216),"",'T203'!L1216)</f>
        <v xml:space="preserve"> </v>
      </c>
      <c r="AP1216" s="216">
        <f t="shared" si="43"/>
        <v>1</v>
      </c>
    </row>
    <row r="1217" spans="21:42" ht="15">
      <c r="U1217" s="114"/>
      <c r="AL1217" s="216" t="str">
        <f>IF(ISERROR(IF('T203'!B1217="","",'T203'!B1217)),"",IF('T203'!B1217="","",'T203'!B1217))</f>
        <v>A84512</v>
      </c>
      <c r="AM1217" s="216" t="str">
        <f>IF(ISERROR(IF('T203'!K1217="","",'T203'!K1217)),"",IF('T203'!K1217="","",'T203'!K1217))</f>
        <v>A49530</v>
      </c>
      <c r="AN1217" s="216">
        <f t="shared" si="44"/>
        <v>1217</v>
      </c>
      <c r="AO1217" s="216" t="str">
        <f>IF(ISERROR('T203'!L1217),"",'T203'!L1217)</f>
        <v xml:space="preserve"> </v>
      </c>
      <c r="AP1217" s="216">
        <f t="shared" si="43"/>
        <v>1</v>
      </c>
    </row>
    <row r="1218" spans="21:42" ht="15">
      <c r="U1218" s="114"/>
      <c r="AL1218" s="216" t="str">
        <f>IF(ISERROR(IF('T203'!B1218="","",'T203'!B1218)),"",IF('T203'!B1218="","",'T203'!B1218))</f>
        <v>A84514</v>
      </c>
      <c r="AM1218" s="216" t="str">
        <f>IF(ISERROR(IF('T203'!K1218="","",'T203'!K1218)),"",IF('T203'!K1218="","",'T203'!K1218))</f>
        <v>A49530</v>
      </c>
      <c r="AN1218" s="216">
        <f t="shared" si="44"/>
        <v>1218</v>
      </c>
      <c r="AO1218" s="216" t="str">
        <f>IF(ISERROR('T203'!L1218),"",'T203'!L1218)</f>
        <v xml:space="preserve"> </v>
      </c>
      <c r="AP1218" s="216">
        <f t="shared" si="43"/>
        <v>1</v>
      </c>
    </row>
    <row r="1219" spans="21:42" ht="15">
      <c r="U1219" s="114"/>
      <c r="AL1219" s="216" t="str">
        <f>IF(ISERROR(IF('T203'!B1219="","",'T203'!B1219)),"",IF('T203'!B1219="","",'T203'!B1219))</f>
        <v>A84516</v>
      </c>
      <c r="AM1219" s="216" t="str">
        <f>IF(ISERROR(IF('T203'!K1219="","",'T203'!K1219)),"",IF('T203'!K1219="","",'T203'!K1219))</f>
        <v>A49532</v>
      </c>
      <c r="AN1219" s="216">
        <f t="shared" si="44"/>
        <v>1219</v>
      </c>
      <c r="AO1219" s="216" t="str">
        <f>IF(ISERROR('T203'!L1219),"",'T203'!L1219)</f>
        <v xml:space="preserve"> </v>
      </c>
      <c r="AP1219" s="216">
        <f t="shared" si="43"/>
        <v>1</v>
      </c>
    </row>
    <row r="1220" spans="21:42" ht="15">
      <c r="U1220" s="114"/>
      <c r="AL1220" s="216" t="str">
        <f>IF(ISERROR(IF('T203'!B1220="","",'T203'!B1220)),"",IF('T203'!B1220="","",'T203'!B1220))</f>
        <v>A84518</v>
      </c>
      <c r="AM1220" s="216" t="str">
        <f>IF(ISERROR(IF('T203'!K1220="","",'T203'!K1220)),"",IF('T203'!K1220="","",'T203'!K1220))</f>
        <v>A49534</v>
      </c>
      <c r="AN1220" s="216">
        <f t="shared" si="44"/>
        <v>1220</v>
      </c>
      <c r="AO1220" s="216" t="str">
        <f>IF(ISERROR('T203'!L1220),"",'T203'!L1220)</f>
        <v xml:space="preserve"> </v>
      </c>
      <c r="AP1220" s="216">
        <f t="shared" si="43"/>
        <v>1</v>
      </c>
    </row>
    <row r="1221" spans="21:42" ht="15">
      <c r="U1221" s="114"/>
      <c r="AL1221" s="216" t="str">
        <f>IF(ISERROR(IF('T203'!B1221="","",'T203'!B1221)),"",IF('T203'!B1221="","",'T203'!B1221))</f>
        <v>A84520</v>
      </c>
      <c r="AM1221" s="216" t="str">
        <f>IF(ISERROR(IF('T203'!K1221="","",'T203'!K1221)),"",IF('T203'!K1221="","",'T203'!K1221))</f>
        <v>A49536</v>
      </c>
      <c r="AN1221" s="216">
        <f t="shared" si="44"/>
        <v>1221</v>
      </c>
      <c r="AO1221" s="216" t="str">
        <f>IF(ISERROR('T203'!L1221),"",'T203'!L1221)</f>
        <v xml:space="preserve"> </v>
      </c>
      <c r="AP1221" s="216">
        <f t="shared" ref="AP1221:AP1284" si="45">IF(AO1221="",0,1)</f>
        <v>1</v>
      </c>
    </row>
    <row r="1222" spans="21:42" ht="15">
      <c r="U1222" s="114"/>
      <c r="AL1222" s="216" t="str">
        <f>IF(ISERROR(IF('T203'!B1222="","",'T203'!B1222)),"",IF('T203'!B1222="","",'T203'!B1222))</f>
        <v>A84522</v>
      </c>
      <c r="AM1222" s="216" t="str">
        <f>IF(ISERROR(IF('T203'!K1222="","",'T203'!K1222)),"",IF('T203'!K1222="","",'T203'!K1222))</f>
        <v>A49538</v>
      </c>
      <c r="AN1222" s="216">
        <f t="shared" si="44"/>
        <v>1222</v>
      </c>
      <c r="AO1222" s="216" t="str">
        <f>IF(ISERROR('T203'!L1222),"",'T203'!L1222)</f>
        <v xml:space="preserve"> </v>
      </c>
      <c r="AP1222" s="216">
        <f t="shared" si="45"/>
        <v>1</v>
      </c>
    </row>
    <row r="1223" spans="21:42" ht="15">
      <c r="U1223" s="114"/>
      <c r="AL1223" s="216" t="str">
        <f>IF(ISERROR(IF('T203'!B1223="","",'T203'!B1223)),"",IF('T203'!B1223="","",'T203'!B1223))</f>
        <v>A84524</v>
      </c>
      <c r="AM1223" s="216" t="str">
        <f>IF(ISERROR(IF('T203'!K1223="","",'T203'!K1223)),"",IF('T203'!K1223="","",'T203'!K1223))</f>
        <v>A50002</v>
      </c>
      <c r="AN1223" s="216">
        <f t="shared" si="44"/>
        <v>1223</v>
      </c>
      <c r="AO1223" s="216" t="str">
        <f>IF(ISERROR('T203'!L1223),"",'T203'!L1223)</f>
        <v>36-41</v>
      </c>
      <c r="AP1223" s="216">
        <f t="shared" si="45"/>
        <v>1</v>
      </c>
    </row>
    <row r="1224" spans="21:42" ht="15">
      <c r="U1224" s="114"/>
      <c r="AL1224" s="216" t="str">
        <f>IF(ISERROR(IF('T203'!B1224="","",'T203'!B1224)),"",IF('T203'!B1224="","",'T203'!B1224))</f>
        <v>A84526</v>
      </c>
      <c r="AM1224" s="216" t="str">
        <f>IF(ISERROR(IF('T203'!K1224="","",'T203'!K1224)),"",IF('T203'!K1224="","",'T203'!K1224))</f>
        <v>A50002</v>
      </c>
      <c r="AN1224" s="216">
        <f t="shared" si="44"/>
        <v>1224</v>
      </c>
      <c r="AO1224" s="216" t="str">
        <f>IF(ISERROR('T203'!L1224),"",'T203'!L1224)</f>
        <v>42-47</v>
      </c>
      <c r="AP1224" s="216">
        <f t="shared" si="45"/>
        <v>1</v>
      </c>
    </row>
    <row r="1225" spans="21:42" ht="15">
      <c r="U1225" s="114"/>
      <c r="AL1225" s="216" t="str">
        <f>IF(ISERROR(IF('T203'!B1225="","",'T203'!B1225)),"",IF('T203'!B1225="","",'T203'!B1225))</f>
        <v>A84528</v>
      </c>
      <c r="AM1225" s="216" t="str">
        <f>IF(ISERROR(IF('T203'!K1225="","",'T203'!K1225)),"",IF('T203'!K1225="","",'T203'!K1225))</f>
        <v>A50502</v>
      </c>
      <c r="AN1225" s="216">
        <f t="shared" si="44"/>
        <v>1225</v>
      </c>
      <c r="AO1225" s="216" t="str">
        <f>IF(ISERROR('T203'!L1225),"",'T203'!L1225)</f>
        <v xml:space="preserve"> </v>
      </c>
      <c r="AP1225" s="216">
        <f t="shared" si="45"/>
        <v>1</v>
      </c>
    </row>
    <row r="1226" spans="21:42" ht="15">
      <c r="U1226" s="114"/>
      <c r="AL1226" s="216" t="str">
        <f>IF(ISERROR(IF('T203'!B1226="","",'T203'!B1226)),"",IF('T203'!B1226="","",'T203'!B1226))</f>
        <v>A84530</v>
      </c>
      <c r="AM1226" s="216" t="str">
        <f>IF(ISERROR(IF('T203'!K1226="","",'T203'!K1226)),"",IF('T203'!K1226="","",'T203'!K1226))</f>
        <v>A50502</v>
      </c>
      <c r="AN1226" s="216">
        <f t="shared" si="44"/>
        <v>1226</v>
      </c>
      <c r="AO1226" s="216" t="str">
        <f>IF(ISERROR('T203'!L1226),"",'T203'!L1226)</f>
        <v xml:space="preserve"> </v>
      </c>
      <c r="AP1226" s="216">
        <f t="shared" si="45"/>
        <v>1</v>
      </c>
    </row>
    <row r="1227" spans="21:42" ht="15">
      <c r="U1227" s="114"/>
      <c r="AL1227" s="216" t="str">
        <f>IF(ISERROR(IF('T203'!B1227="","",'T203'!B1227)),"",IF('T203'!B1227="","",'T203'!B1227))</f>
        <v>A84532</v>
      </c>
      <c r="AM1227" s="216" t="str">
        <f>IF(ISERROR(IF('T203'!K1227="","",'T203'!K1227)),"",IF('T203'!K1227="","",'T203'!K1227))</f>
        <v>A50504</v>
      </c>
      <c r="AN1227" s="216">
        <f t="shared" si="44"/>
        <v>1227</v>
      </c>
      <c r="AO1227" s="216" t="str">
        <f>IF(ISERROR('T203'!L1227),"",'T203'!L1227)</f>
        <v xml:space="preserve"> </v>
      </c>
      <c r="AP1227" s="216">
        <f t="shared" si="45"/>
        <v>1</v>
      </c>
    </row>
    <row r="1228" spans="21:42" ht="15">
      <c r="U1228" s="114"/>
      <c r="AL1228" s="216" t="str">
        <f>IF(ISERROR(IF('T203'!B1228="","",'T203'!B1228)),"",IF('T203'!B1228="","",'T203'!B1228))</f>
        <v>A84534</v>
      </c>
      <c r="AM1228" s="216" t="str">
        <f>IF(ISERROR(IF('T203'!K1228="","",'T203'!K1228)),"",IF('T203'!K1228="","",'T203'!K1228))</f>
        <v>A50504</v>
      </c>
      <c r="AN1228" s="216">
        <f t="shared" si="44"/>
        <v>1228</v>
      </c>
      <c r="AO1228" s="216" t="str">
        <f>IF(ISERROR('T203'!L1228),"",'T203'!L1228)</f>
        <v xml:space="preserve"> </v>
      </c>
      <c r="AP1228" s="216">
        <f t="shared" si="45"/>
        <v>1</v>
      </c>
    </row>
    <row r="1229" spans="21:42" ht="15">
      <c r="U1229" s="114"/>
      <c r="AL1229" s="216" t="str">
        <f>IF(ISERROR(IF('T203'!B1229="","",'T203'!B1229)),"",IF('T203'!B1229="","",'T203'!B1229))</f>
        <v>A84536</v>
      </c>
      <c r="AM1229" s="216" t="str">
        <f>IF(ISERROR(IF('T203'!K1229="","",'T203'!K1229)),"",IF('T203'!K1229="","",'T203'!K1229))</f>
        <v>A51002</v>
      </c>
      <c r="AN1229" s="216">
        <f t="shared" ref="AN1229:AN1292" si="46">1+AN1228</f>
        <v>1229</v>
      </c>
      <c r="AO1229" s="216" t="str">
        <f>IF(ISERROR('T203'!L1229),"",'T203'!L1229)</f>
        <v xml:space="preserve"> </v>
      </c>
      <c r="AP1229" s="216">
        <f t="shared" si="45"/>
        <v>1</v>
      </c>
    </row>
    <row r="1230" spans="21:42" ht="15">
      <c r="U1230" s="114"/>
      <c r="AL1230" s="216" t="str">
        <f>IF(ISERROR(IF('T203'!B1230="","",'T203'!B1230)),"",IF('T203'!B1230="","",'T203'!B1230))</f>
        <v>A84538</v>
      </c>
      <c r="AM1230" s="216" t="str">
        <f>IF(ISERROR(IF('T203'!K1230="","",'T203'!K1230)),"",IF('T203'!K1230="","",'T203'!K1230))</f>
        <v>A51004</v>
      </c>
      <c r="AN1230" s="216">
        <f t="shared" si="46"/>
        <v>1230</v>
      </c>
      <c r="AO1230" s="216" t="str">
        <f>IF(ISERROR('T203'!L1230),"",'T203'!L1230)</f>
        <v>7</v>
      </c>
      <c r="AP1230" s="216">
        <f t="shared" si="45"/>
        <v>1</v>
      </c>
    </row>
    <row r="1231" spans="21:42">
      <c r="AL1231" s="216" t="str">
        <f>IF(ISERROR(IF('T203'!B1231="","",'T203'!B1231)),"",IF('T203'!B1231="","",'T203'!B1231))</f>
        <v>A85002</v>
      </c>
      <c r="AM1231" s="216" t="str">
        <f>IF(ISERROR(IF('T203'!K1231="","",'T203'!K1231)),"",IF('T203'!K1231="","",'T203'!K1231))</f>
        <v>A51006</v>
      </c>
      <c r="AN1231" s="216">
        <f t="shared" si="46"/>
        <v>1231</v>
      </c>
      <c r="AO1231" s="216" t="str">
        <f>IF(ISERROR('T203'!L1231),"",'T203'!L1231)</f>
        <v>10-12</v>
      </c>
      <c r="AP1231" s="216">
        <f t="shared" si="45"/>
        <v>1</v>
      </c>
    </row>
    <row r="1232" spans="21:42">
      <c r="AL1232" s="216" t="str">
        <f>IF(ISERROR(IF('T203'!B1232="","",'T203'!B1232)),"",IF('T203'!B1232="","",'T203'!B1232))</f>
        <v>A85004</v>
      </c>
      <c r="AM1232" s="216" t="str">
        <f>IF(ISERROR(IF('T203'!K1232="","",'T203'!K1232)),"",IF('T203'!K1232="","",'T203'!K1232))</f>
        <v>A51006</v>
      </c>
      <c r="AN1232" s="216">
        <f t="shared" si="46"/>
        <v>1232</v>
      </c>
      <c r="AO1232" s="216" t="str">
        <f>IF(ISERROR('T203'!L1232),"",'T203'!L1232)</f>
        <v>5-8</v>
      </c>
      <c r="AP1232" s="216">
        <f t="shared" si="45"/>
        <v>1</v>
      </c>
    </row>
    <row r="1233" spans="38:42">
      <c r="AL1233" s="216" t="str">
        <f>IF(ISERROR(IF('T203'!B1233="","",'T203'!B1233)),"",IF('T203'!B1233="","",'T203'!B1233))</f>
        <v>A85006</v>
      </c>
      <c r="AM1233" s="216" t="str">
        <f>IF(ISERROR(IF('T203'!K1233="","",'T203'!K1233)),"",IF('T203'!K1233="","",'T203'!K1233))</f>
        <v>A51006</v>
      </c>
      <c r="AN1233" s="216">
        <f t="shared" si="46"/>
        <v>1233</v>
      </c>
      <c r="AO1233" s="216" t="str">
        <f>IF(ISERROR('T203'!L1233),"",'T203'!L1233)</f>
        <v>CEDAR FORK</v>
      </c>
      <c r="AP1233" s="216">
        <f t="shared" si="45"/>
        <v>1</v>
      </c>
    </row>
    <row r="1234" spans="38:42">
      <c r="AL1234" s="216" t="str">
        <f>IF(ISERROR(IF('T203'!B1234="","",'T203'!B1234)),"",IF('T203'!B1234="","",'T203'!B1234))</f>
        <v>A85502</v>
      </c>
      <c r="AM1234" s="216" t="str">
        <f>IF(ISERROR(IF('T203'!K1234="","",'T203'!K1234)),"",IF('T203'!K1234="","",'T203'!K1234))</f>
        <v>A51006</v>
      </c>
      <c r="AN1234" s="216">
        <f t="shared" si="46"/>
        <v>1234</v>
      </c>
      <c r="AO1234" s="216" t="str">
        <f>IF(ISERROR('T203'!L1234),"",'T203'!L1234)</f>
        <v>LOWER 4' BED 8</v>
      </c>
      <c r="AP1234" s="216">
        <f t="shared" si="45"/>
        <v>1</v>
      </c>
    </row>
    <row r="1235" spans="38:42">
      <c r="AL1235" s="216" t="str">
        <f>IF(ISERROR(IF('T203'!B1235="","",'T203'!B1235)),"",IF('T203'!B1235="","",'T203'!B1235))</f>
        <v>A85504</v>
      </c>
      <c r="AM1235" s="216" t="str">
        <f>IF(ISERROR(IF('T203'!K1235="","",'T203'!K1235)),"",IF('T203'!K1235="","",'T203'!K1235))</f>
        <v>A52002</v>
      </c>
      <c r="AN1235" s="216">
        <f t="shared" si="46"/>
        <v>1235</v>
      </c>
      <c r="AO1235" s="216" t="str">
        <f>IF(ISERROR('T203'!L1235),"",'T203'!L1235)</f>
        <v>5-9A</v>
      </c>
      <c r="AP1235" s="216">
        <f t="shared" si="45"/>
        <v>1</v>
      </c>
    </row>
    <row r="1236" spans="38:42">
      <c r="AL1236" s="216" t="str">
        <f>IF(ISERROR(IF('T203'!B1236="","",'T203'!B1236)),"",IF('T203'!B1236="","",'T203'!B1236))</f>
        <v>A85506</v>
      </c>
      <c r="AM1236" s="216" t="str">
        <f>IF(ISERROR(IF('T203'!K1236="","",'T203'!K1236)),"",IF('T203'!K1236="","",'T203'!K1236))</f>
        <v>A52002</v>
      </c>
      <c r="AN1236" s="216">
        <f t="shared" si="46"/>
        <v>1236</v>
      </c>
      <c r="AO1236" s="216" t="str">
        <f>IF(ISERROR('T203'!L1236),"",'T203'!L1236)</f>
        <v>9-10</v>
      </c>
      <c r="AP1236" s="216">
        <f t="shared" si="45"/>
        <v>1</v>
      </c>
    </row>
    <row r="1237" spans="38:42">
      <c r="AL1237" s="216" t="str">
        <f>IF(ISERROR(IF('T203'!B1237="","",'T203'!B1237)),"",IF('T203'!B1237="","",'T203'!B1237))</f>
        <v>A85508</v>
      </c>
      <c r="AM1237" s="216" t="str">
        <f>IF(ISERROR(IF('T203'!K1237="","",'T203'!K1237)),"",IF('T203'!K1237="","",'T203'!K1237))</f>
        <v>A52004</v>
      </c>
      <c r="AN1237" s="216">
        <f t="shared" si="46"/>
        <v>1237</v>
      </c>
      <c r="AO1237" s="216" t="str">
        <f>IF(ISERROR('T203'!L1237),"",'T203'!L1237)</f>
        <v>2-10</v>
      </c>
      <c r="AP1237" s="216">
        <f t="shared" si="45"/>
        <v>1</v>
      </c>
    </row>
    <row r="1238" spans="38:42">
      <c r="AL1238" s="216" t="str">
        <f>IF(ISERROR(IF('T203'!B1238="","",'T203'!B1238)),"",IF('T203'!B1238="","",'T203'!B1238))</f>
        <v>A85510</v>
      </c>
      <c r="AM1238" s="216" t="str">
        <f>IF(ISERROR(IF('T203'!K1238="","",'T203'!K1238)),"",IF('T203'!K1238="","",'T203'!K1238))</f>
        <v>A52004</v>
      </c>
      <c r="AN1238" s="216">
        <f t="shared" si="46"/>
        <v>1238</v>
      </c>
      <c r="AO1238" s="216" t="str">
        <f>IF(ISERROR('T203'!L1238),"",'T203'!L1238)</f>
        <v>2-5</v>
      </c>
      <c r="AP1238" s="216">
        <f t="shared" si="45"/>
        <v>1</v>
      </c>
    </row>
    <row r="1239" spans="38:42">
      <c r="AL1239" s="216" t="str">
        <f>IF(ISERROR(IF('T203'!B1239="","",'T203'!B1239)),"",IF('T203'!B1239="","",'T203'!B1239))</f>
        <v>A85512</v>
      </c>
      <c r="AM1239" s="216" t="str">
        <f>IF(ISERROR(IF('T203'!K1239="","",'T203'!K1239)),"",IF('T203'!K1239="","",'T203'!K1239))</f>
        <v>A52004</v>
      </c>
      <c r="AN1239" s="216">
        <f t="shared" si="46"/>
        <v>1239</v>
      </c>
      <c r="AO1239" s="216" t="str">
        <f>IF(ISERROR('T203'!L1239),"",'T203'!L1239)</f>
        <v>21</v>
      </c>
      <c r="AP1239" s="216">
        <f t="shared" si="45"/>
        <v>1</v>
      </c>
    </row>
    <row r="1240" spans="38:42">
      <c r="AL1240" s="216" t="str">
        <f>IF(ISERROR(IF('T203'!B1240="","",'T203'!B1240)),"",IF('T203'!B1240="","",'T203'!B1240))</f>
        <v>A86002</v>
      </c>
      <c r="AM1240" s="216" t="str">
        <f>IF(ISERROR(IF('T203'!K1240="","",'T203'!K1240)),"",IF('T203'!K1240="","",'T203'!K1240))</f>
        <v>A52004</v>
      </c>
      <c r="AN1240" s="216">
        <f t="shared" si="46"/>
        <v>1240</v>
      </c>
      <c r="AO1240" s="216" t="str">
        <f>IF(ISERROR('T203'!L1240),"",'T203'!L1240)</f>
        <v>21-22</v>
      </c>
      <c r="AP1240" s="216">
        <f t="shared" si="45"/>
        <v>1</v>
      </c>
    </row>
    <row r="1241" spans="38:42">
      <c r="AL1241" s="216" t="str">
        <f>IF(ISERROR(IF('T203'!B1241="","",'T203'!B1241)),"",IF('T203'!B1241="","",'T203'!B1241))</f>
        <v>A86502</v>
      </c>
      <c r="AM1241" s="216" t="str">
        <f>IF(ISERROR(IF('T203'!K1241="","",'T203'!K1241)),"",IF('T203'!K1241="","",'T203'!K1241))</f>
        <v>A52004</v>
      </c>
      <c r="AN1241" s="216">
        <f t="shared" si="46"/>
        <v>1241</v>
      </c>
      <c r="AO1241" s="216" t="str">
        <f>IF(ISERROR('T203'!L1241),"",'T203'!L1241)</f>
        <v>23</v>
      </c>
      <c r="AP1241" s="216">
        <f t="shared" si="45"/>
        <v>1</v>
      </c>
    </row>
    <row r="1242" spans="38:42">
      <c r="AL1242" s="216" t="str">
        <f>IF(ISERROR(IF('T203'!B1242="","",'T203'!B1242)),"",IF('T203'!B1242="","",'T203'!B1242))</f>
        <v>A86504</v>
      </c>
      <c r="AM1242" s="216" t="str">
        <f>IF(ISERROR(IF('T203'!K1242="","",'T203'!K1242)),"",IF('T203'!K1242="","",'T203'!K1242))</f>
        <v>A52004</v>
      </c>
      <c r="AN1242" s="216">
        <f t="shared" si="46"/>
        <v>1242</v>
      </c>
      <c r="AO1242" s="216" t="str">
        <f>IF(ISERROR('T203'!L1242),"",'T203'!L1242)</f>
        <v>23-24</v>
      </c>
      <c r="AP1242" s="216">
        <f t="shared" si="45"/>
        <v>1</v>
      </c>
    </row>
    <row r="1243" spans="38:42">
      <c r="AL1243" s="216" t="str">
        <f>IF(ISERROR(IF('T203'!B1243="","",'T203'!B1243)),"",IF('T203'!B1243="","",'T203'!B1243))</f>
        <v>A86506</v>
      </c>
      <c r="AM1243" s="216" t="str">
        <f>IF(ISERROR(IF('T203'!K1243="","",'T203'!K1243)),"",IF('T203'!K1243="","",'T203'!K1243))</f>
        <v>A52004</v>
      </c>
      <c r="AN1243" s="216">
        <f t="shared" si="46"/>
        <v>1243</v>
      </c>
      <c r="AO1243" s="216" t="str">
        <f>IF(ISERROR('T203'!L1243),"",'T203'!L1243)</f>
        <v>6-10</v>
      </c>
      <c r="AP1243" s="216">
        <f t="shared" si="45"/>
        <v>1</v>
      </c>
    </row>
    <row r="1244" spans="38:42">
      <c r="AL1244" s="216" t="str">
        <f>IF(ISERROR(IF('T203'!B1244="","",'T203'!B1244)),"",IF('T203'!B1244="","",'T203'!B1244))</f>
        <v>A86508</v>
      </c>
      <c r="AM1244" s="216" t="str">
        <f>IF(ISERROR(IF('T203'!K1244="","",'T203'!K1244)),"",IF('T203'!K1244="","",'T203'!K1244))</f>
        <v>A52006</v>
      </c>
      <c r="AN1244" s="216">
        <f t="shared" si="46"/>
        <v>1244</v>
      </c>
      <c r="AO1244" s="216" t="str">
        <f>IF(ISERROR('T203'!L1244),"",'T203'!L1244)</f>
        <v>2-10</v>
      </c>
      <c r="AP1244" s="216">
        <f t="shared" si="45"/>
        <v>1</v>
      </c>
    </row>
    <row r="1245" spans="38:42">
      <c r="AL1245" s="216" t="str">
        <f>IF(ISERROR(IF('T203'!B1245="","",'T203'!B1245)),"",IF('T203'!B1245="","",'T203'!B1245))</f>
        <v>A87002</v>
      </c>
      <c r="AM1245" s="216" t="str">
        <f>IF(ISERROR(IF('T203'!K1245="","",'T203'!K1245)),"",IF('T203'!K1245="","",'T203'!K1245))</f>
        <v>A52006</v>
      </c>
      <c r="AN1245" s="216">
        <f t="shared" si="46"/>
        <v>1245</v>
      </c>
      <c r="AO1245" s="216" t="str">
        <f>IF(ISERROR('T203'!L1245),"",'T203'!L1245)</f>
        <v>2-5</v>
      </c>
      <c r="AP1245" s="216">
        <f t="shared" si="45"/>
        <v>1</v>
      </c>
    </row>
    <row r="1246" spans="38:42">
      <c r="AL1246" s="216" t="str">
        <f>IF(ISERROR(IF('T203'!B1246="","",'T203'!B1246)),"",IF('T203'!B1246="","",'T203'!B1246))</f>
        <v>A87004</v>
      </c>
      <c r="AM1246" s="216" t="str">
        <f>IF(ISERROR(IF('T203'!K1246="","",'T203'!K1246)),"",IF('T203'!K1246="","",'T203'!K1246))</f>
        <v>A52006</v>
      </c>
      <c r="AN1246" s="216">
        <f t="shared" si="46"/>
        <v>1246</v>
      </c>
      <c r="AO1246" s="216" t="str">
        <f>IF(ISERROR('T203'!L1246),"",'T203'!L1246)</f>
        <v>21</v>
      </c>
      <c r="AP1246" s="216">
        <f t="shared" si="45"/>
        <v>1</v>
      </c>
    </row>
    <row r="1247" spans="38:42">
      <c r="AL1247" s="216" t="str">
        <f>IF(ISERROR(IF('T203'!B1247="","",'T203'!B1247)),"",IF('T203'!B1247="","",'T203'!B1247))</f>
        <v>A88002</v>
      </c>
      <c r="AM1247" s="216" t="str">
        <f>IF(ISERROR(IF('T203'!K1247="","",'T203'!K1247)),"",IF('T203'!K1247="","",'T203'!K1247))</f>
        <v>A52006</v>
      </c>
      <c r="AN1247" s="216">
        <f t="shared" si="46"/>
        <v>1247</v>
      </c>
      <c r="AO1247" s="216" t="str">
        <f>IF(ISERROR('T203'!L1247),"",'T203'!L1247)</f>
        <v>21-22</v>
      </c>
      <c r="AP1247" s="216">
        <f t="shared" si="45"/>
        <v>1</v>
      </c>
    </row>
    <row r="1248" spans="38:42">
      <c r="AL1248" s="216" t="str">
        <f>IF(ISERROR(IF('T203'!B1248="","",'T203'!B1248)),"",IF('T203'!B1248="","",'T203'!B1248))</f>
        <v>A88502</v>
      </c>
      <c r="AM1248" s="216" t="str">
        <f>IF(ISERROR(IF('T203'!K1248="","",'T203'!K1248)),"",IF('T203'!K1248="","",'T203'!K1248))</f>
        <v>A52006</v>
      </c>
      <c r="AN1248" s="216">
        <f t="shared" si="46"/>
        <v>1248</v>
      </c>
      <c r="AO1248" s="216" t="str">
        <f>IF(ISERROR('T203'!L1248),"",'T203'!L1248)</f>
        <v>23</v>
      </c>
      <c r="AP1248" s="216">
        <f t="shared" si="45"/>
        <v>1</v>
      </c>
    </row>
    <row r="1249" spans="38:42">
      <c r="AL1249" s="216" t="str">
        <f>IF(ISERROR(IF('T203'!B1249="","",'T203'!B1249)),"",IF('T203'!B1249="","",'T203'!B1249))</f>
        <v>A88504</v>
      </c>
      <c r="AM1249" s="216" t="str">
        <f>IF(ISERROR(IF('T203'!K1249="","",'T203'!K1249)),"",IF('T203'!K1249="","",'T203'!K1249))</f>
        <v>A52006</v>
      </c>
      <c r="AN1249" s="216">
        <f t="shared" si="46"/>
        <v>1249</v>
      </c>
      <c r="AO1249" s="216" t="str">
        <f>IF(ISERROR('T203'!L1249),"",'T203'!L1249)</f>
        <v>23-24</v>
      </c>
      <c r="AP1249" s="216">
        <f t="shared" si="45"/>
        <v>1</v>
      </c>
    </row>
    <row r="1250" spans="38:42">
      <c r="AL1250" s="216" t="str">
        <f>IF(ISERROR(IF('T203'!B1250="","",'T203'!B1250)),"",IF('T203'!B1250="","",'T203'!B1250))</f>
        <v>A89002</v>
      </c>
      <c r="AM1250" s="216" t="str">
        <f>IF(ISERROR(IF('T203'!K1250="","",'T203'!K1250)),"",IF('T203'!K1250="","",'T203'!K1250))</f>
        <v>A52006</v>
      </c>
      <c r="AN1250" s="216">
        <f t="shared" si="46"/>
        <v>1250</v>
      </c>
      <c r="AO1250" s="216" t="str">
        <f>IF(ISERROR('T203'!L1250),"",'T203'!L1250)</f>
        <v>6-10</v>
      </c>
      <c r="AP1250" s="216">
        <f t="shared" si="45"/>
        <v>1</v>
      </c>
    </row>
    <row r="1251" spans="38:42">
      <c r="AL1251" s="216" t="str">
        <f>IF(ISERROR(IF('T203'!B1251="","",'T203'!B1251)),"",IF('T203'!B1251="","",'T203'!B1251))</f>
        <v>A89004</v>
      </c>
      <c r="AM1251" s="216" t="str">
        <f>IF(ISERROR(IF('T203'!K1251="","",'T203'!K1251)),"",IF('T203'!K1251="","",'T203'!K1251))</f>
        <v>A52008</v>
      </c>
      <c r="AN1251" s="216">
        <f t="shared" si="46"/>
        <v>1251</v>
      </c>
      <c r="AO1251" s="216" t="str">
        <f>IF(ISERROR('T203'!L1251),"",'T203'!L1251)</f>
        <v>24</v>
      </c>
      <c r="AP1251" s="216">
        <f t="shared" si="45"/>
        <v>1</v>
      </c>
    </row>
    <row r="1252" spans="38:42">
      <c r="AL1252" s="216" t="str">
        <f>IF(ISERROR(IF('T203'!B1252="","",'T203'!B1252)),"",IF('T203'!B1252="","",'T203'!B1252))</f>
        <v>A89006</v>
      </c>
      <c r="AM1252" s="216" t="str">
        <f>IF(ISERROR(IF('T203'!K1252="","",'T203'!K1252)),"",IF('T203'!K1252="","",'T203'!K1252))</f>
        <v>A52010</v>
      </c>
      <c r="AN1252" s="216">
        <f t="shared" si="46"/>
        <v>1252</v>
      </c>
      <c r="AO1252" s="216" t="str">
        <f>IF(ISERROR('T203'!L1252),"",'T203'!L1252)</f>
        <v xml:space="preserve"> </v>
      </c>
      <c r="AP1252" s="216">
        <f t="shared" si="45"/>
        <v>1</v>
      </c>
    </row>
    <row r="1253" spans="38:42">
      <c r="AL1253" s="216" t="str">
        <f>IF(ISERROR(IF('T203'!B1253="","",'T203'!B1253)),"",IF('T203'!B1253="","",'T203'!B1253))</f>
        <v>A89008</v>
      </c>
      <c r="AM1253" s="216" t="str">
        <f>IF(ISERROR(IF('T203'!K1253="","",'T203'!K1253)),"",IF('T203'!K1253="","",'T203'!K1253))</f>
        <v>A52502</v>
      </c>
      <c r="AN1253" s="216">
        <f t="shared" si="46"/>
        <v>1253</v>
      </c>
      <c r="AO1253" s="216" t="str">
        <f>IF(ISERROR('T203'!L1253),"",'T203'!L1253)</f>
        <v xml:space="preserve"> </v>
      </c>
      <c r="AP1253" s="216">
        <f t="shared" si="45"/>
        <v>1</v>
      </c>
    </row>
    <row r="1254" spans="38:42">
      <c r="AL1254" s="216" t="str">
        <f>IF(ISERROR(IF('T203'!B1254="","",'T203'!B1254)),"",IF('T203'!B1254="","",'T203'!B1254))</f>
        <v>A89010</v>
      </c>
      <c r="AM1254" s="216" t="str">
        <f>IF(ISERROR(IF('T203'!K1254="","",'T203'!K1254)),"",IF('T203'!K1254="","",'T203'!K1254))</f>
        <v>A52502</v>
      </c>
      <c r="AN1254" s="216">
        <f t="shared" si="46"/>
        <v>1254</v>
      </c>
      <c r="AO1254" s="216" t="str">
        <f>IF(ISERROR('T203'!L1254),"",'T203'!L1254)</f>
        <v xml:space="preserve"> </v>
      </c>
      <c r="AP1254" s="216">
        <f t="shared" si="45"/>
        <v>1</v>
      </c>
    </row>
    <row r="1255" spans="38:42">
      <c r="AL1255" s="216" t="str">
        <f>IF(ISERROR(IF('T203'!B1255="","",'T203'!B1255)),"",IF('T203'!B1255="","",'T203'!B1255))</f>
        <v>A89012</v>
      </c>
      <c r="AM1255" s="216" t="str">
        <f>IF(ISERROR(IF('T203'!K1255="","",'T203'!K1255)),"",IF('T203'!K1255="","",'T203'!K1255))</f>
        <v>A52504</v>
      </c>
      <c r="AN1255" s="216">
        <f t="shared" si="46"/>
        <v>1255</v>
      </c>
      <c r="AO1255" s="216" t="str">
        <f>IF(ISERROR('T203'!L1255),"",'T203'!L1255)</f>
        <v xml:space="preserve"> </v>
      </c>
      <c r="AP1255" s="216">
        <f t="shared" si="45"/>
        <v>1</v>
      </c>
    </row>
    <row r="1256" spans="38:42">
      <c r="AL1256" s="216" t="str">
        <f>IF(ISERROR(IF('T203'!B1256="","",'T203'!B1256)),"",IF('T203'!B1256="","",'T203'!B1256))</f>
        <v>A89502</v>
      </c>
      <c r="AM1256" s="216" t="str">
        <f>IF(ISERROR(IF('T203'!K1256="","",'T203'!K1256)),"",IF('T203'!K1256="","",'T203'!K1256))</f>
        <v>A52506</v>
      </c>
      <c r="AN1256" s="216">
        <f t="shared" si="46"/>
        <v>1256</v>
      </c>
      <c r="AO1256" s="216" t="str">
        <f>IF(ISERROR('T203'!L1256),"",'T203'!L1256)</f>
        <v xml:space="preserve"> </v>
      </c>
      <c r="AP1256" s="216">
        <f t="shared" si="45"/>
        <v>1</v>
      </c>
    </row>
    <row r="1257" spans="38:42">
      <c r="AL1257" s="216" t="str">
        <f>IF(ISERROR(IF('T203'!B1257="","",'T203'!B1257)),"",IF('T203'!B1257="","",'T203'!B1257))</f>
        <v>A89503</v>
      </c>
      <c r="AM1257" s="216" t="str">
        <f>IF(ISERROR(IF('T203'!K1257="","",'T203'!K1257)),"",IF('T203'!K1257="","",'T203'!K1257))</f>
        <v>A52508</v>
      </c>
      <c r="AN1257" s="216">
        <f t="shared" si="46"/>
        <v>1257</v>
      </c>
      <c r="AO1257" s="216" t="str">
        <f>IF(ISERROR('T203'!L1257),"",'T203'!L1257)</f>
        <v xml:space="preserve"> </v>
      </c>
      <c r="AP1257" s="216">
        <f t="shared" si="45"/>
        <v>1</v>
      </c>
    </row>
    <row r="1258" spans="38:42">
      <c r="AL1258" s="216" t="str">
        <f>IF(ISERROR(IF('T203'!B1258="","",'T203'!B1258)),"",IF('T203'!B1258="","",'T203'!B1258))</f>
        <v>A90002</v>
      </c>
      <c r="AM1258" s="216" t="str">
        <f>IF(ISERROR(IF('T203'!K1258="","",'T203'!K1258)),"",IF('T203'!K1258="","",'T203'!K1258))</f>
        <v>A52510</v>
      </c>
      <c r="AN1258" s="216">
        <f t="shared" si="46"/>
        <v>1258</v>
      </c>
      <c r="AO1258" s="216" t="str">
        <f>IF(ISERROR('T203'!L1258),"",'T203'!L1258)</f>
        <v xml:space="preserve"> </v>
      </c>
      <c r="AP1258" s="216">
        <f t="shared" si="45"/>
        <v>1</v>
      </c>
    </row>
    <row r="1259" spans="38:42">
      <c r="AL1259" s="216" t="str">
        <f>IF(ISERROR(IF('T203'!B1259="","",'T203'!B1259)),"",IF('T203'!B1259="","",'T203'!B1259))</f>
        <v>A90504</v>
      </c>
      <c r="AM1259" s="216" t="str">
        <f>IF(ISERROR(IF('T203'!K1259="","",'T203'!K1259)),"",IF('T203'!K1259="","",'T203'!K1259))</f>
        <v>A52512</v>
      </c>
      <c r="AN1259" s="216">
        <f t="shared" si="46"/>
        <v>1259</v>
      </c>
      <c r="AO1259" s="216" t="str">
        <f>IF(ISERROR('T203'!L1259),"",'T203'!L1259)</f>
        <v xml:space="preserve"> </v>
      </c>
      <c r="AP1259" s="216">
        <f t="shared" si="45"/>
        <v>1</v>
      </c>
    </row>
    <row r="1260" spans="38:42">
      <c r="AL1260" s="216" t="str">
        <f>IF(ISERROR(IF('T203'!B1260="","",'T203'!B1260)),"",IF('T203'!B1260="","",'T203'!B1260))</f>
        <v>A90506</v>
      </c>
      <c r="AM1260" s="216" t="str">
        <f>IF(ISERROR(IF('T203'!K1260="","",'T203'!K1260)),"",IF('T203'!K1260="","",'T203'!K1260))</f>
        <v>A53002</v>
      </c>
      <c r="AN1260" s="216">
        <f t="shared" si="46"/>
        <v>1260</v>
      </c>
      <c r="AO1260" s="216" t="str">
        <f>IF(ISERROR('T203'!L1260),"",'T203'!L1260)</f>
        <v>1-5</v>
      </c>
      <c r="AP1260" s="216">
        <f t="shared" si="45"/>
        <v>1</v>
      </c>
    </row>
    <row r="1261" spans="38:42">
      <c r="AL1261" s="216" t="str">
        <f>IF(ISERROR(IF('T203'!B1261="","",'T203'!B1261)),"",IF('T203'!B1261="","",'T203'!B1261))</f>
        <v>A90508</v>
      </c>
      <c r="AM1261" s="216" t="str">
        <f>IF(ISERROR(IF('T203'!K1261="","",'T203'!K1261)),"",IF('T203'!K1261="","",'T203'!K1261))</f>
        <v>A53002</v>
      </c>
      <c r="AN1261" s="216">
        <f t="shared" si="46"/>
        <v>1261</v>
      </c>
      <c r="AO1261" s="216" t="str">
        <f>IF(ISERROR('T203'!L1261),"",'T203'!L1261)</f>
        <v>5-7</v>
      </c>
      <c r="AP1261" s="216">
        <f t="shared" si="45"/>
        <v>1</v>
      </c>
    </row>
    <row r="1262" spans="38:42">
      <c r="AL1262" s="216" t="str">
        <f>IF(ISERROR(IF('T203'!B1262="","",'T203'!B1262)),"",IF('T203'!B1262="","",'T203'!B1262))</f>
        <v>A90510</v>
      </c>
      <c r="AM1262" s="216" t="str">
        <f>IF(ISERROR(IF('T203'!K1262="","",'T203'!K1262)),"",IF('T203'!K1262="","",'T203'!K1262))</f>
        <v>A53004</v>
      </c>
      <c r="AN1262" s="216">
        <f t="shared" si="46"/>
        <v>1262</v>
      </c>
      <c r="AO1262" s="216" t="str">
        <f>IF(ISERROR('T203'!L1262),"",'T203'!L1262)</f>
        <v>1</v>
      </c>
      <c r="AP1262" s="216">
        <f t="shared" si="45"/>
        <v>1</v>
      </c>
    </row>
    <row r="1263" spans="38:42">
      <c r="AL1263" s="216" t="str">
        <f>IF(ISERROR(IF('T203'!B1263="","",'T203'!B1263)),"",IF('T203'!B1263="","",'T203'!B1263))</f>
        <v>A91502</v>
      </c>
      <c r="AM1263" s="216" t="str">
        <f>IF(ISERROR(IF('T203'!K1263="","",'T203'!K1263)),"",IF('T203'!K1263="","",'T203'!K1263))</f>
        <v>A53004</v>
      </c>
      <c r="AN1263" s="216">
        <f t="shared" si="46"/>
        <v>1263</v>
      </c>
      <c r="AO1263" s="216" t="str">
        <f>IF(ISERROR('T203'!L1263),"",'T203'!L1263)</f>
        <v>FULL FACE</v>
      </c>
      <c r="AP1263" s="216">
        <f t="shared" si="45"/>
        <v>1</v>
      </c>
    </row>
    <row r="1264" spans="38:42">
      <c r="AL1264" s="216" t="str">
        <f>IF(ISERROR(IF('T203'!B1264="","",'T203'!B1264)),"",IF('T203'!B1264="","",'T203'!B1264))</f>
        <v>A92002</v>
      </c>
      <c r="AM1264" s="216" t="str">
        <f>IF(ISERROR(IF('T203'!K1264="","",'T203'!K1264)),"",IF('T203'!K1264="","",'T203'!K1264))</f>
        <v>A53006</v>
      </c>
      <c r="AN1264" s="216">
        <f t="shared" si="46"/>
        <v>1264</v>
      </c>
      <c r="AO1264" s="216" t="str">
        <f>IF(ISERROR('T203'!L1264),"",'T203'!L1264)</f>
        <v>1-5</v>
      </c>
      <c r="AP1264" s="216">
        <f t="shared" si="45"/>
        <v>1</v>
      </c>
    </row>
    <row r="1265" spans="38:42">
      <c r="AL1265" s="216" t="str">
        <f>IF(ISERROR(IF('T203'!B1265="","",'T203'!B1265)),"",IF('T203'!B1265="","",'T203'!B1265))</f>
        <v>A92004</v>
      </c>
      <c r="AM1265" s="216" t="str">
        <f>IF(ISERROR(IF('T203'!K1265="","",'T203'!K1265)),"",IF('T203'!K1265="","",'T203'!K1265))</f>
        <v>A53006</v>
      </c>
      <c r="AN1265" s="216">
        <f t="shared" si="46"/>
        <v>1265</v>
      </c>
      <c r="AO1265" s="216" t="str">
        <f>IF(ISERROR('T203'!L1265),"",'T203'!L1265)</f>
        <v>1-6</v>
      </c>
      <c r="AP1265" s="216">
        <f t="shared" si="45"/>
        <v>1</v>
      </c>
    </row>
    <row r="1266" spans="38:42">
      <c r="AL1266" s="216" t="str">
        <f>IF(ISERROR(IF('T203'!B1266="","",'T203'!B1266)),"",IF('T203'!B1266="","",'T203'!B1266))</f>
        <v>A92006</v>
      </c>
      <c r="AM1266" s="216" t="str">
        <f>IF(ISERROR(IF('T203'!K1266="","",'T203'!K1266)),"",IF('T203'!K1266="","",'T203'!K1266))</f>
        <v>A53008</v>
      </c>
      <c r="AN1266" s="216">
        <f t="shared" si="46"/>
        <v>1266</v>
      </c>
      <c r="AO1266" s="216" t="str">
        <f>IF(ISERROR('T203'!L1266),"",'T203'!L1266)</f>
        <v>1</v>
      </c>
      <c r="AP1266" s="216">
        <f t="shared" si="45"/>
        <v>1</v>
      </c>
    </row>
    <row r="1267" spans="38:42">
      <c r="AL1267" s="216" t="str">
        <f>IF(ISERROR(IF('T203'!B1267="","",'T203'!B1267)),"",IF('T203'!B1267="","",'T203'!B1267))</f>
        <v>A92008</v>
      </c>
      <c r="AM1267" s="216" t="str">
        <f>IF(ISERROR(IF('T203'!K1267="","",'T203'!K1267)),"",IF('T203'!K1267="","",'T203'!K1267))</f>
        <v>A53008</v>
      </c>
      <c r="AN1267" s="216">
        <f t="shared" si="46"/>
        <v>1267</v>
      </c>
      <c r="AO1267" s="216" t="str">
        <f>IF(ISERROR('T203'!L1267),"",'T203'!L1267)</f>
        <v>4-5</v>
      </c>
      <c r="AP1267" s="216">
        <f t="shared" si="45"/>
        <v>1</v>
      </c>
    </row>
    <row r="1268" spans="38:42">
      <c r="AL1268" s="216" t="str">
        <f>IF(ISERROR(IF('T203'!B1268="","",'T203'!B1268)),"",IF('T203'!B1268="","",'T203'!B1268))</f>
        <v>A92010</v>
      </c>
      <c r="AM1268" s="216" t="str">
        <f>IF(ISERROR(IF('T203'!K1268="","",'T203'!K1268)),"",IF('T203'!K1268="","",'T203'!K1268))</f>
        <v>A53010</v>
      </c>
      <c r="AN1268" s="216">
        <f t="shared" si="46"/>
        <v>1268</v>
      </c>
      <c r="AO1268" s="216" t="str">
        <f>IF(ISERROR('T203'!L1268),"",'T203'!L1268)</f>
        <v>1-3</v>
      </c>
      <c r="AP1268" s="216">
        <f t="shared" si="45"/>
        <v>1</v>
      </c>
    </row>
    <row r="1269" spans="38:42">
      <c r="AL1269" s="216" t="str">
        <f>IF(ISERROR(IF('T203'!B1269="","",'T203'!B1269)),"",IF('T203'!B1269="","",'T203'!B1269))</f>
        <v>A92012</v>
      </c>
      <c r="AM1269" s="216" t="str">
        <f>IF(ISERROR(IF('T203'!K1269="","",'T203'!K1269)),"",IF('T203'!K1269="","",'T203'!K1269))</f>
        <v>A53010</v>
      </c>
      <c r="AN1269" s="216">
        <f t="shared" si="46"/>
        <v>1269</v>
      </c>
      <c r="AO1269" s="216" t="str">
        <f>IF(ISERROR('T203'!L1269),"",'T203'!L1269)</f>
        <v>2-3</v>
      </c>
      <c r="AP1269" s="216">
        <f t="shared" si="45"/>
        <v>1</v>
      </c>
    </row>
    <row r="1270" spans="38:42">
      <c r="AL1270" s="216" t="str">
        <f>IF(ISERROR(IF('T203'!B1270="","",'T203'!B1270)),"",IF('T203'!B1270="","",'T203'!B1270))</f>
        <v>A92014</v>
      </c>
      <c r="AM1270" s="216" t="str">
        <f>IF(ISERROR(IF('T203'!K1270="","",'T203'!K1270)),"",IF('T203'!K1270="","",'T203'!K1270))</f>
        <v>A53010</v>
      </c>
      <c r="AN1270" s="216">
        <f t="shared" si="46"/>
        <v>1270</v>
      </c>
      <c r="AO1270" s="216" t="str">
        <f>IF(ISERROR('T203'!L1270),"",'T203'!L1270)</f>
        <v>3</v>
      </c>
      <c r="AP1270" s="216">
        <f t="shared" si="45"/>
        <v>1</v>
      </c>
    </row>
    <row r="1271" spans="38:42">
      <c r="AL1271" s="216" t="str">
        <f>IF(ISERROR(IF('T203'!B1271="","",'T203'!B1271)),"",IF('T203'!B1271="","",'T203'!B1271))</f>
        <v>A92502</v>
      </c>
      <c r="AM1271" s="216" t="str">
        <f>IF(ISERROR(IF('T203'!K1271="","",'T203'!K1271)),"",IF('T203'!K1271="","",'T203'!K1271))</f>
        <v>A53010</v>
      </c>
      <c r="AN1271" s="216">
        <f t="shared" si="46"/>
        <v>1271</v>
      </c>
      <c r="AO1271" s="216" t="str">
        <f>IF(ISERROR('T203'!L1271),"",'T203'!L1271)</f>
        <v>FULL FACE</v>
      </c>
      <c r="AP1271" s="216">
        <f t="shared" si="45"/>
        <v>1</v>
      </c>
    </row>
    <row r="1272" spans="38:42">
      <c r="AL1272" s="216" t="str">
        <f>IF(ISERROR(IF('T203'!B1272="","",'T203'!B1272)),"",IF('T203'!B1272="","",'T203'!B1272))</f>
        <v>A93002</v>
      </c>
      <c r="AM1272" s="216" t="str">
        <f>IF(ISERROR(IF('T203'!K1272="","",'T203'!K1272)),"",IF('T203'!K1272="","",'T203'!K1272))</f>
        <v>A53012</v>
      </c>
      <c r="AN1272" s="216">
        <f t="shared" si="46"/>
        <v>1272</v>
      </c>
      <c r="AO1272" s="216" t="str">
        <f>IF(ISERROR('T203'!L1272),"",'T203'!L1272)</f>
        <v>1-2C</v>
      </c>
      <c r="AP1272" s="216">
        <f t="shared" si="45"/>
        <v>1</v>
      </c>
    </row>
    <row r="1273" spans="38:42">
      <c r="AL1273" s="216" t="str">
        <f>IF(ISERROR(IF('T203'!B1273="","",'T203'!B1273)),"",IF('T203'!B1273="","",'T203'!B1273))</f>
        <v>A93004</v>
      </c>
      <c r="AM1273" s="216" t="str">
        <f>IF(ISERROR(IF('T203'!K1273="","",'T203'!K1273)),"",IF('T203'!K1273="","",'T203'!K1273))</f>
        <v>A53014</v>
      </c>
      <c r="AN1273" s="216">
        <f t="shared" si="46"/>
        <v>1273</v>
      </c>
      <c r="AO1273" s="216" t="str">
        <f>IF(ISERROR('T203'!L1273),"",'T203'!L1273)</f>
        <v>FULL FACE</v>
      </c>
      <c r="AP1273" s="216">
        <f t="shared" si="45"/>
        <v>1</v>
      </c>
    </row>
    <row r="1274" spans="38:42">
      <c r="AL1274" s="216" t="str">
        <f>IF(ISERROR(IF('T203'!B1274="","",'T203'!B1274)),"",IF('T203'!B1274="","",'T203'!B1274))</f>
        <v>A94002</v>
      </c>
      <c r="AM1274" s="216" t="str">
        <f>IF(ISERROR(IF('T203'!K1274="","",'T203'!K1274)),"",IF('T203'!K1274="","",'T203'!K1274))</f>
        <v>A53016</v>
      </c>
      <c r="AN1274" s="216">
        <f t="shared" si="46"/>
        <v>1274</v>
      </c>
      <c r="AO1274" s="216" t="str">
        <f>IF(ISERROR('T203'!L1274),"",'T203'!L1274)</f>
        <v>1</v>
      </c>
      <c r="AP1274" s="216">
        <f t="shared" si="45"/>
        <v>1</v>
      </c>
    </row>
    <row r="1275" spans="38:42">
      <c r="AL1275" s="216" t="str">
        <f>IF(ISERROR(IF('T203'!B1275="","",'T203'!B1275)),"",IF('T203'!B1275="","",'T203'!B1275))</f>
        <v>A94004</v>
      </c>
      <c r="AM1275" s="216" t="str">
        <f>IF(ISERROR(IF('T203'!K1275="","",'T203'!K1275)),"",IF('T203'!K1275="","",'T203'!K1275))</f>
        <v>A53016</v>
      </c>
      <c r="AN1275" s="216">
        <f t="shared" si="46"/>
        <v>1275</v>
      </c>
      <c r="AO1275" s="216" t="str">
        <f>IF(ISERROR('T203'!L1275),"",'T203'!L1275)</f>
        <v>2A</v>
      </c>
      <c r="AP1275" s="216">
        <f t="shared" si="45"/>
        <v>1</v>
      </c>
    </row>
    <row r="1276" spans="38:42">
      <c r="AL1276" s="216" t="str">
        <f>IF(ISERROR(IF('T203'!B1276="","",'T203'!B1276)),"",IF('T203'!B1276="","",'T203'!B1276))</f>
        <v>A94006</v>
      </c>
      <c r="AM1276" s="216" t="str">
        <f>IF(ISERROR(IF('T203'!K1276="","",'T203'!K1276)),"",IF('T203'!K1276="","",'T203'!K1276))</f>
        <v>A53016</v>
      </c>
      <c r="AN1276" s="216">
        <f t="shared" si="46"/>
        <v>1276</v>
      </c>
      <c r="AO1276" s="216" t="str">
        <f>IF(ISERROR('T203'!L1276),"",'T203'!L1276)</f>
        <v>2B-3</v>
      </c>
      <c r="AP1276" s="216">
        <f t="shared" si="45"/>
        <v>1</v>
      </c>
    </row>
    <row r="1277" spans="38:42">
      <c r="AL1277" s="216" t="str">
        <f>IF(ISERROR(IF('T203'!B1277="","",'T203'!B1277)),"",IF('T203'!B1277="","",'T203'!B1277))</f>
        <v>A94008</v>
      </c>
      <c r="AM1277" s="216" t="str">
        <f>IF(ISERROR(IF('T203'!K1277="","",'T203'!K1277)),"",IF('T203'!K1277="","",'T203'!K1277))</f>
        <v>A53016</v>
      </c>
      <c r="AN1277" s="216">
        <f t="shared" si="46"/>
        <v>1277</v>
      </c>
      <c r="AO1277" s="216" t="str">
        <f>IF(ISERROR('T203'!L1277),"",'T203'!L1277)</f>
        <v>3</v>
      </c>
      <c r="AP1277" s="216">
        <f t="shared" si="45"/>
        <v>1</v>
      </c>
    </row>
    <row r="1278" spans="38:42">
      <c r="AL1278" s="216" t="str">
        <f>IF(ISERROR(IF('T203'!B1278="","",'T203'!B1278)),"",IF('T203'!B1278="","",'T203'!B1278))</f>
        <v>A94502</v>
      </c>
      <c r="AM1278" s="216" t="str">
        <f>IF(ISERROR(IF('T203'!K1278="","",'T203'!K1278)),"",IF('T203'!K1278="","",'T203'!K1278))</f>
        <v>A53018</v>
      </c>
      <c r="AN1278" s="216">
        <f t="shared" si="46"/>
        <v>1278</v>
      </c>
      <c r="AO1278" s="216" t="str">
        <f>IF(ISERROR('T203'!L1278),"",'T203'!L1278)</f>
        <v>2-5</v>
      </c>
      <c r="AP1278" s="216">
        <f t="shared" si="45"/>
        <v>1</v>
      </c>
    </row>
    <row r="1279" spans="38:42">
      <c r="AL1279" s="216" t="str">
        <f>IF(ISERROR(IF('T203'!B1279="","",'T203'!B1279)),"",IF('T203'!B1279="","",'T203'!B1279))</f>
        <v>A94504</v>
      </c>
      <c r="AM1279" s="216" t="str">
        <f>IF(ISERROR(IF('T203'!K1279="","",'T203'!K1279)),"",IF('T203'!K1279="","",'T203'!K1279))</f>
        <v>A53018</v>
      </c>
      <c r="AN1279" s="216">
        <f t="shared" si="46"/>
        <v>1279</v>
      </c>
      <c r="AO1279" s="216" t="str">
        <f>IF(ISERROR('T203'!L1279),"",'T203'!L1279)</f>
        <v>4-5</v>
      </c>
      <c r="AP1279" s="216">
        <f t="shared" si="45"/>
        <v>1</v>
      </c>
    </row>
    <row r="1280" spans="38:42">
      <c r="AL1280" s="216" t="str">
        <f>IF(ISERROR(IF('T203'!B1280="","",'T203'!B1280)),"",IF('T203'!B1280="","",'T203'!B1280))</f>
        <v>A94506</v>
      </c>
      <c r="AM1280" s="216" t="str">
        <f>IF(ISERROR(IF('T203'!K1280="","",'T203'!K1280)),"",IF('T203'!K1280="","",'T203'!K1280))</f>
        <v>A53018</v>
      </c>
      <c r="AN1280" s="216">
        <f t="shared" si="46"/>
        <v>1280</v>
      </c>
      <c r="AO1280" s="216" t="str">
        <f>IF(ISERROR('T203'!L1280),"",'T203'!L1280)</f>
        <v>FULL FACE</v>
      </c>
      <c r="AP1280" s="216">
        <f t="shared" si="45"/>
        <v>1</v>
      </c>
    </row>
    <row r="1281" spans="38:42">
      <c r="AL1281" s="216" t="str">
        <f>IF(ISERROR(IF('T203'!B1281="","",'T203'!B1281)),"",IF('T203'!B1281="","",'T203'!B1281))</f>
        <v>A94508</v>
      </c>
      <c r="AM1281" s="216" t="str">
        <f>IF(ISERROR(IF('T203'!K1281="","",'T203'!K1281)),"",IF('T203'!K1281="","",'T203'!K1281))</f>
        <v>A53020</v>
      </c>
      <c r="AN1281" s="216">
        <f t="shared" si="46"/>
        <v>1281</v>
      </c>
      <c r="AO1281" s="216" t="str">
        <f>IF(ISERROR('T203'!L1281),"",'T203'!L1281)</f>
        <v xml:space="preserve"> </v>
      </c>
      <c r="AP1281" s="216">
        <f t="shared" si="45"/>
        <v>1</v>
      </c>
    </row>
    <row r="1282" spans="38:42">
      <c r="AL1282" s="216" t="str">
        <f>IF(ISERROR(IF('T203'!B1282="","",'T203'!B1282)),"",IF('T203'!B1282="","",'T203'!B1282))</f>
        <v>A94510</v>
      </c>
      <c r="AM1282" s="216" t="str">
        <f>IF(ISERROR(IF('T203'!K1282="","",'T203'!K1282)),"",IF('T203'!K1282="","",'T203'!K1282))</f>
        <v>A53022</v>
      </c>
      <c r="AN1282" s="216">
        <f t="shared" si="46"/>
        <v>1282</v>
      </c>
      <c r="AO1282" s="216" t="str">
        <f>IF(ISERROR('T203'!L1282),"",'T203'!L1282)</f>
        <v xml:space="preserve"> </v>
      </c>
      <c r="AP1282" s="216">
        <f t="shared" si="45"/>
        <v>1</v>
      </c>
    </row>
    <row r="1283" spans="38:42">
      <c r="AL1283" s="216" t="str">
        <f>IF(ISERROR(IF('T203'!B1283="","",'T203'!B1283)),"",IF('T203'!B1283="","",'T203'!B1283))</f>
        <v>A94512</v>
      </c>
      <c r="AM1283" s="216" t="str">
        <f>IF(ISERROR(IF('T203'!K1283="","",'T203'!K1283)),"",IF('T203'!K1283="","",'T203'!K1283))</f>
        <v>A53024</v>
      </c>
      <c r="AN1283" s="216">
        <f t="shared" si="46"/>
        <v>1283</v>
      </c>
      <c r="AO1283" s="216" t="str">
        <f>IF(ISERROR('T203'!L1283),"",'T203'!L1283)</f>
        <v>1-5</v>
      </c>
      <c r="AP1283" s="216">
        <f t="shared" si="45"/>
        <v>1</v>
      </c>
    </row>
    <row r="1284" spans="38:42">
      <c r="AL1284" s="216" t="str">
        <f>IF(ISERROR(IF('T203'!B1284="","",'T203'!B1284)),"",IF('T203'!B1284="","",'T203'!B1284))</f>
        <v>A94514</v>
      </c>
      <c r="AM1284" s="216" t="str">
        <f>IF(ISERROR(IF('T203'!K1284="","",'T203'!K1284)),"",IF('T203'!K1284="","",'T203'!K1284))</f>
        <v>A53024</v>
      </c>
      <c r="AN1284" s="216">
        <f t="shared" si="46"/>
        <v>1284</v>
      </c>
      <c r="AO1284" s="216" t="str">
        <f>IF(ISERROR('T203'!L1284),"",'T203'!L1284)</f>
        <v>FULL FACE</v>
      </c>
      <c r="AP1284" s="216">
        <f t="shared" si="45"/>
        <v>1</v>
      </c>
    </row>
    <row r="1285" spans="38:42">
      <c r="AL1285" s="216" t="str">
        <f>IF(ISERROR(IF('T203'!B1285="","",'T203'!B1285)),"",IF('T203'!B1285="","",'T203'!B1285))</f>
        <v>A94516</v>
      </c>
      <c r="AM1285" s="216" t="str">
        <f>IF(ISERROR(IF('T203'!K1285="","",'T203'!K1285)),"",IF('T203'!K1285="","",'T203'!K1285))</f>
        <v>A53026</v>
      </c>
      <c r="AN1285" s="216">
        <f t="shared" si="46"/>
        <v>1285</v>
      </c>
      <c r="AO1285" s="216" t="str">
        <f>IF(ISERROR('T203'!L1285),"",'T203'!L1285)</f>
        <v>REEF</v>
      </c>
      <c r="AP1285" s="216">
        <f t="shared" ref="AP1285:AP1348" si="47">IF(AO1285="",0,1)</f>
        <v>1</v>
      </c>
    </row>
    <row r="1286" spans="38:42">
      <c r="AL1286" s="216" t="str">
        <f>IF(ISERROR(IF('T203'!B1286="","",'T203'!B1286)),"",IF('T203'!B1286="","",'T203'!B1286))</f>
        <v>A94518</v>
      </c>
      <c r="AM1286" s="216" t="str">
        <f>IF(ISERROR(IF('T203'!K1286="","",'T203'!K1286)),"",IF('T203'!K1286="","",'T203'!K1286))</f>
        <v>A53028</v>
      </c>
      <c r="AN1286" s="216">
        <f t="shared" si="46"/>
        <v>1286</v>
      </c>
      <c r="AO1286" s="216" t="str">
        <f>IF(ISERROR('T203'!L1286),"",'T203'!L1286)</f>
        <v xml:space="preserve"> </v>
      </c>
      <c r="AP1286" s="216">
        <f t="shared" si="47"/>
        <v>1</v>
      </c>
    </row>
    <row r="1287" spans="38:42">
      <c r="AL1287" s="216" t="str">
        <f>IF(ISERROR(IF('T203'!B1287="","",'T203'!B1287)),"",IF('T203'!B1287="","",'T203'!B1287))</f>
        <v>A94520</v>
      </c>
      <c r="AM1287" s="216" t="str">
        <f>IF(ISERROR(IF('T203'!K1287="","",'T203'!K1287)),"",IF('T203'!K1287="","",'T203'!K1287))</f>
        <v>A53030</v>
      </c>
      <c r="AN1287" s="216">
        <f t="shared" si="46"/>
        <v>1287</v>
      </c>
      <c r="AO1287" s="216" t="str">
        <f>IF(ISERROR('T203'!L1287),"",'T203'!L1287)</f>
        <v xml:space="preserve"> </v>
      </c>
      <c r="AP1287" s="216">
        <f t="shared" si="47"/>
        <v>1</v>
      </c>
    </row>
    <row r="1288" spans="38:42">
      <c r="AL1288" s="216" t="str">
        <f>IF(ISERROR(IF('T203'!B1288="","",'T203'!B1288)),"",IF('T203'!B1288="","",'T203'!B1288))</f>
        <v>A94522</v>
      </c>
      <c r="AM1288" s="216" t="str">
        <f>IF(ISERROR(IF('T203'!K1288="","",'T203'!K1288)),"",IF('T203'!K1288="","",'T203'!K1288))</f>
        <v>A53502</v>
      </c>
      <c r="AN1288" s="216">
        <f t="shared" si="46"/>
        <v>1288</v>
      </c>
      <c r="AO1288" s="216" t="str">
        <f>IF(ISERROR('T203'!L1288),"",'T203'!L1288)</f>
        <v xml:space="preserve"> </v>
      </c>
      <c r="AP1288" s="216">
        <f t="shared" si="47"/>
        <v>1</v>
      </c>
    </row>
    <row r="1289" spans="38:42">
      <c r="AL1289" s="216" t="str">
        <f>IF(ISERROR(IF('T203'!B1289="","",'T203'!B1289)),"",IF('T203'!B1289="","",'T203'!B1289))</f>
        <v>A94524</v>
      </c>
      <c r="AM1289" s="216" t="str">
        <f>IF(ISERROR(IF('T203'!K1289="","",'T203'!K1289)),"",IF('T203'!K1289="","",'T203'!K1289))</f>
        <v>A53502</v>
      </c>
      <c r="AN1289" s="216">
        <f t="shared" si="46"/>
        <v>1289</v>
      </c>
      <c r="AO1289" s="216" t="str">
        <f>IF(ISERROR('T203'!L1289),"",'T203'!L1289)</f>
        <v xml:space="preserve"> </v>
      </c>
      <c r="AP1289" s="216">
        <f t="shared" si="47"/>
        <v>1</v>
      </c>
    </row>
    <row r="1290" spans="38:42">
      <c r="AL1290" s="216" t="str">
        <f>IF(ISERROR(IF('T203'!B1290="","",'T203'!B1290)),"",IF('T203'!B1290="","",'T203'!B1290))</f>
        <v>A94526</v>
      </c>
      <c r="AM1290" s="216" t="str">
        <f>IF(ISERROR(IF('T203'!K1290="","",'T203'!K1290)),"",IF('T203'!K1290="","",'T203'!K1290))</f>
        <v>A53504</v>
      </c>
      <c r="AN1290" s="216">
        <f t="shared" si="46"/>
        <v>1290</v>
      </c>
      <c r="AO1290" s="216" t="str">
        <f>IF(ISERROR('T203'!L1290),"",'T203'!L1290)</f>
        <v xml:space="preserve"> </v>
      </c>
      <c r="AP1290" s="216">
        <f t="shared" si="47"/>
        <v>1</v>
      </c>
    </row>
    <row r="1291" spans="38:42">
      <c r="AL1291" s="216" t="str">
        <f>IF(ISERROR(IF('T203'!B1291="","",'T203'!B1291)),"",IF('T203'!B1291="","",'T203'!B1291))</f>
        <v>A94528</v>
      </c>
      <c r="AM1291" s="216" t="str">
        <f>IF(ISERROR(IF('T203'!K1291="","",'T203'!K1291)),"",IF('T203'!K1291="","",'T203'!K1291))</f>
        <v>A53504</v>
      </c>
      <c r="AN1291" s="216">
        <f t="shared" si="46"/>
        <v>1291</v>
      </c>
      <c r="AO1291" s="216" t="str">
        <f>IF(ISERROR('T203'!L1291),"",'T203'!L1291)</f>
        <v xml:space="preserve"> </v>
      </c>
      <c r="AP1291" s="216">
        <f t="shared" si="47"/>
        <v>1</v>
      </c>
    </row>
    <row r="1292" spans="38:42">
      <c r="AL1292" s="216" t="str">
        <f>IF(ISERROR(IF('T203'!B1292="","",'T203'!B1292)),"",IF('T203'!B1292="","",'T203'!B1292))</f>
        <v>A94530</v>
      </c>
      <c r="AM1292" s="216" t="str">
        <f>IF(ISERROR(IF('T203'!K1292="","",'T203'!K1292)),"",IF('T203'!K1292="","",'T203'!K1292))</f>
        <v>A53506</v>
      </c>
      <c r="AN1292" s="216">
        <f t="shared" si="46"/>
        <v>1292</v>
      </c>
      <c r="AO1292" s="216" t="str">
        <f>IF(ISERROR('T203'!L1292),"",'T203'!L1292)</f>
        <v xml:space="preserve"> </v>
      </c>
      <c r="AP1292" s="216">
        <f t="shared" si="47"/>
        <v>1</v>
      </c>
    </row>
    <row r="1293" spans="38:42">
      <c r="AL1293" s="216" t="str">
        <f>IF(ISERROR(IF('T203'!B1293="","",'T203'!B1293)),"",IF('T203'!B1293="","",'T203'!B1293))</f>
        <v>A94532</v>
      </c>
      <c r="AM1293" s="216" t="str">
        <f>IF(ISERROR(IF('T203'!K1293="","",'T203'!K1293)),"",IF('T203'!K1293="","",'T203'!K1293))</f>
        <v>A53506</v>
      </c>
      <c r="AN1293" s="216">
        <f t="shared" ref="AN1293:AN1356" si="48">1+AN1292</f>
        <v>1293</v>
      </c>
      <c r="AO1293" s="216" t="str">
        <f>IF(ISERROR('T203'!L1293),"",'T203'!L1293)</f>
        <v xml:space="preserve"> </v>
      </c>
      <c r="AP1293" s="216">
        <f t="shared" si="47"/>
        <v>1</v>
      </c>
    </row>
    <row r="1294" spans="38:42">
      <c r="AL1294" s="216" t="str">
        <f>IF(ISERROR(IF('T203'!B1294="","",'T203'!B1294)),"",IF('T203'!B1294="","",'T203'!B1294))</f>
        <v>A95502</v>
      </c>
      <c r="AM1294" s="216" t="str">
        <f>IF(ISERROR(IF('T203'!K1294="","",'T203'!K1294)),"",IF('T203'!K1294="","",'T203'!K1294))</f>
        <v>A53508</v>
      </c>
      <c r="AN1294" s="216">
        <f t="shared" si="48"/>
        <v>1294</v>
      </c>
      <c r="AO1294" s="216" t="str">
        <f>IF(ISERROR('T203'!L1294),"",'T203'!L1294)</f>
        <v xml:space="preserve"> </v>
      </c>
      <c r="AP1294" s="216">
        <f t="shared" si="47"/>
        <v>1</v>
      </c>
    </row>
    <row r="1295" spans="38:42">
      <c r="AL1295" s="216" t="str">
        <f>IF(ISERROR(IF('T203'!B1295="","",'T203'!B1295)),"",IF('T203'!B1295="","",'T203'!B1295))</f>
        <v>A95504</v>
      </c>
      <c r="AM1295" s="216" t="str">
        <f>IF(ISERROR(IF('T203'!K1295="","",'T203'!K1295)),"",IF('T203'!K1295="","",'T203'!K1295))</f>
        <v>A53508</v>
      </c>
      <c r="AN1295" s="216">
        <f t="shared" si="48"/>
        <v>1295</v>
      </c>
      <c r="AO1295" s="216" t="str">
        <f>IF(ISERROR('T203'!L1295),"",'T203'!L1295)</f>
        <v xml:space="preserve"> </v>
      </c>
      <c r="AP1295" s="216">
        <f t="shared" si="47"/>
        <v>1</v>
      </c>
    </row>
    <row r="1296" spans="38:42">
      <c r="AL1296" s="216" t="str">
        <f>IF(ISERROR(IF('T203'!B1296="","",'T203'!B1296)),"",IF('T203'!B1296="","",'T203'!B1296))</f>
        <v>A95506</v>
      </c>
      <c r="AM1296" s="216" t="str">
        <f>IF(ISERROR(IF('T203'!K1296="","",'T203'!K1296)),"",IF('T203'!K1296="","",'T203'!K1296))</f>
        <v>A53510</v>
      </c>
      <c r="AN1296" s="216">
        <f t="shared" si="48"/>
        <v>1296</v>
      </c>
      <c r="AO1296" s="216" t="str">
        <f>IF(ISERROR('T203'!L1296),"",'T203'!L1296)</f>
        <v xml:space="preserve"> </v>
      </c>
      <c r="AP1296" s="216">
        <f t="shared" si="47"/>
        <v>1</v>
      </c>
    </row>
    <row r="1297" spans="38:42">
      <c r="AL1297" s="216" t="str">
        <f>IF(ISERROR(IF('T203'!B1297="","",'T203'!B1297)),"",IF('T203'!B1297="","",'T203'!B1297))</f>
        <v>A96002</v>
      </c>
      <c r="AM1297" s="216" t="str">
        <f>IF(ISERROR(IF('T203'!K1297="","",'T203'!K1297)),"",IF('T203'!K1297="","",'T203'!K1297))</f>
        <v>A53510</v>
      </c>
      <c r="AN1297" s="216">
        <f t="shared" si="48"/>
        <v>1297</v>
      </c>
      <c r="AO1297" s="216" t="str">
        <f>IF(ISERROR('T203'!L1297),"",'T203'!L1297)</f>
        <v xml:space="preserve"> </v>
      </c>
      <c r="AP1297" s="216">
        <f t="shared" si="47"/>
        <v>1</v>
      </c>
    </row>
    <row r="1298" spans="38:42">
      <c r="AL1298" s="216" t="str">
        <f>IF(ISERROR(IF('T203'!B1298="","",'T203'!B1298)),"",IF('T203'!B1298="","",'T203'!B1298))</f>
        <v>A96003</v>
      </c>
      <c r="AM1298" s="216" t="str">
        <f>IF(ISERROR(IF('T203'!K1298="","",'T203'!K1298)),"",IF('T203'!K1298="","",'T203'!K1298))</f>
        <v>A53512</v>
      </c>
      <c r="AN1298" s="216">
        <f t="shared" si="48"/>
        <v>1298</v>
      </c>
      <c r="AO1298" s="216" t="str">
        <f>IF(ISERROR('T203'!L1298),"",'T203'!L1298)</f>
        <v xml:space="preserve"> </v>
      </c>
      <c r="AP1298" s="216">
        <f t="shared" si="47"/>
        <v>1</v>
      </c>
    </row>
    <row r="1299" spans="38:42">
      <c r="AL1299" s="216" t="str">
        <f>IF(ISERROR(IF('T203'!B1299="","",'T203'!B1299)),"",IF('T203'!B1299="","",'T203'!B1299))</f>
        <v>A96004</v>
      </c>
      <c r="AM1299" s="216" t="str">
        <f>IF(ISERROR(IF('T203'!K1299="","",'T203'!K1299)),"",IF('T203'!K1299="","",'T203'!K1299))</f>
        <v>A53514</v>
      </c>
      <c r="AN1299" s="216">
        <f t="shared" si="48"/>
        <v>1299</v>
      </c>
      <c r="AO1299" s="216" t="str">
        <f>IF(ISERROR('T203'!L1299),"",'T203'!L1299)</f>
        <v xml:space="preserve"> </v>
      </c>
      <c r="AP1299" s="216">
        <f t="shared" si="47"/>
        <v>1</v>
      </c>
    </row>
    <row r="1300" spans="38:42">
      <c r="AL1300" s="216" t="str">
        <f>IF(ISERROR(IF('T203'!B1300="","",'T203'!B1300)),"",IF('T203'!B1300="","",'T203'!B1300))</f>
        <v>A96005</v>
      </c>
      <c r="AM1300" s="216" t="str">
        <f>IF(ISERROR(IF('T203'!K1300="","",'T203'!K1300)),"",IF('T203'!K1300="","",'T203'!K1300))</f>
        <v>A53514</v>
      </c>
      <c r="AN1300" s="216">
        <f t="shared" si="48"/>
        <v>1300</v>
      </c>
      <c r="AO1300" s="216" t="str">
        <f>IF(ISERROR('T203'!L1300),"",'T203'!L1300)</f>
        <v xml:space="preserve"> </v>
      </c>
      <c r="AP1300" s="216">
        <f t="shared" si="47"/>
        <v>1</v>
      </c>
    </row>
    <row r="1301" spans="38:42">
      <c r="AL1301" s="216" t="str">
        <f>IF(ISERROR(IF('T203'!B1301="","",'T203'!B1301)),"",IF('T203'!B1301="","",'T203'!B1301))</f>
        <v>A96006</v>
      </c>
      <c r="AM1301" s="216" t="str">
        <f>IF(ISERROR(IF('T203'!K1301="","",'T203'!K1301)),"",IF('T203'!K1301="","",'T203'!K1301))</f>
        <v>A53516</v>
      </c>
      <c r="AN1301" s="216">
        <f t="shared" si="48"/>
        <v>1301</v>
      </c>
      <c r="AO1301" s="216" t="str">
        <f>IF(ISERROR('T203'!L1301),"",'T203'!L1301)</f>
        <v xml:space="preserve"> </v>
      </c>
      <c r="AP1301" s="216">
        <f t="shared" si="47"/>
        <v>1</v>
      </c>
    </row>
    <row r="1302" spans="38:42">
      <c r="AL1302" s="216" t="str">
        <f>IF(ISERROR(IF('T203'!B1302="","",'T203'!B1302)),"",IF('T203'!B1302="","",'T203'!B1302))</f>
        <v>A96007</v>
      </c>
      <c r="AM1302" s="216" t="str">
        <f>IF(ISERROR(IF('T203'!K1302="","",'T203'!K1302)),"",IF('T203'!K1302="","",'T203'!K1302))</f>
        <v>A53516</v>
      </c>
      <c r="AN1302" s="216">
        <f t="shared" si="48"/>
        <v>1302</v>
      </c>
      <c r="AO1302" s="216" t="str">
        <f>IF(ISERROR('T203'!L1302),"",'T203'!L1302)</f>
        <v xml:space="preserve"> </v>
      </c>
      <c r="AP1302" s="216">
        <f t="shared" si="47"/>
        <v>1</v>
      </c>
    </row>
    <row r="1303" spans="38:42">
      <c r="AL1303" s="216" t="str">
        <f>IF(ISERROR(IF('T203'!B1303="","",'T203'!B1303)),"",IF('T203'!B1303="","",'T203'!B1303))</f>
        <v>A96008</v>
      </c>
      <c r="AM1303" s="216" t="str">
        <f>IF(ISERROR(IF('T203'!K1303="","",'T203'!K1303)),"",IF('T203'!K1303="","",'T203'!K1303))</f>
        <v>A53518</v>
      </c>
      <c r="AN1303" s="216">
        <f t="shared" si="48"/>
        <v>1303</v>
      </c>
      <c r="AO1303" s="216" t="str">
        <f>IF(ISERROR('T203'!L1303),"",'T203'!L1303)</f>
        <v xml:space="preserve"> </v>
      </c>
      <c r="AP1303" s="216">
        <f t="shared" si="47"/>
        <v>1</v>
      </c>
    </row>
    <row r="1304" spans="38:42">
      <c r="AL1304" s="216" t="str">
        <f>IF(ISERROR(IF('T203'!B1304="","",'T203'!B1304)),"",IF('T203'!B1304="","",'T203'!B1304))</f>
        <v>A96009</v>
      </c>
      <c r="AM1304" s="216" t="str">
        <f>IF(ISERROR(IF('T203'!K1304="","",'T203'!K1304)),"",IF('T203'!K1304="","",'T203'!K1304))</f>
        <v>A53518</v>
      </c>
      <c r="AN1304" s="216">
        <f t="shared" si="48"/>
        <v>1304</v>
      </c>
      <c r="AO1304" s="216" t="str">
        <f>IF(ISERROR('T203'!L1304),"",'T203'!L1304)</f>
        <v xml:space="preserve"> </v>
      </c>
      <c r="AP1304" s="216">
        <f t="shared" si="47"/>
        <v>1</v>
      </c>
    </row>
    <row r="1305" spans="38:42">
      <c r="AL1305" s="216" t="str">
        <f>IF(ISERROR(IF('T203'!B1305="","",'T203'!B1305)),"",IF('T203'!B1305="","",'T203'!B1305))</f>
        <v>A96010</v>
      </c>
      <c r="AM1305" s="216" t="str">
        <f>IF(ISERROR(IF('T203'!K1305="","",'T203'!K1305)),"",IF('T203'!K1305="","",'T203'!K1305))</f>
        <v>A53520</v>
      </c>
      <c r="AN1305" s="216">
        <f t="shared" si="48"/>
        <v>1305</v>
      </c>
      <c r="AO1305" s="216" t="str">
        <f>IF(ISERROR('T203'!L1305),"",'T203'!L1305)</f>
        <v xml:space="preserve"> </v>
      </c>
      <c r="AP1305" s="216">
        <f t="shared" si="47"/>
        <v>1</v>
      </c>
    </row>
    <row r="1306" spans="38:42">
      <c r="AL1306" s="216" t="str">
        <f>IF(ISERROR(IF('T203'!B1306="","",'T203'!B1306)),"",IF('T203'!B1306="","",'T203'!B1306))</f>
        <v>A96011</v>
      </c>
      <c r="AM1306" s="216" t="str">
        <f>IF(ISERROR(IF('T203'!K1306="","",'T203'!K1306)),"",IF('T203'!K1306="","",'T203'!K1306))</f>
        <v>A53522</v>
      </c>
      <c r="AN1306" s="216">
        <f t="shared" si="48"/>
        <v>1306</v>
      </c>
      <c r="AO1306" s="216" t="str">
        <f>IF(ISERROR('T203'!L1306),"",'T203'!L1306)</f>
        <v xml:space="preserve"> </v>
      </c>
      <c r="AP1306" s="216">
        <f t="shared" si="47"/>
        <v>1</v>
      </c>
    </row>
    <row r="1307" spans="38:42">
      <c r="AL1307" s="216" t="str">
        <f>IF(ISERROR(IF('T203'!B1307="","",'T203'!B1307)),"",IF('T203'!B1307="","",'T203'!B1307))</f>
        <v>A96012</v>
      </c>
      <c r="AM1307" s="216" t="str">
        <f>IF(ISERROR(IF('T203'!K1307="","",'T203'!K1307)),"",IF('T203'!K1307="","",'T203'!K1307))</f>
        <v>A53524</v>
      </c>
      <c r="AN1307" s="216">
        <f t="shared" si="48"/>
        <v>1307</v>
      </c>
      <c r="AO1307" s="216" t="str">
        <f>IF(ISERROR('T203'!L1307),"",'T203'!L1307)</f>
        <v xml:space="preserve"> </v>
      </c>
      <c r="AP1307" s="216">
        <f t="shared" si="47"/>
        <v>1</v>
      </c>
    </row>
    <row r="1308" spans="38:42">
      <c r="AL1308" s="216" t="str">
        <f>IF(ISERROR(IF('T203'!B1308="","",'T203'!B1308)),"",IF('T203'!B1308="","",'T203'!B1308))</f>
        <v>A96013</v>
      </c>
      <c r="AM1308" s="216" t="str">
        <f>IF(ISERROR(IF('T203'!K1308="","",'T203'!K1308)),"",IF('T203'!K1308="","",'T203'!K1308))</f>
        <v>A53526</v>
      </c>
      <c r="AN1308" s="216">
        <f t="shared" si="48"/>
        <v>1308</v>
      </c>
      <c r="AO1308" s="216" t="str">
        <f>IF(ISERROR('T203'!L1308),"",'T203'!L1308)</f>
        <v xml:space="preserve"> </v>
      </c>
      <c r="AP1308" s="216">
        <f t="shared" si="47"/>
        <v>1</v>
      </c>
    </row>
    <row r="1309" spans="38:42">
      <c r="AL1309" s="216" t="str">
        <f>IF(ISERROR(IF('T203'!B1309="","",'T203'!B1309)),"",IF('T203'!B1309="","",'T203'!B1309))</f>
        <v>A96014</v>
      </c>
      <c r="AM1309" s="216" t="str">
        <f>IF(ISERROR(IF('T203'!K1309="","",'T203'!K1309)),"",IF('T203'!K1309="","",'T203'!K1309))</f>
        <v>A53526</v>
      </c>
      <c r="AN1309" s="216">
        <f t="shared" si="48"/>
        <v>1309</v>
      </c>
      <c r="AO1309" s="216" t="str">
        <f>IF(ISERROR('T203'!L1309),"",'T203'!L1309)</f>
        <v xml:space="preserve"> </v>
      </c>
      <c r="AP1309" s="216">
        <f t="shared" si="47"/>
        <v>1</v>
      </c>
    </row>
    <row r="1310" spans="38:42">
      <c r="AL1310" s="216" t="str">
        <f>IF(ISERROR(IF('T203'!B1310="","",'T203'!B1310)),"",IF('T203'!B1310="","",'T203'!B1310))</f>
        <v>A96015</v>
      </c>
      <c r="AM1310" s="216" t="str">
        <f>IF(ISERROR(IF('T203'!K1310="","",'T203'!K1310)),"",IF('T203'!K1310="","",'T203'!K1310))</f>
        <v>A53528</v>
      </c>
      <c r="AN1310" s="216">
        <f t="shared" si="48"/>
        <v>1310</v>
      </c>
      <c r="AO1310" s="216" t="str">
        <f>IF(ISERROR('T203'!L1310),"",'T203'!L1310)</f>
        <v xml:space="preserve"> </v>
      </c>
      <c r="AP1310" s="216">
        <f t="shared" si="47"/>
        <v>1</v>
      </c>
    </row>
    <row r="1311" spans="38:42">
      <c r="AL1311" s="216" t="str">
        <f>IF(ISERROR(IF('T203'!B1311="","",'T203'!B1311)),"",IF('T203'!B1311="","",'T203'!B1311))</f>
        <v>A96016</v>
      </c>
      <c r="AM1311" s="216" t="str">
        <f>IF(ISERROR(IF('T203'!K1311="","",'T203'!K1311)),"",IF('T203'!K1311="","",'T203'!K1311))</f>
        <v>A53530</v>
      </c>
      <c r="AN1311" s="216">
        <f t="shared" si="48"/>
        <v>1311</v>
      </c>
      <c r="AO1311" s="216" t="str">
        <f>IF(ISERROR('T203'!L1311),"",'T203'!L1311)</f>
        <v xml:space="preserve"> </v>
      </c>
      <c r="AP1311" s="216">
        <f t="shared" si="47"/>
        <v>1</v>
      </c>
    </row>
    <row r="1312" spans="38:42">
      <c r="AL1312" s="216" t="str">
        <f>IF(ISERROR(IF('T203'!B1312="","",'T203'!B1312)),"",IF('T203'!B1312="","",'T203'!B1312))</f>
        <v>A96017</v>
      </c>
      <c r="AM1312" s="216" t="str">
        <f>IF(ISERROR(IF('T203'!K1312="","",'T203'!K1312)),"",IF('T203'!K1312="","",'T203'!K1312))</f>
        <v>A53532</v>
      </c>
      <c r="AN1312" s="216">
        <f t="shared" si="48"/>
        <v>1312</v>
      </c>
      <c r="AO1312" s="216" t="str">
        <f>IF(ISERROR('T203'!L1312),"",'T203'!L1312)</f>
        <v xml:space="preserve"> </v>
      </c>
      <c r="AP1312" s="216">
        <f t="shared" si="47"/>
        <v>1</v>
      </c>
    </row>
    <row r="1313" spans="38:42">
      <c r="AL1313" s="216" t="str">
        <f>IF(ISERROR(IF('T203'!B1313="","",'T203'!B1313)),"",IF('T203'!B1313="","",'T203'!B1313))</f>
        <v>A96018</v>
      </c>
      <c r="AM1313" s="216" t="str">
        <f>IF(ISERROR(IF('T203'!K1313="","",'T203'!K1313)),"",IF('T203'!K1313="","",'T203'!K1313))</f>
        <v>A54002</v>
      </c>
      <c r="AN1313" s="216">
        <f t="shared" si="48"/>
        <v>1313</v>
      </c>
      <c r="AO1313" s="216" t="str">
        <f>IF(ISERROR('T203'!L1313),"",'T203'!L1313)</f>
        <v>13-15</v>
      </c>
      <c r="AP1313" s="216">
        <f t="shared" si="47"/>
        <v>1</v>
      </c>
    </row>
    <row r="1314" spans="38:42">
      <c r="AL1314" s="216" t="str">
        <f>IF(ISERROR(IF('T203'!B1314="","",'T203'!B1314)),"",IF('T203'!B1314="","",'T203'!B1314))</f>
        <v>A96019</v>
      </c>
      <c r="AM1314" s="216" t="str">
        <f>IF(ISERROR(IF('T203'!K1314="","",'T203'!K1314)),"",IF('T203'!K1314="","",'T203'!K1314))</f>
        <v>A54002</v>
      </c>
      <c r="AN1314" s="216">
        <f t="shared" si="48"/>
        <v>1314</v>
      </c>
      <c r="AO1314" s="216" t="str">
        <f>IF(ISERROR('T203'!L1314),"",'T203'!L1314)</f>
        <v>13-17</v>
      </c>
      <c r="AP1314" s="216">
        <f t="shared" si="47"/>
        <v>1</v>
      </c>
    </row>
    <row r="1315" spans="38:42">
      <c r="AL1315" s="216" t="str">
        <f>IF(ISERROR(IF('T203'!B1315="","",'T203'!B1315)),"",IF('T203'!B1315="","",'T203'!B1315))</f>
        <v>A96020</v>
      </c>
      <c r="AM1315" s="216" t="str">
        <f>IF(ISERROR(IF('T203'!K1315="","",'T203'!K1315)),"",IF('T203'!K1315="","",'T203'!K1315))</f>
        <v>A54002</v>
      </c>
      <c r="AN1315" s="216">
        <f t="shared" si="48"/>
        <v>1315</v>
      </c>
      <c r="AO1315" s="216" t="str">
        <f>IF(ISERROR('T203'!L1315),"",'T203'!L1315)</f>
        <v>13-18</v>
      </c>
      <c r="AP1315" s="216">
        <f t="shared" si="47"/>
        <v>1</v>
      </c>
    </row>
    <row r="1316" spans="38:42">
      <c r="AL1316" s="216" t="str">
        <f>IF(ISERROR(IF('T203'!B1316="","",'T203'!B1316)),"",IF('T203'!B1316="","",'T203'!B1316))</f>
        <v>A96021</v>
      </c>
      <c r="AM1316" s="216" t="str">
        <f>IF(ISERROR(IF('T203'!K1316="","",'T203'!K1316)),"",IF('T203'!K1316="","",'T203'!K1316))</f>
        <v>A54002</v>
      </c>
      <c r="AN1316" s="216">
        <f t="shared" si="48"/>
        <v>1316</v>
      </c>
      <c r="AO1316" s="216" t="str">
        <f>IF(ISERROR('T203'!L1316),"",'T203'!L1316)</f>
        <v>13-TOP 4' BED 17</v>
      </c>
      <c r="AP1316" s="216">
        <f t="shared" si="47"/>
        <v>1</v>
      </c>
    </row>
    <row r="1317" spans="38:42">
      <c r="AL1317" s="216" t="str">
        <f>IF(ISERROR(IF('T203'!B1317="","",'T203'!B1317)),"",IF('T203'!B1317="","",'T203'!B1317))</f>
        <v>A96022</v>
      </c>
      <c r="AM1317" s="216" t="str">
        <f>IF(ISERROR(IF('T203'!K1317="","",'T203'!K1317)),"",IF('T203'!K1317="","",'T203'!K1317))</f>
        <v>A54002</v>
      </c>
      <c r="AN1317" s="216">
        <f t="shared" si="48"/>
        <v>1317</v>
      </c>
      <c r="AO1317" s="216" t="str">
        <f>IF(ISERROR('T203'!L1317),"",'T203'!L1317)</f>
        <v>8-10</v>
      </c>
      <c r="AP1317" s="216">
        <f t="shared" si="47"/>
        <v>1</v>
      </c>
    </row>
    <row r="1318" spans="38:42">
      <c r="AL1318" s="216" t="str">
        <f>IF(ISERROR(IF('T203'!B1318="","",'T203'!B1318)),"",IF('T203'!B1318="","",'T203'!B1318))</f>
        <v>A96024</v>
      </c>
      <c r="AM1318" s="216" t="str">
        <f>IF(ISERROR(IF('T203'!K1318="","",'T203'!K1318)),"",IF('T203'!K1318="","",'T203'!K1318))</f>
        <v>A54002</v>
      </c>
      <c r="AN1318" s="216">
        <f t="shared" si="48"/>
        <v>1318</v>
      </c>
      <c r="AO1318" s="216" t="str">
        <f>IF(ISERROR('T203'!L1318),"",'T203'!L1318)</f>
        <v>BED 17 BTM 21'</v>
      </c>
      <c r="AP1318" s="216">
        <f t="shared" si="47"/>
        <v>1</v>
      </c>
    </row>
    <row r="1319" spans="38:42">
      <c r="AL1319" s="216" t="str">
        <f>IF(ISERROR(IF('T203'!B1319="","",'T203'!B1319)),"",IF('T203'!B1319="","",'T203'!B1319))</f>
        <v>A96025</v>
      </c>
      <c r="AM1319" s="216" t="str">
        <f>IF(ISERROR(IF('T203'!K1319="","",'T203'!K1319)),"",IF('T203'!K1319="","",'T203'!K1319))</f>
        <v>A54004</v>
      </c>
      <c r="AN1319" s="216">
        <f t="shared" si="48"/>
        <v>1319</v>
      </c>
      <c r="AO1319" s="216" t="str">
        <f>IF(ISERROR('T203'!L1319),"",'T203'!L1319)</f>
        <v>13-18</v>
      </c>
      <c r="AP1319" s="216">
        <f t="shared" si="47"/>
        <v>1</v>
      </c>
    </row>
    <row r="1320" spans="38:42">
      <c r="AL1320" s="216" t="str">
        <f>IF(ISERROR(IF('T203'!B1320="","",'T203'!B1320)),"",IF('T203'!B1320="","",'T203'!B1320))</f>
        <v>A96026</v>
      </c>
      <c r="AM1320" s="216" t="str">
        <f>IF(ISERROR(IF('T203'!K1320="","",'T203'!K1320)),"",IF('T203'!K1320="","",'T203'!K1320))</f>
        <v>A54004</v>
      </c>
      <c r="AN1320" s="216">
        <f t="shared" si="48"/>
        <v>1320</v>
      </c>
      <c r="AO1320" s="216" t="str">
        <f>IF(ISERROR('T203'!L1320),"",'T203'!L1320)</f>
        <v>13-19</v>
      </c>
      <c r="AP1320" s="216">
        <f t="shared" si="47"/>
        <v>1</v>
      </c>
    </row>
    <row r="1321" spans="38:42">
      <c r="AL1321" s="216" t="str">
        <f>IF(ISERROR(IF('T203'!B1321="","",'T203'!B1321)),"",IF('T203'!B1321="","",'T203'!B1321))</f>
        <v>A96028</v>
      </c>
      <c r="AM1321" s="216" t="str">
        <f>IF(ISERROR(IF('T203'!K1321="","",'T203'!K1321)),"",IF('T203'!K1321="","",'T203'!K1321))</f>
        <v>A54004</v>
      </c>
      <c r="AN1321" s="216">
        <f t="shared" si="48"/>
        <v>1321</v>
      </c>
      <c r="AO1321" s="216" t="str">
        <f>IF(ISERROR('T203'!L1321),"",'T203'!L1321)</f>
        <v>19-26</v>
      </c>
      <c r="AP1321" s="216">
        <f t="shared" si="47"/>
        <v>1</v>
      </c>
    </row>
    <row r="1322" spans="38:42">
      <c r="AL1322" s="216" t="str">
        <f>IF(ISERROR(IF('T203'!B1322="","",'T203'!B1322)),"",IF('T203'!B1322="","",'T203'!B1322))</f>
        <v>A96030</v>
      </c>
      <c r="AM1322" s="216" t="str">
        <f>IF(ISERROR(IF('T203'!K1322="","",'T203'!K1322)),"",IF('T203'!K1322="","",'T203'!K1322))</f>
        <v>A54004</v>
      </c>
      <c r="AN1322" s="216">
        <f t="shared" si="48"/>
        <v>1322</v>
      </c>
      <c r="AO1322" s="216" t="str">
        <f>IF(ISERROR('T203'!L1322),"",'T203'!L1322)</f>
        <v>27-29</v>
      </c>
      <c r="AP1322" s="216">
        <f t="shared" si="47"/>
        <v>1</v>
      </c>
    </row>
    <row r="1323" spans="38:42">
      <c r="AL1323" s="216" t="str">
        <f>IF(ISERROR(IF('T203'!B1323="","",'T203'!B1323)),"",IF('T203'!B1323="","",'T203'!B1323))</f>
        <v>A96032</v>
      </c>
      <c r="AM1323" s="216" t="str">
        <f>IF(ISERROR(IF('T203'!K1323="","",'T203'!K1323)),"",IF('T203'!K1323="","",'T203'!K1323))</f>
        <v>A54004</v>
      </c>
      <c r="AN1323" s="216">
        <f t="shared" si="48"/>
        <v>1323</v>
      </c>
      <c r="AO1323" s="216" t="str">
        <f>IF(ISERROR('T203'!L1323),"",'T203'!L1323)</f>
        <v>27-30</v>
      </c>
      <c r="AP1323" s="216">
        <f t="shared" si="47"/>
        <v>1</v>
      </c>
    </row>
    <row r="1324" spans="38:42">
      <c r="AL1324" s="216" t="str">
        <f>IF(ISERROR(IF('T203'!B1324="","",'T203'!B1324)),"",IF('T203'!B1324="","",'T203'!B1324))</f>
        <v>A96034</v>
      </c>
      <c r="AM1324" s="216" t="str">
        <f>IF(ISERROR(IF('T203'!K1324="","",'T203'!K1324)),"",IF('T203'!K1324="","",'T203'!K1324))</f>
        <v>A54004</v>
      </c>
      <c r="AN1324" s="216">
        <f t="shared" si="48"/>
        <v>1324</v>
      </c>
      <c r="AO1324" s="216" t="str">
        <f>IF(ISERROR('T203'!L1324),"",'T203'!L1324)</f>
        <v>30-33</v>
      </c>
      <c r="AP1324" s="216">
        <f t="shared" si="47"/>
        <v>1</v>
      </c>
    </row>
    <row r="1325" spans="38:42">
      <c r="AL1325" s="216" t="str">
        <f>IF(ISERROR(IF('T203'!B1325="","",'T203'!B1325)),"",IF('T203'!B1325="","",'T203'!B1325))</f>
        <v>A96036</v>
      </c>
      <c r="AM1325" s="216" t="str">
        <f>IF(ISERROR(IF('T203'!K1325="","",'T203'!K1325)),"",IF('T203'!K1325="","",'T203'!K1325))</f>
        <v>A54004</v>
      </c>
      <c r="AN1325" s="216">
        <f t="shared" si="48"/>
        <v>1325</v>
      </c>
      <c r="AO1325" s="216" t="str">
        <f>IF(ISERROR('T203'!L1325),"",'T203'!L1325)</f>
        <v>30-37</v>
      </c>
      <c r="AP1325" s="216">
        <f t="shared" si="47"/>
        <v>1</v>
      </c>
    </row>
    <row r="1326" spans="38:42">
      <c r="AL1326" s="216" t="str">
        <f>IF(ISERROR(IF('T203'!B1326="","",'T203'!B1326)),"",IF('T203'!B1326="","",'T203'!B1326))</f>
        <v>A96038</v>
      </c>
      <c r="AM1326" s="216" t="str">
        <f>IF(ISERROR(IF('T203'!K1326="","",'T203'!K1326)),"",IF('T203'!K1326="","",'T203'!K1326))</f>
        <v>A54004</v>
      </c>
      <c r="AN1326" s="216">
        <f t="shared" si="48"/>
        <v>1326</v>
      </c>
      <c r="AO1326" s="216" t="str">
        <f>IF(ISERROR('T203'!L1326),"",'T203'!L1326)</f>
        <v>31-33</v>
      </c>
      <c r="AP1326" s="216">
        <f t="shared" si="47"/>
        <v>1</v>
      </c>
    </row>
    <row r="1327" spans="38:42">
      <c r="AL1327" s="216" t="str">
        <f>IF(ISERROR(IF('T203'!B1327="","",'T203'!B1327)),"",IF('T203'!B1327="","",'T203'!B1327))</f>
        <v>A96040</v>
      </c>
      <c r="AM1327" s="216" t="str">
        <f>IF(ISERROR(IF('T203'!K1327="","",'T203'!K1327)),"",IF('T203'!K1327="","",'T203'!K1327))</f>
        <v>A54004</v>
      </c>
      <c r="AN1327" s="216">
        <f t="shared" si="48"/>
        <v>1327</v>
      </c>
      <c r="AO1327" s="216" t="str">
        <f>IF(ISERROR('T203'!L1327),"",'T203'!L1327)</f>
        <v>9-12</v>
      </c>
      <c r="AP1327" s="216">
        <f t="shared" si="47"/>
        <v>1</v>
      </c>
    </row>
    <row r="1328" spans="38:42">
      <c r="AL1328" s="216" t="str">
        <f>IF(ISERROR(IF('T203'!B1328="","",'T203'!B1328)),"",IF('T203'!B1328="","",'T203'!B1328))</f>
        <v>A96042</v>
      </c>
      <c r="AM1328" s="216" t="str">
        <f>IF(ISERROR(IF('T203'!K1328="","",'T203'!K1328)),"",IF('T203'!K1328="","",'T203'!K1328))</f>
        <v>A54004</v>
      </c>
      <c r="AN1328" s="216">
        <f t="shared" si="48"/>
        <v>1328</v>
      </c>
      <c r="AO1328" s="216" t="str">
        <f>IF(ISERROR('T203'!L1328),"",'T203'!L1328)</f>
        <v>9-13</v>
      </c>
      <c r="AP1328" s="216">
        <f t="shared" si="47"/>
        <v>1</v>
      </c>
    </row>
    <row r="1329" spans="38:42">
      <c r="AL1329" s="216" t="str">
        <f>IF(ISERROR(IF('T203'!B1329="","",'T203'!B1329)),"",IF('T203'!B1329="","",'T203'!B1329))</f>
        <v>A96044</v>
      </c>
      <c r="AM1329" s="216" t="str">
        <f>IF(ISERROR(IF('T203'!K1329="","",'T203'!K1329)),"",IF('T203'!K1329="","",'T203'!K1329))</f>
        <v>A54004</v>
      </c>
      <c r="AN1329" s="216">
        <f t="shared" si="48"/>
        <v>1329</v>
      </c>
      <c r="AO1329" s="216" t="str">
        <f>IF(ISERROR('T203'!L1329),"",'T203'!L1329)</f>
        <v>9-18</v>
      </c>
      <c r="AP1329" s="216">
        <f t="shared" si="47"/>
        <v>1</v>
      </c>
    </row>
    <row r="1330" spans="38:42">
      <c r="AL1330" s="216" t="str">
        <f>IF(ISERROR(IF('T203'!B1330="","",'T203'!B1330)),"",IF('T203'!B1330="","",'T203'!B1330))</f>
        <v>A96046</v>
      </c>
      <c r="AM1330" s="216" t="str">
        <f>IF(ISERROR(IF('T203'!K1330="","",'T203'!K1330)),"",IF('T203'!K1330="","",'T203'!K1330))</f>
        <v>A54006</v>
      </c>
      <c r="AN1330" s="216">
        <f t="shared" si="48"/>
        <v>1330</v>
      </c>
      <c r="AO1330" s="216" t="str">
        <f>IF(ISERROR('T203'!L1330),"",'T203'!L1330)</f>
        <v>9</v>
      </c>
      <c r="AP1330" s="216">
        <f t="shared" si="47"/>
        <v>1</v>
      </c>
    </row>
    <row r="1331" spans="38:42">
      <c r="AL1331" s="216" t="str">
        <f>IF(ISERROR(IF('T203'!B1331="","",'T203'!B1331)),"",IF('T203'!B1331="","",'T203'!B1331))</f>
        <v>A96048</v>
      </c>
      <c r="AM1331" s="216" t="str">
        <f>IF(ISERROR(IF('T203'!K1331="","",'T203'!K1331)),"",IF('T203'!K1331="","",'T203'!K1331))</f>
        <v>A54008</v>
      </c>
      <c r="AN1331" s="216">
        <f t="shared" si="48"/>
        <v>1331</v>
      </c>
      <c r="AO1331" s="216" t="str">
        <f>IF(ISERROR('T203'!L1331),"",'T203'!L1331)</f>
        <v>13-22</v>
      </c>
      <c r="AP1331" s="216">
        <f t="shared" si="47"/>
        <v>1</v>
      </c>
    </row>
    <row r="1332" spans="38:42">
      <c r="AL1332" s="216" t="str">
        <f>IF(ISERROR(IF('T203'!B1332="","",'T203'!B1332)),"",IF('T203'!B1332="","",'T203'!B1332))</f>
        <v>A96049</v>
      </c>
      <c r="AM1332" s="216" t="str">
        <f>IF(ISERROR(IF('T203'!K1332="","",'T203'!K1332)),"",IF('T203'!K1332="","",'T203'!K1332))</f>
        <v>A54008</v>
      </c>
      <c r="AN1332" s="216">
        <f t="shared" si="48"/>
        <v>1332</v>
      </c>
      <c r="AO1332" s="216" t="str">
        <f>IF(ISERROR('T203'!L1332),"",'T203'!L1332)</f>
        <v>15-24</v>
      </c>
      <c r="AP1332" s="216">
        <f t="shared" si="47"/>
        <v>1</v>
      </c>
    </row>
    <row r="1333" spans="38:42">
      <c r="AL1333" s="216" t="str">
        <f>IF(ISERROR(IF('T203'!B1333="","",'T203'!B1333)),"",IF('T203'!B1333="","",'T203'!B1333))</f>
        <v>A96050</v>
      </c>
      <c r="AM1333" s="216" t="str">
        <f>IF(ISERROR(IF('T203'!K1333="","",'T203'!K1333)),"",IF('T203'!K1333="","",'T203'!K1333))</f>
        <v>A54008</v>
      </c>
      <c r="AN1333" s="216">
        <f t="shared" si="48"/>
        <v>1333</v>
      </c>
      <c r="AO1333" s="216" t="str">
        <f>IF(ISERROR('T203'!L1333),"",'T203'!L1333)</f>
        <v>32-37</v>
      </c>
      <c r="AP1333" s="216">
        <f t="shared" si="47"/>
        <v>1</v>
      </c>
    </row>
    <row r="1334" spans="38:42">
      <c r="AL1334" s="216" t="str">
        <f>IF(ISERROR(IF('T203'!B1334="","",'T203'!B1334)),"",IF('T203'!B1334="","",'T203'!B1334))</f>
        <v>A96052</v>
      </c>
      <c r="AM1334" s="216" t="str">
        <f>IF(ISERROR(IF('T203'!K1334="","",'T203'!K1334)),"",IF('T203'!K1334="","",'T203'!K1334))</f>
        <v>A54008</v>
      </c>
      <c r="AN1334" s="216">
        <f t="shared" si="48"/>
        <v>1334</v>
      </c>
      <c r="AO1334" s="216" t="str">
        <f>IF(ISERROR('T203'!L1334),"",'T203'!L1334)</f>
        <v>38-40</v>
      </c>
      <c r="AP1334" s="216">
        <f t="shared" si="47"/>
        <v>1</v>
      </c>
    </row>
    <row r="1335" spans="38:42">
      <c r="AL1335" s="216" t="str">
        <f>IF(ISERROR(IF('T203'!B1335="","",'T203'!B1335)),"",IF('T203'!B1335="","",'T203'!B1335))</f>
        <v>A96054</v>
      </c>
      <c r="AM1335" s="216" t="str">
        <f>IF(ISERROR(IF('T203'!K1335="","",'T203'!K1335)),"",IF('T203'!K1335="","",'T203'!K1335))</f>
        <v>A54010</v>
      </c>
      <c r="AN1335" s="216">
        <f t="shared" si="48"/>
        <v>1335</v>
      </c>
      <c r="AO1335" s="216" t="str">
        <f>IF(ISERROR('T203'!L1335),"",'T203'!L1335)</f>
        <v>36-38</v>
      </c>
      <c r="AP1335" s="216">
        <f t="shared" si="47"/>
        <v>1</v>
      </c>
    </row>
    <row r="1336" spans="38:42">
      <c r="AL1336" s="216" t="str">
        <f>IF(ISERROR(IF('T203'!B1336="","",'T203'!B1336)),"",IF('T203'!B1336="","",'T203'!B1336))</f>
        <v>A96056</v>
      </c>
      <c r="AM1336" s="216" t="str">
        <f>IF(ISERROR(IF('T203'!K1336="","",'T203'!K1336)),"",IF('T203'!K1336="","",'T203'!K1336))</f>
        <v>A54010</v>
      </c>
      <c r="AN1336" s="216">
        <f t="shared" si="48"/>
        <v>1336</v>
      </c>
      <c r="AO1336" s="216" t="str">
        <f>IF(ISERROR('T203'!L1336),"",'T203'!L1336)</f>
        <v>36-40</v>
      </c>
      <c r="AP1336" s="216">
        <f t="shared" si="47"/>
        <v>1</v>
      </c>
    </row>
    <row r="1337" spans="38:42">
      <c r="AL1337" s="216" t="str">
        <f>IF(ISERROR(IF('T203'!B1337="","",'T203'!B1337)),"",IF('T203'!B1337="","",'T203'!B1337))</f>
        <v>A96058</v>
      </c>
      <c r="AM1337" s="216" t="str">
        <f>IF(ISERROR(IF('T203'!K1337="","",'T203'!K1337)),"",IF('T203'!K1337="","",'T203'!K1337))</f>
        <v>A54010</v>
      </c>
      <c r="AN1337" s="216">
        <f t="shared" si="48"/>
        <v>1337</v>
      </c>
      <c r="AO1337" s="216" t="str">
        <f>IF(ISERROR('T203'!L1337),"",'T203'!L1337)</f>
        <v>40</v>
      </c>
      <c r="AP1337" s="216">
        <f t="shared" si="47"/>
        <v>1</v>
      </c>
    </row>
    <row r="1338" spans="38:42">
      <c r="AL1338" s="216" t="str">
        <f>IF(ISERROR(IF('T203'!B1338="","",'T203'!B1338)),"",IF('T203'!B1338="","",'T203'!B1338))</f>
        <v>A96060</v>
      </c>
      <c r="AM1338" s="216" t="str">
        <f>IF(ISERROR(IF('T203'!K1338="","",'T203'!K1338)),"",IF('T203'!K1338="","",'T203'!K1338))</f>
        <v>A54012</v>
      </c>
      <c r="AN1338" s="216">
        <f t="shared" si="48"/>
        <v>1338</v>
      </c>
      <c r="AO1338" s="216" t="str">
        <f>IF(ISERROR('T203'!L1338),"",'T203'!L1338)</f>
        <v>1-5</v>
      </c>
      <c r="AP1338" s="216">
        <f t="shared" si="47"/>
        <v>1</v>
      </c>
    </row>
    <row r="1339" spans="38:42">
      <c r="AL1339" s="216" t="str">
        <f>IF(ISERROR(IF('T203'!B1339="","",'T203'!B1339)),"",IF('T203'!B1339="","",'T203'!B1339))</f>
        <v>A96062</v>
      </c>
      <c r="AM1339" s="216" t="str">
        <f>IF(ISERROR(IF('T203'!K1339="","",'T203'!K1339)),"",IF('T203'!K1339="","",'T203'!K1339))</f>
        <v>A54502</v>
      </c>
      <c r="AN1339" s="216">
        <f t="shared" si="48"/>
        <v>1339</v>
      </c>
      <c r="AO1339" s="216" t="str">
        <f>IF(ISERROR('T203'!L1339),"",'T203'!L1339)</f>
        <v xml:space="preserve"> </v>
      </c>
      <c r="AP1339" s="216">
        <f t="shared" si="47"/>
        <v>1</v>
      </c>
    </row>
    <row r="1340" spans="38:42">
      <c r="AL1340" s="216" t="str">
        <f>IF(ISERROR(IF('T203'!B1340="","",'T203'!B1340)),"",IF('T203'!B1340="","",'T203'!B1340))</f>
        <v>A96064</v>
      </c>
      <c r="AM1340" s="216" t="str">
        <f>IF(ISERROR(IF('T203'!K1340="","",'T203'!K1340)),"",IF('T203'!K1340="","",'T203'!K1340))</f>
        <v>A55502</v>
      </c>
      <c r="AN1340" s="216">
        <f t="shared" si="48"/>
        <v>1340</v>
      </c>
      <c r="AO1340" s="216" t="str">
        <f>IF(ISERROR('T203'!L1340),"",'T203'!L1340)</f>
        <v xml:space="preserve"> </v>
      </c>
      <c r="AP1340" s="216">
        <f t="shared" si="47"/>
        <v>1</v>
      </c>
    </row>
    <row r="1341" spans="38:42">
      <c r="AL1341" s="216" t="str">
        <f>IF(ISERROR(IF('T203'!B1341="","",'T203'!B1341)),"",IF('T203'!B1341="","",'T203'!B1341))</f>
        <v>A96066</v>
      </c>
      <c r="AM1341" s="216" t="str">
        <f>IF(ISERROR(IF('T203'!K1341="","",'T203'!K1341)),"",IF('T203'!K1341="","",'T203'!K1341))</f>
        <v>A55504</v>
      </c>
      <c r="AN1341" s="216">
        <f t="shared" si="48"/>
        <v>1341</v>
      </c>
      <c r="AO1341" s="216" t="str">
        <f>IF(ISERROR('T203'!L1341),"",'T203'!L1341)</f>
        <v xml:space="preserve"> </v>
      </c>
      <c r="AP1341" s="216">
        <f t="shared" si="47"/>
        <v>1</v>
      </c>
    </row>
    <row r="1342" spans="38:42">
      <c r="AL1342" s="216" t="str">
        <f>IF(ISERROR(IF('T203'!B1342="","",'T203'!B1342)),"",IF('T203'!B1342="","",'T203'!B1342))</f>
        <v>A96068</v>
      </c>
      <c r="AM1342" s="216" t="str">
        <f>IF(ISERROR(IF('T203'!K1342="","",'T203'!K1342)),"",IF('T203'!K1342="","",'T203'!K1342))</f>
        <v>A55506</v>
      </c>
      <c r="AN1342" s="216">
        <f t="shared" si="48"/>
        <v>1342</v>
      </c>
      <c r="AO1342" s="216" t="str">
        <f>IF(ISERROR('T203'!L1342),"",'T203'!L1342)</f>
        <v xml:space="preserve"> </v>
      </c>
      <c r="AP1342" s="216">
        <f t="shared" si="47"/>
        <v>1</v>
      </c>
    </row>
    <row r="1343" spans="38:42">
      <c r="AL1343" s="216" t="str">
        <f>IF(ISERROR(IF('T203'!B1343="","",'T203'!B1343)),"",IF('T203'!B1343="","",'T203'!B1343))</f>
        <v>A96070</v>
      </c>
      <c r="AM1343" s="216" t="str">
        <f>IF(ISERROR(IF('T203'!K1343="","",'T203'!K1343)),"",IF('T203'!K1343="","",'T203'!K1343))</f>
        <v>A55508</v>
      </c>
      <c r="AN1343" s="216">
        <f t="shared" si="48"/>
        <v>1343</v>
      </c>
      <c r="AO1343" s="216" t="str">
        <f>IF(ISERROR('T203'!L1343),"",'T203'!L1343)</f>
        <v xml:space="preserve"> </v>
      </c>
      <c r="AP1343" s="216">
        <f t="shared" si="47"/>
        <v>1</v>
      </c>
    </row>
    <row r="1344" spans="38:42">
      <c r="AL1344" s="216" t="str">
        <f>IF(ISERROR(IF('T203'!B1344="","",'T203'!B1344)),"",IF('T203'!B1344="","",'T203'!B1344))</f>
        <v>A96072</v>
      </c>
      <c r="AM1344" s="216" t="str">
        <f>IF(ISERROR(IF('T203'!K1344="","",'T203'!K1344)),"",IF('T203'!K1344="","",'T203'!K1344))</f>
        <v>A55510</v>
      </c>
      <c r="AN1344" s="216">
        <f t="shared" si="48"/>
        <v>1344</v>
      </c>
      <c r="AO1344" s="216" t="str">
        <f>IF(ISERROR('T203'!L1344),"",'T203'!L1344)</f>
        <v xml:space="preserve"> </v>
      </c>
      <c r="AP1344" s="216">
        <f t="shared" si="47"/>
        <v>1</v>
      </c>
    </row>
    <row r="1345" spans="38:42">
      <c r="AL1345" s="216" t="str">
        <f>IF(ISERROR(IF('T203'!B1345="","",'T203'!B1345)),"",IF('T203'!B1345="","",'T203'!B1345))</f>
        <v>A96074</v>
      </c>
      <c r="AM1345" s="216" t="str">
        <f>IF(ISERROR(IF('T203'!K1345="","",'T203'!K1345)),"",IF('T203'!K1345="","",'T203'!K1345))</f>
        <v>A55512</v>
      </c>
      <c r="AN1345" s="216">
        <f t="shared" si="48"/>
        <v>1345</v>
      </c>
      <c r="AO1345" s="216" t="str">
        <f>IF(ISERROR('T203'!L1345),"",'T203'!L1345)</f>
        <v xml:space="preserve"> </v>
      </c>
      <c r="AP1345" s="216">
        <f t="shared" si="47"/>
        <v>1</v>
      </c>
    </row>
    <row r="1346" spans="38:42">
      <c r="AL1346" s="216" t="str">
        <f>IF(ISERROR(IF('T203'!B1346="","",'T203'!B1346)),"",IF('T203'!B1346="","",'T203'!B1346))</f>
        <v>A96076</v>
      </c>
      <c r="AM1346" s="216" t="str">
        <f>IF(ISERROR(IF('T203'!K1346="","",'T203'!K1346)),"",IF('T203'!K1346="","",'T203'!K1346))</f>
        <v>A55514</v>
      </c>
      <c r="AN1346" s="216">
        <f t="shared" si="48"/>
        <v>1346</v>
      </c>
      <c r="AO1346" s="216" t="str">
        <f>IF(ISERROR('T203'!L1346),"",'T203'!L1346)</f>
        <v xml:space="preserve"> </v>
      </c>
      <c r="AP1346" s="216">
        <f t="shared" si="47"/>
        <v>1</v>
      </c>
    </row>
    <row r="1347" spans="38:42">
      <c r="AL1347" s="216" t="str">
        <f>IF(ISERROR(IF('T203'!B1347="","",'T203'!B1347)),"",IF('T203'!B1347="","",'T203'!B1347))</f>
        <v>A96078</v>
      </c>
      <c r="AM1347" s="216" t="str">
        <f>IF(ISERROR(IF('T203'!K1347="","",'T203'!K1347)),"",IF('T203'!K1347="","",'T203'!K1347))</f>
        <v>A55516</v>
      </c>
      <c r="AN1347" s="216">
        <f t="shared" si="48"/>
        <v>1347</v>
      </c>
      <c r="AO1347" s="216" t="str">
        <f>IF(ISERROR('T203'!L1347),"",'T203'!L1347)</f>
        <v xml:space="preserve"> </v>
      </c>
      <c r="AP1347" s="216">
        <f t="shared" si="47"/>
        <v>1</v>
      </c>
    </row>
    <row r="1348" spans="38:42">
      <c r="AL1348" s="216" t="str">
        <f>IF(ISERROR(IF('T203'!B1348="","",'T203'!B1348)),"",IF('T203'!B1348="","",'T203'!B1348))</f>
        <v>A96080</v>
      </c>
      <c r="AM1348" s="216" t="str">
        <f>IF(ISERROR(IF('T203'!K1348="","",'T203'!K1348)),"",IF('T203'!K1348="","",'T203'!K1348))</f>
        <v>A55518</v>
      </c>
      <c r="AN1348" s="216">
        <f t="shared" si="48"/>
        <v>1348</v>
      </c>
      <c r="AO1348" s="216" t="str">
        <f>IF(ISERROR('T203'!L1348),"",'T203'!L1348)</f>
        <v xml:space="preserve"> </v>
      </c>
      <c r="AP1348" s="216">
        <f t="shared" si="47"/>
        <v>1</v>
      </c>
    </row>
    <row r="1349" spans="38:42">
      <c r="AL1349" s="216" t="str">
        <f>IF(ISERROR(IF('T203'!B1349="","",'T203'!B1349)),"",IF('T203'!B1349="","",'T203'!B1349))</f>
        <v>A96082</v>
      </c>
      <c r="AM1349" s="216" t="str">
        <f>IF(ISERROR(IF('T203'!K1349="","",'T203'!K1349)),"",IF('T203'!K1349="","",'T203'!K1349))</f>
        <v>A55520</v>
      </c>
      <c r="AN1349" s="216">
        <f t="shared" si="48"/>
        <v>1349</v>
      </c>
      <c r="AO1349" s="216" t="str">
        <f>IF(ISERROR('T203'!L1349),"",'T203'!L1349)</f>
        <v xml:space="preserve"> </v>
      </c>
      <c r="AP1349" s="216">
        <f t="shared" ref="AP1349:AP1412" si="49">IF(AO1349="",0,1)</f>
        <v>1</v>
      </c>
    </row>
    <row r="1350" spans="38:42">
      <c r="AL1350" s="216" t="str">
        <f>IF(ISERROR(IF('T203'!B1350="","",'T203'!B1350)),"",IF('T203'!B1350="","",'T203'!B1350))</f>
        <v>A96084</v>
      </c>
      <c r="AM1350" s="216" t="str">
        <f>IF(ISERROR(IF('T203'!K1350="","",'T203'!K1350)),"",IF('T203'!K1350="","",'T203'!K1350))</f>
        <v>A55520</v>
      </c>
      <c r="AN1350" s="216">
        <f t="shared" si="48"/>
        <v>1350</v>
      </c>
      <c r="AO1350" s="216" t="str">
        <f>IF(ISERROR('T203'!L1350),"",'T203'!L1350)</f>
        <v xml:space="preserve"> </v>
      </c>
      <c r="AP1350" s="216">
        <f t="shared" si="49"/>
        <v>1</v>
      </c>
    </row>
    <row r="1351" spans="38:42">
      <c r="AL1351" s="216" t="str">
        <f>IF(ISERROR(IF('T203'!B1351="","",'T203'!B1351)),"",IF('T203'!B1351="","",'T203'!B1351))</f>
        <v>A96086</v>
      </c>
      <c r="AM1351" s="216" t="str">
        <f>IF(ISERROR(IF('T203'!K1351="","",'T203'!K1351)),"",IF('T203'!K1351="","",'T203'!K1351))</f>
        <v>A55522</v>
      </c>
      <c r="AN1351" s="216">
        <f t="shared" si="48"/>
        <v>1351</v>
      </c>
      <c r="AO1351" s="216" t="str">
        <f>IF(ISERROR('T203'!L1351),"",'T203'!L1351)</f>
        <v xml:space="preserve"> </v>
      </c>
      <c r="AP1351" s="216">
        <f t="shared" si="49"/>
        <v>1</v>
      </c>
    </row>
    <row r="1352" spans="38:42">
      <c r="AL1352" s="216" t="str">
        <f>IF(ISERROR(IF('T203'!B1352="","",'T203'!B1352)),"",IF('T203'!B1352="","",'T203'!B1352))</f>
        <v>A96088</v>
      </c>
      <c r="AM1352" s="216" t="str">
        <f>IF(ISERROR(IF('T203'!K1352="","",'T203'!K1352)),"",IF('T203'!K1352="","",'T203'!K1352))</f>
        <v>A55524</v>
      </c>
      <c r="AN1352" s="216">
        <f t="shared" si="48"/>
        <v>1352</v>
      </c>
      <c r="AO1352" s="216" t="str">
        <f>IF(ISERROR('T203'!L1352),"",'T203'!L1352)</f>
        <v xml:space="preserve"> </v>
      </c>
      <c r="AP1352" s="216">
        <f t="shared" si="49"/>
        <v>1</v>
      </c>
    </row>
    <row r="1353" spans="38:42">
      <c r="AL1353" s="216" t="str">
        <f>IF(ISERROR(IF('T203'!B1353="","",'T203'!B1353)),"",IF('T203'!B1353="","",'T203'!B1353))</f>
        <v>A96090</v>
      </c>
      <c r="AM1353" s="216" t="str">
        <f>IF(ISERROR(IF('T203'!K1353="","",'T203'!K1353)),"",IF('T203'!K1353="","",'T203'!K1353))</f>
        <v>A55526</v>
      </c>
      <c r="AN1353" s="216">
        <f t="shared" si="48"/>
        <v>1353</v>
      </c>
      <c r="AO1353" s="216" t="str">
        <f>IF(ISERROR('T203'!L1353),"",'T203'!L1353)</f>
        <v xml:space="preserve"> </v>
      </c>
      <c r="AP1353" s="216">
        <f t="shared" si="49"/>
        <v>1</v>
      </c>
    </row>
    <row r="1354" spans="38:42">
      <c r="AL1354" s="216" t="str">
        <f>IF(ISERROR(IF('T203'!B1354="","",'T203'!B1354)),"",IF('T203'!B1354="","",'T203'!B1354))</f>
        <v>A96092</v>
      </c>
      <c r="AM1354" s="216" t="str">
        <f>IF(ISERROR(IF('T203'!K1354="","",'T203'!K1354)),"",IF('T203'!K1354="","",'T203'!K1354))</f>
        <v>A55528</v>
      </c>
      <c r="AN1354" s="216">
        <f t="shared" si="48"/>
        <v>1354</v>
      </c>
      <c r="AO1354" s="216" t="str">
        <f>IF(ISERROR('T203'!L1354),"",'T203'!L1354)</f>
        <v xml:space="preserve"> </v>
      </c>
      <c r="AP1354" s="216">
        <f t="shared" si="49"/>
        <v>1</v>
      </c>
    </row>
    <row r="1355" spans="38:42">
      <c r="AL1355" s="216" t="str">
        <f>IF(ISERROR(IF('T203'!B1355="","",'T203'!B1355)),"",IF('T203'!B1355="","",'T203'!B1355))</f>
        <v>A96094</v>
      </c>
      <c r="AM1355" s="216" t="str">
        <f>IF(ISERROR(IF('T203'!K1355="","",'T203'!K1355)),"",IF('T203'!K1355="","",'T203'!K1355))</f>
        <v>A55530</v>
      </c>
      <c r="AN1355" s="216">
        <f t="shared" si="48"/>
        <v>1355</v>
      </c>
      <c r="AO1355" s="216" t="str">
        <f>IF(ISERROR('T203'!L1355),"",'T203'!L1355)</f>
        <v xml:space="preserve"> </v>
      </c>
      <c r="AP1355" s="216">
        <f t="shared" si="49"/>
        <v>1</v>
      </c>
    </row>
    <row r="1356" spans="38:42">
      <c r="AL1356" s="216" t="str">
        <f>IF(ISERROR(IF('T203'!B1356="","",'T203'!B1356)),"",IF('T203'!B1356="","",'T203'!B1356))</f>
        <v>A96096</v>
      </c>
      <c r="AM1356" s="216" t="str">
        <f>IF(ISERROR(IF('T203'!K1356="","",'T203'!K1356)),"",IF('T203'!K1356="","",'T203'!K1356))</f>
        <v>A55532</v>
      </c>
      <c r="AN1356" s="216">
        <f t="shared" si="48"/>
        <v>1356</v>
      </c>
      <c r="AO1356" s="216" t="str">
        <f>IF(ISERROR('T203'!L1356),"",'T203'!L1356)</f>
        <v xml:space="preserve"> </v>
      </c>
      <c r="AP1356" s="216">
        <f t="shared" si="49"/>
        <v>1</v>
      </c>
    </row>
    <row r="1357" spans="38:42">
      <c r="AL1357" s="216" t="str">
        <f>IF(ISERROR(IF('T203'!B1357="","",'T203'!B1357)),"",IF('T203'!B1357="","",'T203'!B1357))</f>
        <v>A96098</v>
      </c>
      <c r="AM1357" s="216" t="str">
        <f>IF(ISERROR(IF('T203'!K1357="","",'T203'!K1357)),"",IF('T203'!K1357="","",'T203'!K1357))</f>
        <v>A55534</v>
      </c>
      <c r="AN1357" s="216">
        <f t="shared" ref="AN1357:AN1420" si="50">1+AN1356</f>
        <v>1357</v>
      </c>
      <c r="AO1357" s="216" t="str">
        <f>IF(ISERROR('T203'!L1357),"",'T203'!L1357)</f>
        <v xml:space="preserve"> </v>
      </c>
      <c r="AP1357" s="216">
        <f t="shared" si="49"/>
        <v>1</v>
      </c>
    </row>
    <row r="1358" spans="38:42">
      <c r="AL1358" s="216" t="str">
        <f>IF(ISERROR(IF('T203'!B1358="","",'T203'!B1358)),"",IF('T203'!B1358="","",'T203'!B1358))</f>
        <v>A96502</v>
      </c>
      <c r="AM1358" s="216" t="str">
        <f>IF(ISERROR(IF('T203'!K1358="","",'T203'!K1358)),"",IF('T203'!K1358="","",'T203'!K1358))</f>
        <v>A55536</v>
      </c>
      <c r="AN1358" s="216">
        <f t="shared" si="50"/>
        <v>1358</v>
      </c>
      <c r="AO1358" s="216" t="str">
        <f>IF(ISERROR('T203'!L1358),"",'T203'!L1358)</f>
        <v xml:space="preserve"> </v>
      </c>
      <c r="AP1358" s="216">
        <f t="shared" si="49"/>
        <v>1</v>
      </c>
    </row>
    <row r="1359" spans="38:42">
      <c r="AL1359" s="216" t="str">
        <f>IF(ISERROR(IF('T203'!B1359="","",'T203'!B1359)),"",IF('T203'!B1359="","",'T203'!B1359))</f>
        <v>A96504</v>
      </c>
      <c r="AM1359" s="216" t="str">
        <f>IF(ISERROR(IF('T203'!K1359="","",'T203'!K1359)),"",IF('T203'!K1359="","",'T203'!K1359))</f>
        <v>A55538</v>
      </c>
      <c r="AN1359" s="216">
        <f t="shared" si="50"/>
        <v>1359</v>
      </c>
      <c r="AO1359" s="216" t="str">
        <f>IF(ISERROR('T203'!L1359),"",'T203'!L1359)</f>
        <v xml:space="preserve"> </v>
      </c>
      <c r="AP1359" s="216">
        <f t="shared" si="49"/>
        <v>1</v>
      </c>
    </row>
    <row r="1360" spans="38:42">
      <c r="AL1360" s="216" t="str">
        <f>IF(ISERROR(IF('T203'!B1360="","",'T203'!B1360)),"",IF('T203'!B1360="","",'T203'!B1360))</f>
        <v>A96506</v>
      </c>
      <c r="AM1360" s="216" t="str">
        <f>IF(ISERROR(IF('T203'!K1360="","",'T203'!K1360)),"",IF('T203'!K1360="","",'T203'!K1360))</f>
        <v>A55540</v>
      </c>
      <c r="AN1360" s="216">
        <f t="shared" si="50"/>
        <v>1360</v>
      </c>
      <c r="AO1360" s="216" t="str">
        <f>IF(ISERROR('T203'!L1360),"",'T203'!L1360)</f>
        <v xml:space="preserve"> </v>
      </c>
      <c r="AP1360" s="216">
        <f t="shared" si="49"/>
        <v>1</v>
      </c>
    </row>
    <row r="1361" spans="38:42">
      <c r="AL1361" s="216" t="str">
        <f>IF(ISERROR(IF('T203'!B1361="","",'T203'!B1361)),"",IF('T203'!B1361="","",'T203'!B1361))</f>
        <v>A96508</v>
      </c>
      <c r="AM1361" s="216" t="str">
        <f>IF(ISERROR(IF('T203'!K1361="","",'T203'!K1361)),"",IF('T203'!K1361="","",'T203'!K1361))</f>
        <v>A55542</v>
      </c>
      <c r="AN1361" s="216">
        <f t="shared" si="50"/>
        <v>1361</v>
      </c>
      <c r="AO1361" s="216" t="str">
        <f>IF(ISERROR('T203'!L1361),"",'T203'!L1361)</f>
        <v xml:space="preserve"> </v>
      </c>
      <c r="AP1361" s="216">
        <f t="shared" si="49"/>
        <v>1</v>
      </c>
    </row>
    <row r="1362" spans="38:42">
      <c r="AL1362" s="216" t="str">
        <f>IF(ISERROR(IF('T203'!B1362="","",'T203'!B1362)),"",IF('T203'!B1362="","",'T203'!B1362))</f>
        <v>A96510</v>
      </c>
      <c r="AM1362" s="216" t="str">
        <f>IF(ISERROR(IF('T203'!K1362="","",'T203'!K1362)),"",IF('T203'!K1362="","",'T203'!K1362))</f>
        <v>A55544</v>
      </c>
      <c r="AN1362" s="216">
        <f t="shared" si="50"/>
        <v>1362</v>
      </c>
      <c r="AO1362" s="216" t="str">
        <f>IF(ISERROR('T203'!L1362),"",'T203'!L1362)</f>
        <v xml:space="preserve"> </v>
      </c>
      <c r="AP1362" s="216">
        <f t="shared" si="49"/>
        <v>1</v>
      </c>
    </row>
    <row r="1363" spans="38:42">
      <c r="AL1363" s="216" t="str">
        <f>IF(ISERROR(IF('T203'!B1363="","",'T203'!B1363)),"",IF('T203'!B1363="","",'T203'!B1363))</f>
        <v>A96512</v>
      </c>
      <c r="AM1363" s="216" t="str">
        <f>IF(ISERROR(IF('T203'!K1363="","",'T203'!K1363)),"",IF('T203'!K1363="","",'T203'!K1363))</f>
        <v>A55546</v>
      </c>
      <c r="AN1363" s="216">
        <f t="shared" si="50"/>
        <v>1363</v>
      </c>
      <c r="AO1363" s="216" t="str">
        <f>IF(ISERROR('T203'!L1363),"",'T203'!L1363)</f>
        <v xml:space="preserve"> </v>
      </c>
      <c r="AP1363" s="216">
        <f t="shared" si="49"/>
        <v>1</v>
      </c>
    </row>
    <row r="1364" spans="38:42">
      <c r="AL1364" s="216" t="str">
        <f>IF(ISERROR(IF('T203'!B1364="","",'T203'!B1364)),"",IF('T203'!B1364="","",'T203'!B1364))</f>
        <v>A96514</v>
      </c>
      <c r="AM1364" s="216" t="str">
        <f>IF(ISERROR(IF('T203'!K1364="","",'T203'!K1364)),"",IF('T203'!K1364="","",'T203'!K1364))</f>
        <v>A55548</v>
      </c>
      <c r="AN1364" s="216">
        <f t="shared" si="50"/>
        <v>1364</v>
      </c>
      <c r="AO1364" s="216" t="str">
        <f>IF(ISERROR('T203'!L1364),"",'T203'!L1364)</f>
        <v xml:space="preserve"> </v>
      </c>
      <c r="AP1364" s="216">
        <f t="shared" si="49"/>
        <v>1</v>
      </c>
    </row>
    <row r="1365" spans="38:42">
      <c r="AL1365" s="216" t="str">
        <f>IF(ISERROR(IF('T203'!B1365="","",'T203'!B1365)),"",IF('T203'!B1365="","",'T203'!B1365))</f>
        <v>A96516</v>
      </c>
      <c r="AM1365" s="216" t="str">
        <f>IF(ISERROR(IF('T203'!K1365="","",'T203'!K1365)),"",IF('T203'!K1365="","",'T203'!K1365))</f>
        <v>A56002</v>
      </c>
      <c r="AN1365" s="216">
        <f t="shared" si="50"/>
        <v>1365</v>
      </c>
      <c r="AO1365" s="216" t="str">
        <f>IF(ISERROR('T203'!L1365),"",'T203'!L1365)</f>
        <v>1-21</v>
      </c>
      <c r="AP1365" s="216">
        <f t="shared" si="49"/>
        <v>1</v>
      </c>
    </row>
    <row r="1366" spans="38:42">
      <c r="AL1366" s="216" t="str">
        <f>IF(ISERROR(IF('T203'!B1366="","",'T203'!B1366)),"",IF('T203'!B1366="","",'T203'!B1366))</f>
        <v>A96518</v>
      </c>
      <c r="AM1366" s="216" t="str">
        <f>IF(ISERROR(IF('T203'!K1366="","",'T203'!K1366)),"",IF('T203'!K1366="","",'T203'!K1366))</f>
        <v>A56002</v>
      </c>
      <c r="AN1366" s="216">
        <f t="shared" si="50"/>
        <v>1366</v>
      </c>
      <c r="AO1366" s="216" t="str">
        <f>IF(ISERROR('T203'!L1366),"",'T203'!L1366)</f>
        <v>1-27</v>
      </c>
      <c r="AP1366" s="216">
        <f t="shared" si="49"/>
        <v>1</v>
      </c>
    </row>
    <row r="1367" spans="38:42">
      <c r="AL1367" s="216" t="str">
        <f>IF(ISERROR(IF('T203'!B1367="","",'T203'!B1367)),"",IF('T203'!B1367="","",'T203'!B1367))</f>
        <v>A96520</v>
      </c>
      <c r="AM1367" s="216" t="str">
        <f>IF(ISERROR(IF('T203'!K1367="","",'T203'!K1367)),"",IF('T203'!K1367="","",'T203'!K1367))</f>
        <v>A56002</v>
      </c>
      <c r="AN1367" s="216">
        <f t="shared" si="50"/>
        <v>1367</v>
      </c>
      <c r="AO1367" s="216" t="str">
        <f>IF(ISERROR('T203'!L1367),"",'T203'!L1367)</f>
        <v>22-27</v>
      </c>
      <c r="AP1367" s="216">
        <f t="shared" si="49"/>
        <v>1</v>
      </c>
    </row>
    <row r="1368" spans="38:42">
      <c r="AL1368" s="216" t="str">
        <f>IF(ISERROR(IF('T203'!B1368="","",'T203'!B1368)),"",IF('T203'!B1368="","",'T203'!B1368))</f>
        <v>A96522</v>
      </c>
      <c r="AM1368" s="216" t="str">
        <f>IF(ISERROR(IF('T203'!K1368="","",'T203'!K1368)),"",IF('T203'!K1368="","",'T203'!K1368))</f>
        <v>A56004</v>
      </c>
      <c r="AN1368" s="216">
        <f t="shared" si="50"/>
        <v>1368</v>
      </c>
      <c r="AO1368" s="216" t="str">
        <f>IF(ISERROR('T203'!L1368),"",'T203'!L1368)</f>
        <v>12</v>
      </c>
      <c r="AP1368" s="216">
        <f t="shared" si="49"/>
        <v>1</v>
      </c>
    </row>
    <row r="1369" spans="38:42">
      <c r="AL1369" s="216" t="str">
        <f>IF(ISERROR(IF('T203'!B1369="","",'T203'!B1369)),"",IF('T203'!B1369="","",'T203'!B1369))</f>
        <v>A96524</v>
      </c>
      <c r="AM1369" s="216" t="str">
        <f>IF(ISERROR(IF('T203'!K1369="","",'T203'!K1369)),"",IF('T203'!K1369="","",'T203'!K1369))</f>
        <v>A56004</v>
      </c>
      <c r="AN1369" s="216">
        <f t="shared" si="50"/>
        <v>1369</v>
      </c>
      <c r="AO1369" s="216" t="str">
        <f>IF(ISERROR('T203'!L1369),"",'T203'!L1369)</f>
        <v>12-14</v>
      </c>
      <c r="AP1369" s="216">
        <f t="shared" si="49"/>
        <v>1</v>
      </c>
    </row>
    <row r="1370" spans="38:42">
      <c r="AL1370" s="216" t="str">
        <f>IF(ISERROR(IF('T203'!B1370="","",'T203'!B1370)),"",IF('T203'!B1370="","",'T203'!B1370))</f>
        <v>A96526</v>
      </c>
      <c r="AM1370" s="216" t="str">
        <f>IF(ISERROR(IF('T203'!K1370="","",'T203'!K1370)),"",IF('T203'!K1370="","",'T203'!K1370))</f>
        <v>A56006</v>
      </c>
      <c r="AN1370" s="216">
        <f t="shared" si="50"/>
        <v>1370</v>
      </c>
      <c r="AO1370" s="216" t="str">
        <f>IF(ISERROR('T203'!L1370),"",'T203'!L1370)</f>
        <v>1-17</v>
      </c>
      <c r="AP1370" s="216">
        <f t="shared" si="49"/>
        <v>1</v>
      </c>
    </row>
    <row r="1371" spans="38:42">
      <c r="AL1371" s="216" t="str">
        <f>IF(ISERROR(IF('T203'!B1371="","",'T203'!B1371)),"",IF('T203'!B1371="","",'T203'!B1371))</f>
        <v>A96528</v>
      </c>
      <c r="AM1371" s="216" t="str">
        <f>IF(ISERROR(IF('T203'!K1371="","",'T203'!K1371)),"",IF('T203'!K1371="","",'T203'!K1371))</f>
        <v>A56006</v>
      </c>
      <c r="AN1371" s="216">
        <f t="shared" si="50"/>
        <v>1371</v>
      </c>
      <c r="AO1371" s="216" t="str">
        <f>IF(ISERROR('T203'!L1371),"",'T203'!L1371)</f>
        <v>13-17</v>
      </c>
      <c r="AP1371" s="216">
        <f t="shared" si="49"/>
        <v>1</v>
      </c>
    </row>
    <row r="1372" spans="38:42">
      <c r="AL1372" s="216" t="str">
        <f>IF(ISERROR(IF('T203'!B1372="","",'T203'!B1372)),"",IF('T203'!B1372="","",'T203'!B1372))</f>
        <v>A96530</v>
      </c>
      <c r="AM1372" s="216" t="str">
        <f>IF(ISERROR(IF('T203'!K1372="","",'T203'!K1372)),"",IF('T203'!K1372="","",'T203'!K1372))</f>
        <v>A56006</v>
      </c>
      <c r="AN1372" s="216">
        <f t="shared" si="50"/>
        <v>1372</v>
      </c>
      <c r="AO1372" s="216" t="str">
        <f>IF(ISERROR('T203'!L1372),"",'T203'!L1372)</f>
        <v>4-12</v>
      </c>
      <c r="AP1372" s="216">
        <f t="shared" si="49"/>
        <v>1</v>
      </c>
    </row>
    <row r="1373" spans="38:42">
      <c r="AL1373" s="216" t="str">
        <f>IF(ISERROR(IF('T203'!B1373="","",'T203'!B1373)),"",IF('T203'!B1373="","",'T203'!B1373))</f>
        <v>A96532</v>
      </c>
      <c r="AM1373" s="216" t="str">
        <f>IF(ISERROR(IF('T203'!K1373="","",'T203'!K1373)),"",IF('T203'!K1373="","",'T203'!K1373))</f>
        <v>A56008</v>
      </c>
      <c r="AN1373" s="216">
        <f t="shared" si="50"/>
        <v>1373</v>
      </c>
      <c r="AO1373" s="216" t="str">
        <f>IF(ISERROR('T203'!L1373),"",'T203'!L1373)</f>
        <v>10-13</v>
      </c>
      <c r="AP1373" s="216">
        <f t="shared" si="49"/>
        <v>1</v>
      </c>
    </row>
    <row r="1374" spans="38:42">
      <c r="AL1374" s="216" t="str">
        <f>IF(ISERROR(IF('T203'!B1374="","",'T203'!B1374)),"",IF('T203'!B1374="","",'T203'!B1374))</f>
        <v>A97502</v>
      </c>
      <c r="AM1374" s="216" t="str">
        <f>IF(ISERROR(IF('T203'!K1374="","",'T203'!K1374)),"",IF('T203'!K1374="","",'T203'!K1374))</f>
        <v>A56008</v>
      </c>
      <c r="AN1374" s="216">
        <f t="shared" si="50"/>
        <v>1374</v>
      </c>
      <c r="AO1374" s="216" t="str">
        <f>IF(ISERROR('T203'!L1374),"",'T203'!L1374)</f>
        <v>10-15</v>
      </c>
      <c r="AP1374" s="216">
        <f t="shared" si="49"/>
        <v>1</v>
      </c>
    </row>
    <row r="1375" spans="38:42">
      <c r="AL1375" s="216" t="str">
        <f>IF(ISERROR(IF('T203'!B1375="","",'T203'!B1375)),"",IF('T203'!B1375="","",'T203'!B1375))</f>
        <v>A97506</v>
      </c>
      <c r="AM1375" s="216" t="str">
        <f>IF(ISERROR(IF('T203'!K1375="","",'T203'!K1375)),"",IF('T203'!K1375="","",'T203'!K1375))</f>
        <v>A56010</v>
      </c>
      <c r="AN1375" s="216">
        <f t="shared" si="50"/>
        <v>1375</v>
      </c>
      <c r="AO1375" s="216" t="str">
        <f>IF(ISERROR('T203'!L1375),"",'T203'!L1375)</f>
        <v xml:space="preserve"> </v>
      </c>
      <c r="AP1375" s="216">
        <f t="shared" si="49"/>
        <v>1</v>
      </c>
    </row>
    <row r="1376" spans="38:42">
      <c r="AL1376" s="216" t="str">
        <f>IF(ISERROR(IF('T203'!B1376="","",'T203'!B1376)),"",IF('T203'!B1376="","",'T203'!B1376))</f>
        <v>A97508</v>
      </c>
      <c r="AM1376" s="216" t="str">
        <f>IF(ISERROR(IF('T203'!K1376="","",'T203'!K1376)),"",IF('T203'!K1376="","",'T203'!K1376))</f>
        <v>A56012</v>
      </c>
      <c r="AN1376" s="216">
        <f t="shared" si="50"/>
        <v>1376</v>
      </c>
      <c r="AO1376" s="216" t="str">
        <f>IF(ISERROR('T203'!L1376),"",'T203'!L1376)</f>
        <v xml:space="preserve"> </v>
      </c>
      <c r="AP1376" s="216">
        <f t="shared" si="49"/>
        <v>1</v>
      </c>
    </row>
    <row r="1377" spans="38:42">
      <c r="AL1377" s="216" t="str">
        <f>IF(ISERROR(IF('T203'!B1377="","",'T203'!B1377)),"",IF('T203'!B1377="","",'T203'!B1377))</f>
        <v>A97510</v>
      </c>
      <c r="AM1377" s="216" t="str">
        <f>IF(ISERROR(IF('T203'!K1377="","",'T203'!K1377)),"",IF('T203'!K1377="","",'T203'!K1377))</f>
        <v>A56014</v>
      </c>
      <c r="AN1377" s="216">
        <f t="shared" si="50"/>
        <v>1377</v>
      </c>
      <c r="AO1377" s="216" t="str">
        <f>IF(ISERROR('T203'!L1377),"",'T203'!L1377)</f>
        <v>21</v>
      </c>
      <c r="AP1377" s="216">
        <f t="shared" si="49"/>
        <v>1</v>
      </c>
    </row>
    <row r="1378" spans="38:42">
      <c r="AL1378" s="216" t="str">
        <f>IF(ISERROR(IF('T203'!B1378="","",'T203'!B1378)),"",IF('T203'!B1378="","",'T203'!B1378))</f>
        <v>A97512</v>
      </c>
      <c r="AM1378" s="216" t="str">
        <f>IF(ISERROR(IF('T203'!K1378="","",'T203'!K1378)),"",IF('T203'!K1378="","",'T203'!K1378))</f>
        <v>A56014</v>
      </c>
      <c r="AN1378" s="216">
        <f t="shared" si="50"/>
        <v>1378</v>
      </c>
      <c r="AO1378" s="216" t="str">
        <f>IF(ISERROR('T203'!L1378),"",'T203'!L1378)</f>
        <v>6-21</v>
      </c>
      <c r="AP1378" s="216">
        <f t="shared" si="49"/>
        <v>1</v>
      </c>
    </row>
    <row r="1379" spans="38:42">
      <c r="AL1379" s="216" t="str">
        <f>IF(ISERROR(IF('T203'!B1379="","",'T203'!B1379)),"",IF('T203'!B1379="","",'T203'!B1379))</f>
        <v>A97514</v>
      </c>
      <c r="AM1379" s="216" t="str">
        <f>IF(ISERROR(IF('T203'!K1379="","",'T203'!K1379)),"",IF('T203'!K1379="","",'T203'!K1379))</f>
        <v>A56016</v>
      </c>
      <c r="AN1379" s="216">
        <f t="shared" si="50"/>
        <v>1379</v>
      </c>
      <c r="AO1379" s="216" t="str">
        <f>IF(ISERROR('T203'!L1379),"",'T203'!L1379)</f>
        <v>3-5</v>
      </c>
      <c r="AP1379" s="216">
        <f t="shared" si="49"/>
        <v>1</v>
      </c>
    </row>
    <row r="1380" spans="38:42">
      <c r="AL1380" s="216" t="str">
        <f>IF(ISERROR(IF('T203'!B1380="","",'T203'!B1380)),"",IF('T203'!B1380="","",'T203'!B1380))</f>
        <v>A97516</v>
      </c>
      <c r="AM1380" s="216" t="str">
        <f>IF(ISERROR(IF('T203'!K1380="","",'T203'!K1380)),"",IF('T203'!K1380="","",'T203'!K1380))</f>
        <v>A56016</v>
      </c>
      <c r="AN1380" s="216">
        <f t="shared" si="50"/>
        <v>1380</v>
      </c>
      <c r="AO1380" s="216" t="str">
        <f>IF(ISERROR('T203'!L1380),"",'T203'!L1380)</f>
        <v>6-8</v>
      </c>
      <c r="AP1380" s="216">
        <f t="shared" si="49"/>
        <v>1</v>
      </c>
    </row>
    <row r="1381" spans="38:42">
      <c r="AL1381" s="216" t="str">
        <f>IF(ISERROR(IF('T203'!B1381="","",'T203'!B1381)),"",IF('T203'!B1381="","",'T203'!B1381))</f>
        <v>A97518</v>
      </c>
      <c r="AM1381" s="216" t="str">
        <f>IF(ISERROR(IF('T203'!K1381="","",'T203'!K1381)),"",IF('T203'!K1381="","",'T203'!K1381))</f>
        <v>A56016</v>
      </c>
      <c r="AN1381" s="216">
        <f t="shared" si="50"/>
        <v>1381</v>
      </c>
      <c r="AO1381" s="216" t="str">
        <f>IF(ISERROR('T203'!L1381),"",'T203'!L1381)</f>
        <v>9-10</v>
      </c>
      <c r="AP1381" s="216">
        <f t="shared" si="49"/>
        <v>1</v>
      </c>
    </row>
    <row r="1382" spans="38:42">
      <c r="AL1382" s="216" t="str">
        <f>IF(ISERROR(IF('T203'!B1382="","",'T203'!B1382)),"",IF('T203'!B1382="","",'T203'!B1382))</f>
        <v>A97520</v>
      </c>
      <c r="AM1382" s="216" t="str">
        <f>IF(ISERROR(IF('T203'!K1382="","",'T203'!K1382)),"",IF('T203'!K1382="","",'T203'!K1382))</f>
        <v>A56016</v>
      </c>
      <c r="AN1382" s="216">
        <f t="shared" si="50"/>
        <v>1382</v>
      </c>
      <c r="AO1382" s="216" t="str">
        <f>IF(ISERROR('T203'!L1382),"",'T203'!L1382)</f>
        <v>9-11</v>
      </c>
      <c r="AP1382" s="216">
        <f t="shared" si="49"/>
        <v>1</v>
      </c>
    </row>
    <row r="1383" spans="38:42">
      <c r="AL1383" s="216" t="str">
        <f>IF(ISERROR(IF('T203'!B1383="","",'T203'!B1383)),"",IF('T203'!B1383="","",'T203'!B1383))</f>
        <v>A97522</v>
      </c>
      <c r="AM1383" s="216" t="str">
        <f>IF(ISERROR(IF('T203'!K1383="","",'T203'!K1383)),"",IF('T203'!K1383="","",'T203'!K1383))</f>
        <v>A56018</v>
      </c>
      <c r="AN1383" s="216">
        <f t="shared" si="50"/>
        <v>1383</v>
      </c>
      <c r="AO1383" s="216" t="str">
        <f>IF(ISERROR('T203'!L1383),"",'T203'!L1383)</f>
        <v xml:space="preserve"> </v>
      </c>
      <c r="AP1383" s="216">
        <f t="shared" si="49"/>
        <v>1</v>
      </c>
    </row>
    <row r="1384" spans="38:42">
      <c r="AL1384" s="216" t="str">
        <f>IF(ISERROR(IF('T203'!B1384="","",'T203'!B1384)),"",IF('T203'!B1384="","",'T203'!B1384))</f>
        <v>A97524</v>
      </c>
      <c r="AM1384" s="216" t="str">
        <f>IF(ISERROR(IF('T203'!K1384="","",'T203'!K1384)),"",IF('T203'!K1384="","",'T203'!K1384))</f>
        <v>A56020</v>
      </c>
      <c r="AN1384" s="216">
        <f t="shared" si="50"/>
        <v>1384</v>
      </c>
      <c r="AO1384" s="216" t="str">
        <f>IF(ISERROR('T203'!L1384),"",'T203'!L1384)</f>
        <v>0C</v>
      </c>
      <c r="AP1384" s="216">
        <f t="shared" si="49"/>
        <v>1</v>
      </c>
    </row>
    <row r="1385" spans="38:42">
      <c r="AL1385" s="216" t="str">
        <f>IF(ISERROR(IF('T203'!B1385="","",'T203'!B1385)),"",IF('T203'!B1385="","",'T203'!B1385))</f>
        <v>A97526</v>
      </c>
      <c r="AM1385" s="216" t="str">
        <f>IF(ISERROR(IF('T203'!K1385="","",'T203'!K1385)),"",IF('T203'!K1385="","",'T203'!K1385))</f>
        <v>A56022</v>
      </c>
      <c r="AN1385" s="216">
        <f t="shared" si="50"/>
        <v>1385</v>
      </c>
      <c r="AO1385" s="216" t="str">
        <f>IF(ISERROR('T203'!L1385),"",'T203'!L1385)</f>
        <v xml:space="preserve"> </v>
      </c>
      <c r="AP1385" s="216">
        <f t="shared" si="49"/>
        <v>1</v>
      </c>
    </row>
    <row r="1386" spans="38:42">
      <c r="AL1386" s="216" t="str">
        <f>IF(ISERROR(IF('T203'!B1386="","",'T203'!B1386)),"",IF('T203'!B1386="","",'T203'!B1386))</f>
        <v>A97528</v>
      </c>
      <c r="AM1386" s="216" t="str">
        <f>IF(ISERROR(IF('T203'!K1386="","",'T203'!K1386)),"",IF('T203'!K1386="","",'T203'!K1386))</f>
        <v>A56502</v>
      </c>
      <c r="AN1386" s="216">
        <f t="shared" si="50"/>
        <v>1386</v>
      </c>
      <c r="AO1386" s="216" t="str">
        <f>IF(ISERROR('T203'!L1386),"",'T203'!L1386)</f>
        <v xml:space="preserve"> </v>
      </c>
      <c r="AP1386" s="216">
        <f t="shared" si="49"/>
        <v>1</v>
      </c>
    </row>
    <row r="1387" spans="38:42">
      <c r="AL1387" s="216" t="str">
        <f>IF(ISERROR(IF('T203'!B1387="","",'T203'!B1387)),"",IF('T203'!B1387="","",'T203'!B1387))</f>
        <v>A97530</v>
      </c>
      <c r="AM1387" s="216" t="str">
        <f>IF(ISERROR(IF('T203'!K1387="","",'T203'!K1387)),"",IF('T203'!K1387="","",'T203'!K1387))</f>
        <v>A56504</v>
      </c>
      <c r="AN1387" s="216">
        <f t="shared" si="50"/>
        <v>1387</v>
      </c>
      <c r="AO1387" s="216" t="str">
        <f>IF(ISERROR('T203'!L1387),"",'T203'!L1387)</f>
        <v xml:space="preserve"> </v>
      </c>
      <c r="AP1387" s="216">
        <f t="shared" si="49"/>
        <v>1</v>
      </c>
    </row>
    <row r="1388" spans="38:42">
      <c r="AL1388" s="216" t="str">
        <f>IF(ISERROR(IF('T203'!B1388="","",'T203'!B1388)),"",IF('T203'!B1388="","",'T203'!B1388))</f>
        <v>A97532</v>
      </c>
      <c r="AM1388" s="216" t="str">
        <f>IF(ISERROR(IF('T203'!K1388="","",'T203'!K1388)),"",IF('T203'!K1388="","",'T203'!K1388))</f>
        <v>A56504</v>
      </c>
      <c r="AN1388" s="216">
        <f t="shared" si="50"/>
        <v>1388</v>
      </c>
      <c r="AO1388" s="216" t="str">
        <f>IF(ISERROR('T203'!L1388),"",'T203'!L1388)</f>
        <v xml:space="preserve"> </v>
      </c>
      <c r="AP1388" s="216">
        <f t="shared" si="49"/>
        <v>1</v>
      </c>
    </row>
    <row r="1389" spans="38:42">
      <c r="AL1389" s="216" t="str">
        <f>IF(ISERROR(IF('T203'!B1389="","",'T203'!B1389)),"",IF('T203'!B1389="","",'T203'!B1389))</f>
        <v>A97534</v>
      </c>
      <c r="AM1389" s="216" t="str">
        <f>IF(ISERROR(IF('T203'!K1389="","",'T203'!K1389)),"",IF('T203'!K1389="","",'T203'!K1389))</f>
        <v>A56506</v>
      </c>
      <c r="AN1389" s="216">
        <f t="shared" si="50"/>
        <v>1389</v>
      </c>
      <c r="AO1389" s="216" t="str">
        <f>IF(ISERROR('T203'!L1389),"",'T203'!L1389)</f>
        <v xml:space="preserve"> </v>
      </c>
      <c r="AP1389" s="216">
        <f t="shared" si="49"/>
        <v>1</v>
      </c>
    </row>
    <row r="1390" spans="38:42">
      <c r="AL1390" s="216" t="str">
        <f>IF(ISERROR(IF('T203'!B1390="","",'T203'!B1390)),"",IF('T203'!B1390="","",'T203'!B1390))</f>
        <v>A97536</v>
      </c>
      <c r="AM1390" s="216" t="str">
        <f>IF(ISERROR(IF('T203'!K1390="","",'T203'!K1390)),"",IF('T203'!K1390="","",'T203'!K1390))</f>
        <v>A56506</v>
      </c>
      <c r="AN1390" s="216">
        <f t="shared" si="50"/>
        <v>1390</v>
      </c>
      <c r="AO1390" s="216" t="str">
        <f>IF(ISERROR('T203'!L1390),"",'T203'!L1390)</f>
        <v xml:space="preserve"> </v>
      </c>
      <c r="AP1390" s="216">
        <f t="shared" si="49"/>
        <v>1</v>
      </c>
    </row>
    <row r="1391" spans="38:42">
      <c r="AL1391" s="216" t="str">
        <f>IF(ISERROR(IF('T203'!B1391="","",'T203'!B1391)),"",IF('T203'!B1391="","",'T203'!B1391))</f>
        <v>A97538</v>
      </c>
      <c r="AM1391" s="216" t="str">
        <f>IF(ISERROR(IF('T203'!K1391="","",'T203'!K1391)),"",IF('T203'!K1391="","",'T203'!K1391))</f>
        <v>A56508</v>
      </c>
      <c r="AN1391" s="216">
        <f t="shared" si="50"/>
        <v>1391</v>
      </c>
      <c r="AO1391" s="216" t="str">
        <f>IF(ISERROR('T203'!L1391),"",'T203'!L1391)</f>
        <v xml:space="preserve"> </v>
      </c>
      <c r="AP1391" s="216">
        <f t="shared" si="49"/>
        <v>1</v>
      </c>
    </row>
    <row r="1392" spans="38:42">
      <c r="AL1392" s="216" t="str">
        <f>IF(ISERROR(IF('T203'!B1392="","",'T203'!B1392)),"",IF('T203'!B1392="","",'T203'!B1392))</f>
        <v>A98002</v>
      </c>
      <c r="AM1392" s="216" t="str">
        <f>IF(ISERROR(IF('T203'!K1392="","",'T203'!K1392)),"",IF('T203'!K1392="","",'T203'!K1392))</f>
        <v>A57002</v>
      </c>
      <c r="AN1392" s="216">
        <f t="shared" si="50"/>
        <v>1392</v>
      </c>
      <c r="AO1392" s="216" t="str">
        <f>IF(ISERROR('T203'!L1392),"",'T203'!L1392)</f>
        <v>1-10</v>
      </c>
      <c r="AP1392" s="216">
        <f t="shared" si="49"/>
        <v>1</v>
      </c>
    </row>
    <row r="1393" spans="38:42">
      <c r="AL1393" s="216" t="str">
        <f>IF(ISERROR(IF('T203'!B1393="","",'T203'!B1393)),"",IF('T203'!B1393="","",'T203'!B1393))</f>
        <v>A98004</v>
      </c>
      <c r="AM1393" s="216" t="str">
        <f>IF(ISERROR(IF('T203'!K1393="","",'T203'!K1393)),"",IF('T203'!K1393="","",'T203'!K1393))</f>
        <v>A57002</v>
      </c>
      <c r="AN1393" s="216">
        <f t="shared" si="50"/>
        <v>1393</v>
      </c>
      <c r="AO1393" s="216" t="str">
        <f>IF(ISERROR('T203'!L1393),"",'T203'!L1393)</f>
        <v>8-10</v>
      </c>
      <c r="AP1393" s="216">
        <f t="shared" si="49"/>
        <v>1</v>
      </c>
    </row>
    <row r="1394" spans="38:42">
      <c r="AL1394" s="216" t="str">
        <f>IF(ISERROR(IF('T203'!B1394="","",'T203'!B1394)),"",IF('T203'!B1394="","",'T203'!B1394))</f>
        <v>A98006</v>
      </c>
      <c r="AM1394" s="216" t="str">
        <f>IF(ISERROR(IF('T203'!K1394="","",'T203'!K1394)),"",IF('T203'!K1394="","",'T203'!K1394))</f>
        <v>A57002</v>
      </c>
      <c r="AN1394" s="216">
        <f t="shared" si="50"/>
        <v>1394</v>
      </c>
      <c r="AO1394" s="216" t="str">
        <f>IF(ISERROR('T203'!L1394),"",'T203'!L1394)</f>
        <v>8-9</v>
      </c>
      <c r="AP1394" s="216">
        <f t="shared" si="49"/>
        <v>1</v>
      </c>
    </row>
    <row r="1395" spans="38:42">
      <c r="AL1395" s="216" t="str">
        <f>IF(ISERROR(IF('T203'!B1395="","",'T203'!B1395)),"",IF('T203'!B1395="","",'T203'!B1395))</f>
        <v>A98008</v>
      </c>
      <c r="AM1395" s="216" t="str">
        <f>IF(ISERROR(IF('T203'!K1395="","",'T203'!K1395)),"",IF('T203'!K1395="","",'T203'!K1395))</f>
        <v>A57004</v>
      </c>
      <c r="AN1395" s="216">
        <f t="shared" si="50"/>
        <v>1395</v>
      </c>
      <c r="AO1395" s="216" t="str">
        <f>IF(ISERROR('T203'!L1395),"",'T203'!L1395)</f>
        <v>1-10</v>
      </c>
      <c r="AP1395" s="216">
        <f t="shared" si="49"/>
        <v>1</v>
      </c>
    </row>
    <row r="1396" spans="38:42">
      <c r="AL1396" s="216" t="str">
        <f>IF(ISERROR(IF('T203'!B1396="","",'T203'!B1396)),"",IF('T203'!B1396="","",'T203'!B1396))</f>
        <v>A98010</v>
      </c>
      <c r="AM1396" s="216" t="str">
        <f>IF(ISERROR(IF('T203'!K1396="","",'T203'!K1396)),"",IF('T203'!K1396="","",'T203'!K1396))</f>
        <v>A57004</v>
      </c>
      <c r="AN1396" s="216">
        <f t="shared" si="50"/>
        <v>1396</v>
      </c>
      <c r="AO1396" s="216" t="str">
        <f>IF(ISERROR('T203'!L1396),"",'T203'!L1396)</f>
        <v>9-11</v>
      </c>
      <c r="AP1396" s="216">
        <f t="shared" si="49"/>
        <v>1</v>
      </c>
    </row>
    <row r="1397" spans="38:42">
      <c r="AL1397" s="216" t="str">
        <f>IF(ISERROR(IF('T203'!B1397="","",'T203'!B1397)),"",IF('T203'!B1397="","",'T203'!B1397))</f>
        <v>A98012</v>
      </c>
      <c r="AM1397" s="216" t="str">
        <f>IF(ISERROR(IF('T203'!K1397="","",'T203'!K1397)),"",IF('T203'!K1397="","",'T203'!K1397))</f>
        <v>A57006</v>
      </c>
      <c r="AN1397" s="216">
        <f t="shared" si="50"/>
        <v>1397</v>
      </c>
      <c r="AO1397" s="216" t="str">
        <f>IF(ISERROR('T203'!L1397),"",'T203'!L1397)</f>
        <v>1-3</v>
      </c>
      <c r="AP1397" s="216">
        <f t="shared" si="49"/>
        <v>1</v>
      </c>
    </row>
    <row r="1398" spans="38:42">
      <c r="AL1398" s="216" t="str">
        <f>IF(ISERROR(IF('T203'!B1398="","",'T203'!B1398)),"",IF('T203'!B1398="","",'T203'!B1398))</f>
        <v>A98014</v>
      </c>
      <c r="AM1398" s="216" t="str">
        <f>IF(ISERROR(IF('T203'!K1398="","",'T203'!K1398)),"",IF('T203'!K1398="","",'T203'!K1398))</f>
        <v>A57006</v>
      </c>
      <c r="AN1398" s="216">
        <f t="shared" si="50"/>
        <v>1398</v>
      </c>
      <c r="AO1398" s="216" t="str">
        <f>IF(ISERROR('T203'!L1398),"",'T203'!L1398)</f>
        <v>3</v>
      </c>
      <c r="AP1398" s="216">
        <f t="shared" si="49"/>
        <v>1</v>
      </c>
    </row>
    <row r="1399" spans="38:42">
      <c r="AL1399" s="216" t="str">
        <f>IF(ISERROR(IF('T203'!B1399="","",'T203'!B1399)),"",IF('T203'!B1399="","",'T203'!B1399))</f>
        <v>A98016</v>
      </c>
      <c r="AM1399" s="216" t="str">
        <f>IF(ISERROR(IF('T203'!K1399="","",'T203'!K1399)),"",IF('T203'!K1399="","",'T203'!K1399))</f>
        <v>A57008</v>
      </c>
      <c r="AN1399" s="216">
        <f t="shared" si="50"/>
        <v>1399</v>
      </c>
      <c r="AO1399" s="216" t="str">
        <f>IF(ISERROR('T203'!L1399),"",'T203'!L1399)</f>
        <v>1-4</v>
      </c>
      <c r="AP1399" s="216">
        <f t="shared" si="49"/>
        <v>1</v>
      </c>
    </row>
    <row r="1400" spans="38:42">
      <c r="AL1400" s="216" t="str">
        <f>IF(ISERROR(IF('T203'!B1400="","",'T203'!B1400)),"",IF('T203'!B1400="","",'T203'!B1400))</f>
        <v>A98018</v>
      </c>
      <c r="AM1400" s="216" t="str">
        <f>IF(ISERROR(IF('T203'!K1400="","",'T203'!K1400)),"",IF('T203'!K1400="","",'T203'!K1400))</f>
        <v>A57008</v>
      </c>
      <c r="AN1400" s="216">
        <f t="shared" si="50"/>
        <v>1400</v>
      </c>
      <c r="AO1400" s="216" t="str">
        <f>IF(ISERROR('T203'!L1400),"",'T203'!L1400)</f>
        <v>1-9</v>
      </c>
      <c r="AP1400" s="216">
        <f t="shared" si="49"/>
        <v>1</v>
      </c>
    </row>
    <row r="1401" spans="38:42">
      <c r="AL1401" s="216" t="str">
        <f>IF(ISERROR(IF('T203'!B1401="","",'T203'!B1401)),"",IF('T203'!B1401="","",'T203'!B1401))</f>
        <v>A98020</v>
      </c>
      <c r="AM1401" s="216" t="str">
        <f>IF(ISERROR(IF('T203'!K1401="","",'T203'!K1401)),"",IF('T203'!K1401="","",'T203'!K1401))</f>
        <v>A57008</v>
      </c>
      <c r="AN1401" s="216">
        <f t="shared" si="50"/>
        <v>1401</v>
      </c>
      <c r="AO1401" s="216" t="str">
        <f>IF(ISERROR('T203'!L1401),"",'T203'!L1401)</f>
        <v>6-7</v>
      </c>
      <c r="AP1401" s="216">
        <f t="shared" si="49"/>
        <v>1</v>
      </c>
    </row>
    <row r="1402" spans="38:42">
      <c r="AL1402" s="216" t="str">
        <f>IF(ISERROR(IF('T203'!B1402="","",'T203'!B1402)),"",IF('T203'!B1402="","",'T203'!B1402))</f>
        <v>A98502</v>
      </c>
      <c r="AM1402" s="216" t="str">
        <f>IF(ISERROR(IF('T203'!K1402="","",'T203'!K1402)),"",IF('T203'!K1402="","",'T203'!K1402))</f>
        <v>A57008</v>
      </c>
      <c r="AN1402" s="216">
        <f t="shared" si="50"/>
        <v>1402</v>
      </c>
      <c r="AO1402" s="216" t="str">
        <f>IF(ISERROR('T203'!L1402),"",'T203'!L1402)</f>
        <v>8-9</v>
      </c>
      <c r="AP1402" s="216">
        <f t="shared" si="49"/>
        <v>1</v>
      </c>
    </row>
    <row r="1403" spans="38:42">
      <c r="AL1403" s="216" t="str">
        <f>IF(ISERROR(IF('T203'!B1403="","",'T203'!B1403)),"",IF('T203'!B1403="","",'T203'!B1403))</f>
        <v>A98504</v>
      </c>
      <c r="AM1403" s="216" t="str">
        <f>IF(ISERROR(IF('T203'!K1403="","",'T203'!K1403)),"",IF('T203'!K1403="","",'T203'!K1403))</f>
        <v>A57010</v>
      </c>
      <c r="AN1403" s="216">
        <f t="shared" si="50"/>
        <v>1403</v>
      </c>
      <c r="AO1403" s="216" t="str">
        <f>IF(ISERROR('T203'!L1403),"",'T203'!L1403)</f>
        <v>1-4</v>
      </c>
      <c r="AP1403" s="216">
        <f t="shared" si="49"/>
        <v>1</v>
      </c>
    </row>
    <row r="1404" spans="38:42">
      <c r="AL1404" s="216" t="str">
        <f>IF(ISERROR(IF('T203'!B1404="","",'T203'!B1404)),"",IF('T203'!B1404="","",'T203'!B1404))</f>
        <v>A98505</v>
      </c>
      <c r="AM1404" s="216" t="str">
        <f>IF(ISERROR(IF('T203'!K1404="","",'T203'!K1404)),"",IF('T203'!K1404="","",'T203'!K1404))</f>
        <v>A57012</v>
      </c>
      <c r="AN1404" s="216">
        <f t="shared" si="50"/>
        <v>1404</v>
      </c>
      <c r="AO1404" s="216" t="str">
        <f>IF(ISERROR('T203'!L1404),"",'T203'!L1404)</f>
        <v xml:space="preserve"> </v>
      </c>
      <c r="AP1404" s="216">
        <f t="shared" si="49"/>
        <v>1</v>
      </c>
    </row>
    <row r="1405" spans="38:42">
      <c r="AL1405" s="216" t="str">
        <f>IF(ISERROR(IF('T203'!B1405="","",'T203'!B1405)),"",IF('T203'!B1405="","",'T203'!B1405))</f>
        <v>A98506</v>
      </c>
      <c r="AM1405" s="216" t="str">
        <f>IF(ISERROR(IF('T203'!K1405="","",'T203'!K1405)),"",IF('T203'!K1405="","",'T203'!K1405))</f>
        <v>A57014</v>
      </c>
      <c r="AN1405" s="216">
        <f t="shared" si="50"/>
        <v>1405</v>
      </c>
      <c r="AO1405" s="216" t="str">
        <f>IF(ISERROR('T203'!L1405),"",'T203'!L1405)</f>
        <v>1-4</v>
      </c>
      <c r="AP1405" s="216">
        <f t="shared" si="49"/>
        <v>1</v>
      </c>
    </row>
    <row r="1406" spans="38:42">
      <c r="AL1406" s="216" t="str">
        <f>IF(ISERROR(IF('T203'!B1406="","",'T203'!B1406)),"",IF('T203'!B1406="","",'T203'!B1406))</f>
        <v>A98508</v>
      </c>
      <c r="AM1406" s="216" t="str">
        <f>IF(ISERROR(IF('T203'!K1406="","",'T203'!K1406)),"",IF('T203'!K1406="","",'T203'!K1406))</f>
        <v>A57016</v>
      </c>
      <c r="AN1406" s="216">
        <f t="shared" si="50"/>
        <v>1406</v>
      </c>
      <c r="AO1406" s="216" t="str">
        <f>IF(ISERROR('T203'!L1406),"",'T203'!L1406)</f>
        <v xml:space="preserve"> </v>
      </c>
      <c r="AP1406" s="216">
        <f t="shared" si="49"/>
        <v>1</v>
      </c>
    </row>
    <row r="1407" spans="38:42">
      <c r="AL1407" s="216" t="str">
        <f>IF(ISERROR(IF('T203'!B1407="","",'T203'!B1407)),"",IF('T203'!B1407="","",'T203'!B1407))</f>
        <v>A98510</v>
      </c>
      <c r="AM1407" s="216" t="str">
        <f>IF(ISERROR(IF('T203'!K1407="","",'T203'!K1407)),"",IF('T203'!K1407="","",'T203'!K1407))</f>
        <v>A57018</v>
      </c>
      <c r="AN1407" s="216">
        <f t="shared" si="50"/>
        <v>1407</v>
      </c>
      <c r="AO1407" s="216" t="str">
        <f>IF(ISERROR('T203'!L1407),"",'T203'!L1407)</f>
        <v>2-5</v>
      </c>
      <c r="AP1407" s="216">
        <f t="shared" si="49"/>
        <v>1</v>
      </c>
    </row>
    <row r="1408" spans="38:42">
      <c r="AL1408" s="216" t="str">
        <f>IF(ISERROR(IF('T203'!B1408="","",'T203'!B1408)),"",IF('T203'!B1408="","",'T203'!B1408))</f>
        <v>A98512</v>
      </c>
      <c r="AM1408" s="216" t="str">
        <f>IF(ISERROR(IF('T203'!K1408="","",'T203'!K1408)),"",IF('T203'!K1408="","",'T203'!K1408))</f>
        <v>A57018</v>
      </c>
      <c r="AN1408" s="216">
        <f t="shared" si="50"/>
        <v>1408</v>
      </c>
      <c r="AO1408" s="216" t="str">
        <f>IF(ISERROR('T203'!L1408),"",'T203'!L1408)</f>
        <v>3-5</v>
      </c>
      <c r="AP1408" s="216">
        <f t="shared" si="49"/>
        <v>1</v>
      </c>
    </row>
    <row r="1409" spans="38:42">
      <c r="AL1409" s="216" t="str">
        <f>IF(ISERROR(IF('T203'!B1409="","",'T203'!B1409)),"",IF('T203'!B1409="","",'T203'!B1409))</f>
        <v>A98514</v>
      </c>
      <c r="AM1409" s="216" t="str">
        <f>IF(ISERROR(IF('T203'!K1409="","",'T203'!K1409)),"",IF('T203'!K1409="","",'T203'!K1409))</f>
        <v>A57018</v>
      </c>
      <c r="AN1409" s="216">
        <f t="shared" si="50"/>
        <v>1409</v>
      </c>
      <c r="AO1409" s="216" t="str">
        <f>IF(ISERROR('T203'!L1409),"",'T203'!L1409)</f>
        <v>6-7</v>
      </c>
      <c r="AP1409" s="216">
        <f t="shared" si="49"/>
        <v>1</v>
      </c>
    </row>
    <row r="1410" spans="38:42">
      <c r="AL1410" s="216" t="str">
        <f>IF(ISERROR(IF('T203'!B1410="","",'T203'!B1410)),"",IF('T203'!B1410="","",'T203'!B1410))</f>
        <v>A98516</v>
      </c>
      <c r="AM1410" s="216" t="str">
        <f>IF(ISERROR(IF('T203'!K1410="","",'T203'!K1410)),"",IF('T203'!K1410="","",'T203'!K1410))</f>
        <v>A57020</v>
      </c>
      <c r="AN1410" s="216">
        <f t="shared" si="50"/>
        <v>1410</v>
      </c>
      <c r="AO1410" s="216" t="str">
        <f>IF(ISERROR('T203'!L1410),"",'T203'!L1410)</f>
        <v>1</v>
      </c>
      <c r="AP1410" s="216">
        <f t="shared" si="49"/>
        <v>1</v>
      </c>
    </row>
    <row r="1411" spans="38:42">
      <c r="AL1411" s="216" t="str">
        <f>IF(ISERROR(IF('T203'!B1411="","",'T203'!B1411)),"",IF('T203'!B1411="","",'T203'!B1411))</f>
        <v>A98518</v>
      </c>
      <c r="AM1411" s="216" t="str">
        <f>IF(ISERROR(IF('T203'!K1411="","",'T203'!K1411)),"",IF('T203'!K1411="","",'T203'!K1411))</f>
        <v>A57022</v>
      </c>
      <c r="AN1411" s="216">
        <f t="shared" si="50"/>
        <v>1411</v>
      </c>
      <c r="AO1411" s="216" t="str">
        <f>IF(ISERROR('T203'!L1411),"",'T203'!L1411)</f>
        <v>3-7</v>
      </c>
      <c r="AP1411" s="216">
        <f t="shared" si="49"/>
        <v>1</v>
      </c>
    </row>
    <row r="1412" spans="38:42">
      <c r="AL1412" s="216" t="str">
        <f>IF(ISERROR(IF('T203'!B1412="","",'T203'!B1412)),"",IF('T203'!B1412="","",'T203'!B1412))</f>
        <v>A98520</v>
      </c>
      <c r="AM1412" s="216" t="str">
        <f>IF(ISERROR(IF('T203'!K1412="","",'T203'!K1412)),"",IF('T203'!K1412="","",'T203'!K1412))</f>
        <v>A57022</v>
      </c>
      <c r="AN1412" s="216">
        <f t="shared" si="50"/>
        <v>1412</v>
      </c>
      <c r="AO1412" s="216" t="str">
        <f>IF(ISERROR('T203'!L1412),"",'T203'!L1412)</f>
        <v>8</v>
      </c>
      <c r="AP1412" s="216">
        <f t="shared" si="49"/>
        <v>1</v>
      </c>
    </row>
    <row r="1413" spans="38:42">
      <c r="AL1413" s="216" t="str">
        <f>IF(ISERROR(IF('T203'!B1413="","",'T203'!B1413)),"",IF('T203'!B1413="","",'T203'!B1413))</f>
        <v>A98522</v>
      </c>
      <c r="AM1413" s="216" t="str">
        <f>IF(ISERROR(IF('T203'!K1413="","",'T203'!K1413)),"",IF('T203'!K1413="","",'T203'!K1413))</f>
        <v>A57024</v>
      </c>
      <c r="AN1413" s="216">
        <f t="shared" si="50"/>
        <v>1413</v>
      </c>
      <c r="AO1413" s="216" t="str">
        <f>IF(ISERROR('T203'!L1413),"",'T203'!L1413)</f>
        <v xml:space="preserve"> </v>
      </c>
      <c r="AP1413" s="216">
        <f t="shared" ref="AP1413:AP1476" si="51">IF(AO1413="",0,1)</f>
        <v>1</v>
      </c>
    </row>
    <row r="1414" spans="38:42">
      <c r="AL1414" s="216" t="str">
        <f>IF(ISERROR(IF('T203'!B1414="","",'T203'!B1414)),"",IF('T203'!B1414="","",'T203'!B1414))</f>
        <v>A98524</v>
      </c>
      <c r="AM1414" s="216" t="str">
        <f>IF(ISERROR(IF('T203'!K1414="","",'T203'!K1414)),"",IF('T203'!K1414="","",'T203'!K1414))</f>
        <v>A57026</v>
      </c>
      <c r="AN1414" s="216">
        <f t="shared" si="50"/>
        <v>1414</v>
      </c>
      <c r="AO1414" s="216" t="str">
        <f>IF(ISERROR('T203'!L1414),"",'T203'!L1414)</f>
        <v xml:space="preserve"> </v>
      </c>
      <c r="AP1414" s="216">
        <f t="shared" si="51"/>
        <v>1</v>
      </c>
    </row>
    <row r="1415" spans="38:42">
      <c r="AL1415" s="216" t="str">
        <f>IF(ISERROR(IF('T203'!B1415="","",'T203'!B1415)),"",IF('T203'!B1415="","",'T203'!B1415))</f>
        <v>A98526</v>
      </c>
      <c r="AM1415" s="216" t="str">
        <f>IF(ISERROR(IF('T203'!K1415="","",'T203'!K1415)),"",IF('T203'!K1415="","",'T203'!K1415))</f>
        <v>A57028</v>
      </c>
      <c r="AN1415" s="216">
        <f t="shared" si="50"/>
        <v>1415</v>
      </c>
      <c r="AO1415" s="216" t="str">
        <f>IF(ISERROR('T203'!L1415),"",'T203'!L1415)</f>
        <v>1-7</v>
      </c>
      <c r="AP1415" s="216">
        <f t="shared" si="51"/>
        <v>1</v>
      </c>
    </row>
    <row r="1416" spans="38:42">
      <c r="AL1416" s="216" t="str">
        <f>IF(ISERROR(IF('T203'!B1416="","",'T203'!B1416)),"",IF('T203'!B1416="","",'T203'!B1416))</f>
        <v>A99002</v>
      </c>
      <c r="AM1416" s="216" t="str">
        <f>IF(ISERROR(IF('T203'!K1416="","",'T203'!K1416)),"",IF('T203'!K1416="","",'T203'!K1416))</f>
        <v>A57028</v>
      </c>
      <c r="AN1416" s="216">
        <f t="shared" si="50"/>
        <v>1416</v>
      </c>
      <c r="AO1416" s="216" t="str">
        <f>IF(ISERROR('T203'!L1416),"",'T203'!L1416)</f>
        <v>6-7</v>
      </c>
      <c r="AP1416" s="216">
        <f t="shared" si="51"/>
        <v>1</v>
      </c>
    </row>
    <row r="1417" spans="38:42">
      <c r="AL1417" s="216" t="str">
        <f>IF(ISERROR(IF('T203'!B1417="","",'T203'!B1417)),"",IF('T203'!B1417="","",'T203'!B1417))</f>
        <v>A99004</v>
      </c>
      <c r="AM1417" s="216" t="str">
        <f>IF(ISERROR(IF('T203'!K1417="","",'T203'!K1417)),"",IF('T203'!K1417="","",'T203'!K1417))</f>
        <v>A57030</v>
      </c>
      <c r="AN1417" s="216">
        <f t="shared" si="50"/>
        <v>1417</v>
      </c>
      <c r="AO1417" s="216" t="str">
        <f>IF(ISERROR('T203'!L1417),"",'T203'!L1417)</f>
        <v>15-16</v>
      </c>
      <c r="AP1417" s="216">
        <f t="shared" si="51"/>
        <v>1</v>
      </c>
    </row>
    <row r="1418" spans="38:42">
      <c r="AL1418" s="216" t="str">
        <f>IF(ISERROR(IF('T203'!B1418="","",'T203'!B1418)),"",IF('T203'!B1418="","",'T203'!B1418))</f>
        <v>A99502</v>
      </c>
      <c r="AM1418" s="216" t="str">
        <f>IF(ISERROR(IF('T203'!K1418="","",'T203'!K1418)),"",IF('T203'!K1418="","",'T203'!K1418))</f>
        <v>A57030</v>
      </c>
      <c r="AN1418" s="216">
        <f t="shared" si="50"/>
        <v>1418</v>
      </c>
      <c r="AO1418" s="216" t="str">
        <f>IF(ISERROR('T203'!L1418),"",'T203'!L1418)</f>
        <v>4-5</v>
      </c>
      <c r="AP1418" s="216">
        <f t="shared" si="51"/>
        <v>1</v>
      </c>
    </row>
    <row r="1419" spans="38:42">
      <c r="AL1419" s="216" t="str">
        <f>IF(ISERROR(IF('T203'!B1419="","",'T203'!B1419)),"",IF('T203'!B1419="","",'T203'!B1419))</f>
        <v>A99504</v>
      </c>
      <c r="AM1419" s="216" t="str">
        <f>IF(ISERROR(IF('T203'!K1419="","",'T203'!K1419)),"",IF('T203'!K1419="","",'T203'!K1419))</f>
        <v>A57030</v>
      </c>
      <c r="AN1419" s="216">
        <f t="shared" si="50"/>
        <v>1419</v>
      </c>
      <c r="AO1419" s="216" t="str">
        <f>IF(ISERROR('T203'!L1419),"",'T203'!L1419)</f>
        <v>9-14</v>
      </c>
      <c r="AP1419" s="216">
        <f t="shared" si="51"/>
        <v>1</v>
      </c>
    </row>
    <row r="1420" spans="38:42">
      <c r="AL1420" s="216" t="str">
        <f>IF(ISERROR(IF('T203'!B1420="","",'T203'!B1420)),"",IF('T203'!B1420="","",'T203'!B1420))</f>
        <v>A99506</v>
      </c>
      <c r="AM1420" s="216" t="str">
        <f>IF(ISERROR(IF('T203'!K1420="","",'T203'!K1420)),"",IF('T203'!K1420="","",'T203'!K1420))</f>
        <v>A57032</v>
      </c>
      <c r="AN1420" s="216">
        <f t="shared" si="50"/>
        <v>1420</v>
      </c>
      <c r="AO1420" s="216" t="str">
        <f>IF(ISERROR('T203'!L1420),"",'T203'!L1420)</f>
        <v xml:space="preserve"> </v>
      </c>
      <c r="AP1420" s="216">
        <f t="shared" si="51"/>
        <v>1</v>
      </c>
    </row>
    <row r="1421" spans="38:42">
      <c r="AL1421" s="216" t="str">
        <f>IF(ISERROR(IF('T203'!B1421="","",'T203'!B1421)),"",IF('T203'!B1421="","",'T203'!B1421))</f>
        <v>A99508</v>
      </c>
      <c r="AM1421" s="216" t="str">
        <f>IF(ISERROR(IF('T203'!K1421="","",'T203'!K1421)),"",IF('T203'!K1421="","",'T203'!K1421))</f>
        <v>A57502</v>
      </c>
      <c r="AN1421" s="216">
        <f t="shared" ref="AN1421:AN1484" si="52">1+AN1420</f>
        <v>1421</v>
      </c>
      <c r="AO1421" s="216" t="str">
        <f>IF(ISERROR('T203'!L1421),"",'T203'!L1421)</f>
        <v xml:space="preserve"> </v>
      </c>
      <c r="AP1421" s="216">
        <f t="shared" si="51"/>
        <v>1</v>
      </c>
    </row>
    <row r="1422" spans="38:42">
      <c r="AL1422" s="216" t="str">
        <f>IF(ISERROR(IF('T203'!B1422="","",'T203'!B1422)),"",IF('T203'!B1422="","",'T203'!B1422))</f>
        <v>A99510</v>
      </c>
      <c r="AM1422" s="216" t="str">
        <f>IF(ISERROR(IF('T203'!K1422="","",'T203'!K1422)),"",IF('T203'!K1422="","",'T203'!K1422))</f>
        <v>A57502</v>
      </c>
      <c r="AN1422" s="216">
        <f t="shared" si="52"/>
        <v>1422</v>
      </c>
      <c r="AO1422" s="216" t="str">
        <f>IF(ISERROR('T203'!L1422),"",'T203'!L1422)</f>
        <v xml:space="preserve"> </v>
      </c>
      <c r="AP1422" s="216">
        <f t="shared" si="51"/>
        <v>1</v>
      </c>
    </row>
    <row r="1423" spans="38:42">
      <c r="AL1423" s="216" t="str">
        <f>IF(ISERROR(IF('T203'!B1423="","",'T203'!B1423)),"",IF('T203'!B1423="","",'T203'!B1423))</f>
        <v>A99512</v>
      </c>
      <c r="AM1423" s="216" t="str">
        <f>IF(ISERROR(IF('T203'!K1423="","",'T203'!K1423)),"",IF('T203'!K1423="","",'T203'!K1423))</f>
        <v>A57504</v>
      </c>
      <c r="AN1423" s="216">
        <f t="shared" si="52"/>
        <v>1423</v>
      </c>
      <c r="AO1423" s="216" t="str">
        <f>IF(ISERROR('T203'!L1423),"",'T203'!L1423)</f>
        <v xml:space="preserve"> </v>
      </c>
      <c r="AP1423" s="216">
        <f t="shared" si="51"/>
        <v>1</v>
      </c>
    </row>
    <row r="1424" spans="38:42">
      <c r="AL1424" s="216" t="str">
        <f>IF(ISERROR(IF('T203'!B1424="","",'T203'!B1424)),"",IF('T203'!B1424="","",'T203'!B1424))</f>
        <v>A99514</v>
      </c>
      <c r="AM1424" s="216" t="str">
        <f>IF(ISERROR(IF('T203'!K1424="","",'T203'!K1424)),"",IF('T203'!K1424="","",'T203'!K1424))</f>
        <v>A57504</v>
      </c>
      <c r="AN1424" s="216">
        <f t="shared" si="52"/>
        <v>1424</v>
      </c>
      <c r="AO1424" s="216" t="str">
        <f>IF(ISERROR('T203'!L1424),"",'T203'!L1424)</f>
        <v xml:space="preserve"> </v>
      </c>
      <c r="AP1424" s="216">
        <f t="shared" si="51"/>
        <v>1</v>
      </c>
    </row>
    <row r="1425" spans="38:42">
      <c r="AL1425" s="216" t="str">
        <f>IF(ISERROR(IF('T203'!B1425="","",'T203'!B1425)),"",IF('T203'!B1425="","",'T203'!B1425))</f>
        <v>A99516</v>
      </c>
      <c r="AM1425" s="216" t="str">
        <f>IF(ISERROR(IF('T203'!K1425="","",'T203'!K1425)),"",IF('T203'!K1425="","",'T203'!K1425))</f>
        <v>A57506</v>
      </c>
      <c r="AN1425" s="216">
        <f t="shared" si="52"/>
        <v>1425</v>
      </c>
      <c r="AO1425" s="216" t="str">
        <f>IF(ISERROR('T203'!L1425),"",'T203'!L1425)</f>
        <v xml:space="preserve"> </v>
      </c>
      <c r="AP1425" s="216">
        <f t="shared" si="51"/>
        <v>1</v>
      </c>
    </row>
    <row r="1426" spans="38:42">
      <c r="AL1426" s="216" t="str">
        <f>IF(ISERROR(IF('T203'!B1426="","",'T203'!B1426)),"",IF('T203'!B1426="","",'T203'!B1426))</f>
        <v>A99518</v>
      </c>
      <c r="AM1426" s="216" t="str">
        <f>IF(ISERROR(IF('T203'!K1426="","",'T203'!K1426)),"",IF('T203'!K1426="","",'T203'!K1426))</f>
        <v>A57506</v>
      </c>
      <c r="AN1426" s="216">
        <f t="shared" si="52"/>
        <v>1426</v>
      </c>
      <c r="AO1426" s="216" t="str">
        <f>IF(ISERROR('T203'!L1426),"",'T203'!L1426)</f>
        <v xml:space="preserve"> </v>
      </c>
      <c r="AP1426" s="216">
        <f t="shared" si="51"/>
        <v>1</v>
      </c>
    </row>
    <row r="1427" spans="38:42">
      <c r="AL1427" s="216" t="str">
        <f>IF(ISERROR(IF('T203'!B1427="","",'T203'!B1427)),"",IF('T203'!B1427="","",'T203'!B1427))</f>
        <v>A99520</v>
      </c>
      <c r="AM1427" s="216" t="str">
        <f>IF(ISERROR(IF('T203'!K1427="","",'T203'!K1427)),"",IF('T203'!K1427="","",'T203'!K1427))</f>
        <v>A57508</v>
      </c>
      <c r="AN1427" s="216">
        <f t="shared" si="52"/>
        <v>1427</v>
      </c>
      <c r="AO1427" s="216" t="str">
        <f>IF(ISERROR('T203'!L1427),"",'T203'!L1427)</f>
        <v xml:space="preserve"> </v>
      </c>
      <c r="AP1427" s="216">
        <f t="shared" si="51"/>
        <v>1</v>
      </c>
    </row>
    <row r="1428" spans="38:42">
      <c r="AL1428" s="216" t="str">
        <f>IF(ISERROR(IF('T203'!B1428="","",'T203'!B1428)),"",IF('T203'!B1428="","",'T203'!B1428))</f>
        <v>A99522</v>
      </c>
      <c r="AM1428" s="216" t="str">
        <f>IF(ISERROR(IF('T203'!K1428="","",'T203'!K1428)),"",IF('T203'!K1428="","",'T203'!K1428))</f>
        <v>A57508</v>
      </c>
      <c r="AN1428" s="216">
        <f t="shared" si="52"/>
        <v>1428</v>
      </c>
      <c r="AO1428" s="216" t="str">
        <f>IF(ISERROR('T203'!L1428),"",'T203'!L1428)</f>
        <v xml:space="preserve"> </v>
      </c>
      <c r="AP1428" s="216">
        <f t="shared" si="51"/>
        <v>1</v>
      </c>
    </row>
    <row r="1429" spans="38:42">
      <c r="AL1429" s="216" t="str">
        <f>IF(ISERROR(IF('T203'!B1429="","",'T203'!B1429)),"",IF('T203'!B1429="","",'T203'!B1429))</f>
        <v>A99524</v>
      </c>
      <c r="AM1429" s="216" t="str">
        <f>IF(ISERROR(IF('T203'!K1429="","",'T203'!K1429)),"",IF('T203'!K1429="","",'T203'!K1429))</f>
        <v>A57510</v>
      </c>
      <c r="AN1429" s="216">
        <f t="shared" si="52"/>
        <v>1429</v>
      </c>
      <c r="AO1429" s="216" t="str">
        <f>IF(ISERROR('T203'!L1429),"",'T203'!L1429)</f>
        <v xml:space="preserve"> </v>
      </c>
      <c r="AP1429" s="216">
        <f t="shared" si="51"/>
        <v>1</v>
      </c>
    </row>
    <row r="1430" spans="38:42">
      <c r="AL1430" s="216" t="str">
        <f>IF(ISERROR(IF('T203'!B1430="","",'T203'!B1430)),"",IF('T203'!B1430="","",'T203'!B1430))</f>
        <v>AIL002</v>
      </c>
      <c r="AM1430" s="216" t="str">
        <f>IF(ISERROR(IF('T203'!K1430="","",'T203'!K1430)),"",IF('T203'!K1430="","",'T203'!K1430))</f>
        <v>A57510</v>
      </c>
      <c r="AN1430" s="216">
        <f t="shared" si="52"/>
        <v>1430</v>
      </c>
      <c r="AO1430" s="216" t="str">
        <f>IF(ISERROR('T203'!L1430),"",'T203'!L1430)</f>
        <v xml:space="preserve"> </v>
      </c>
      <c r="AP1430" s="216">
        <f t="shared" si="51"/>
        <v>1</v>
      </c>
    </row>
    <row r="1431" spans="38:42">
      <c r="AL1431" s="216" t="str">
        <f>IF(ISERROR(IF('T203'!B1431="","",'T203'!B1431)),"",IF('T203'!B1431="","",'T203'!B1431))</f>
        <v>AIL004</v>
      </c>
      <c r="AM1431" s="216" t="str">
        <f>IF(ISERROR(IF('T203'!K1431="","",'T203'!K1431)),"",IF('T203'!K1431="","",'T203'!K1431))</f>
        <v>A57512</v>
      </c>
      <c r="AN1431" s="216">
        <f t="shared" si="52"/>
        <v>1431</v>
      </c>
      <c r="AO1431" s="216" t="str">
        <f>IF(ISERROR('T203'!L1431),"",'T203'!L1431)</f>
        <v xml:space="preserve"> </v>
      </c>
      <c r="AP1431" s="216">
        <f t="shared" si="51"/>
        <v>1</v>
      </c>
    </row>
    <row r="1432" spans="38:42">
      <c r="AL1432" s="216" t="str">
        <f>IF(ISERROR(IF('T203'!B1432="","",'T203'!B1432)),"",IF('T203'!B1432="","",'T203'!B1432))</f>
        <v>AIL006</v>
      </c>
      <c r="AM1432" s="216" t="str">
        <f>IF(ISERROR(IF('T203'!K1432="","",'T203'!K1432)),"",IF('T203'!K1432="","",'T203'!K1432))</f>
        <v>A57514</v>
      </c>
      <c r="AN1432" s="216">
        <f t="shared" si="52"/>
        <v>1432</v>
      </c>
      <c r="AO1432" s="216" t="str">
        <f>IF(ISERROR('T203'!L1432),"",'T203'!L1432)</f>
        <v xml:space="preserve"> </v>
      </c>
      <c r="AP1432" s="216">
        <f t="shared" si="51"/>
        <v>1</v>
      </c>
    </row>
    <row r="1433" spans="38:42">
      <c r="AL1433" s="216" t="str">
        <f>IF(ISERROR(IF('T203'!B1433="","",'T203'!B1433)),"",IF('T203'!B1433="","",'T203'!B1433))</f>
        <v>AIL008</v>
      </c>
      <c r="AM1433" s="216" t="str">
        <f>IF(ISERROR(IF('T203'!K1433="","",'T203'!K1433)),"",IF('T203'!K1433="","",'T203'!K1433))</f>
        <v>A57516</v>
      </c>
      <c r="AN1433" s="216">
        <f t="shared" si="52"/>
        <v>1433</v>
      </c>
      <c r="AO1433" s="216" t="str">
        <f>IF(ISERROR('T203'!L1433),"",'T203'!L1433)</f>
        <v xml:space="preserve"> </v>
      </c>
      <c r="AP1433" s="216">
        <f t="shared" si="51"/>
        <v>1</v>
      </c>
    </row>
    <row r="1434" spans="38:42">
      <c r="AL1434" s="216" t="str">
        <f>IF(ISERROR(IF('T203'!B1434="","",'T203'!B1434)),"",IF('T203'!B1434="","",'T203'!B1434))</f>
        <v>AIL010</v>
      </c>
      <c r="AM1434" s="216" t="str">
        <f>IF(ISERROR(IF('T203'!K1434="","",'T203'!K1434)),"",IF('T203'!K1434="","",'T203'!K1434))</f>
        <v>A57518</v>
      </c>
      <c r="AN1434" s="216">
        <f t="shared" si="52"/>
        <v>1434</v>
      </c>
      <c r="AO1434" s="216" t="str">
        <f>IF(ISERROR('T203'!L1434),"",'T203'!L1434)</f>
        <v xml:space="preserve"> </v>
      </c>
      <c r="AP1434" s="216">
        <f t="shared" si="51"/>
        <v>1</v>
      </c>
    </row>
    <row r="1435" spans="38:42">
      <c r="AL1435" s="216" t="str">
        <f>IF(ISERROR(IF('T203'!B1435="","",'T203'!B1435)),"",IF('T203'!B1435="","",'T203'!B1435))</f>
        <v>AIL012</v>
      </c>
      <c r="AM1435" s="216" t="str">
        <f>IF(ISERROR(IF('T203'!K1435="","",'T203'!K1435)),"",IF('T203'!K1435="","",'T203'!K1435))</f>
        <v>A57520</v>
      </c>
      <c r="AN1435" s="216">
        <f t="shared" si="52"/>
        <v>1435</v>
      </c>
      <c r="AO1435" s="216" t="str">
        <f>IF(ISERROR('T203'!L1435),"",'T203'!L1435)</f>
        <v xml:space="preserve"> </v>
      </c>
      <c r="AP1435" s="216">
        <f t="shared" si="51"/>
        <v>1</v>
      </c>
    </row>
    <row r="1436" spans="38:42">
      <c r="AL1436" s="216" t="str">
        <f>IF(ISERROR(IF('T203'!B1436="","",'T203'!B1436)),"",IF('T203'!B1436="","",'T203'!B1436))</f>
        <v>AIL014</v>
      </c>
      <c r="AM1436" s="216" t="str">
        <f>IF(ISERROR(IF('T203'!K1436="","",'T203'!K1436)),"",IF('T203'!K1436="","",'T203'!K1436))</f>
        <v>A57522</v>
      </c>
      <c r="AN1436" s="216">
        <f t="shared" si="52"/>
        <v>1436</v>
      </c>
      <c r="AO1436" s="216" t="str">
        <f>IF(ISERROR('T203'!L1436),"",'T203'!L1436)</f>
        <v xml:space="preserve"> </v>
      </c>
      <c r="AP1436" s="216">
        <f t="shared" si="51"/>
        <v>1</v>
      </c>
    </row>
    <row r="1437" spans="38:42">
      <c r="AL1437" s="216" t="str">
        <f>IF(ISERROR(IF('T203'!B1437="","",'T203'!B1437)),"",IF('T203'!B1437="","",'T203'!B1437))</f>
        <v>AIL016</v>
      </c>
      <c r="AM1437" s="216" t="str">
        <f>IF(ISERROR(IF('T203'!K1437="","",'T203'!K1437)),"",IF('T203'!K1437="","",'T203'!K1437))</f>
        <v>A57524</v>
      </c>
      <c r="AN1437" s="216">
        <f t="shared" si="52"/>
        <v>1437</v>
      </c>
      <c r="AO1437" s="216" t="str">
        <f>IF(ISERROR('T203'!L1437),"",'T203'!L1437)</f>
        <v xml:space="preserve"> </v>
      </c>
      <c r="AP1437" s="216">
        <f t="shared" si="51"/>
        <v>1</v>
      </c>
    </row>
    <row r="1438" spans="38:42">
      <c r="AL1438" s="216" t="str">
        <f>IF(ISERROR(IF('T203'!B1438="","",'T203'!B1438)),"",IF('T203'!B1438="","",'T203'!B1438))</f>
        <v>AIL018</v>
      </c>
      <c r="AM1438" s="216" t="str">
        <f>IF(ISERROR(IF('T203'!K1438="","",'T203'!K1438)),"",IF('T203'!K1438="","",'T203'!K1438))</f>
        <v>A57524</v>
      </c>
      <c r="AN1438" s="216">
        <f t="shared" si="52"/>
        <v>1438</v>
      </c>
      <c r="AO1438" s="216" t="str">
        <f>IF(ISERROR('T203'!L1438),"",'T203'!L1438)</f>
        <v xml:space="preserve"> </v>
      </c>
      <c r="AP1438" s="216">
        <f t="shared" si="51"/>
        <v>1</v>
      </c>
    </row>
    <row r="1439" spans="38:42">
      <c r="AL1439" s="216" t="str">
        <f>IF(ISERROR(IF('T203'!B1439="","",'T203'!B1439)),"",IF('T203'!B1439="","",'T203'!B1439))</f>
        <v>AIL020</v>
      </c>
      <c r="AM1439" s="216" t="str">
        <f>IF(ISERROR(IF('T203'!K1439="","",'T203'!K1439)),"",IF('T203'!K1439="","",'T203'!K1439))</f>
        <v>A57526</v>
      </c>
      <c r="AN1439" s="216">
        <f t="shared" si="52"/>
        <v>1439</v>
      </c>
      <c r="AO1439" s="216" t="str">
        <f>IF(ISERROR('T203'!L1439),"",'T203'!L1439)</f>
        <v xml:space="preserve"> </v>
      </c>
      <c r="AP1439" s="216">
        <f t="shared" si="51"/>
        <v>1</v>
      </c>
    </row>
    <row r="1440" spans="38:42">
      <c r="AL1440" s="216" t="str">
        <f>IF(ISERROR(IF('T203'!B1440="","",'T203'!B1440)),"",IF('T203'!B1440="","",'T203'!B1440))</f>
        <v>AIL022</v>
      </c>
      <c r="AM1440" s="216" t="str">
        <f>IF(ISERROR(IF('T203'!K1440="","",'T203'!K1440)),"",IF('T203'!K1440="","",'T203'!K1440))</f>
        <v>A57528</v>
      </c>
      <c r="AN1440" s="216">
        <f t="shared" si="52"/>
        <v>1440</v>
      </c>
      <c r="AO1440" s="216" t="str">
        <f>IF(ISERROR('T203'!L1440),"",'T203'!L1440)</f>
        <v xml:space="preserve"> </v>
      </c>
      <c r="AP1440" s="216">
        <f t="shared" si="51"/>
        <v>1</v>
      </c>
    </row>
    <row r="1441" spans="38:42">
      <c r="AL1441" s="216" t="str">
        <f>IF(ISERROR(IF('T203'!B1441="","",'T203'!B1441)),"",IF('T203'!B1441="","",'T203'!B1441))</f>
        <v>AIL024</v>
      </c>
      <c r="AM1441" s="216" t="str">
        <f>IF(ISERROR(IF('T203'!K1441="","",'T203'!K1441)),"",IF('T203'!K1441="","",'T203'!K1441))</f>
        <v>A57528</v>
      </c>
      <c r="AN1441" s="216">
        <f t="shared" si="52"/>
        <v>1441</v>
      </c>
      <c r="AO1441" s="216" t="str">
        <f>IF(ISERROR('T203'!L1441),"",'T203'!L1441)</f>
        <v xml:space="preserve"> </v>
      </c>
      <c r="AP1441" s="216">
        <f t="shared" si="51"/>
        <v>1</v>
      </c>
    </row>
    <row r="1442" spans="38:42">
      <c r="AL1442" s="216" t="str">
        <f>IF(ISERROR(IF('T203'!B1442="","",'T203'!B1442)),"",IF('T203'!B1442="","",'T203'!B1442))</f>
        <v>AIL026</v>
      </c>
      <c r="AM1442" s="216" t="str">
        <f>IF(ISERROR(IF('T203'!K1442="","",'T203'!K1442)),"",IF('T203'!K1442="","",'T203'!K1442))</f>
        <v>A57530</v>
      </c>
      <c r="AN1442" s="216">
        <f t="shared" si="52"/>
        <v>1442</v>
      </c>
      <c r="AO1442" s="216" t="str">
        <f>IF(ISERROR('T203'!L1442),"",'T203'!L1442)</f>
        <v xml:space="preserve"> </v>
      </c>
      <c r="AP1442" s="216">
        <f t="shared" si="51"/>
        <v>1</v>
      </c>
    </row>
    <row r="1443" spans="38:42">
      <c r="AL1443" s="216" t="str">
        <f>IF(ISERROR(IF('T203'!B1443="","",'T203'!B1443)),"",IF('T203'!B1443="","",'T203'!B1443))</f>
        <v>AIL028</v>
      </c>
      <c r="AM1443" s="216" t="str">
        <f>IF(ISERROR(IF('T203'!K1443="","",'T203'!K1443)),"",IF('T203'!K1443="","",'T203'!K1443))</f>
        <v>A57532</v>
      </c>
      <c r="AN1443" s="216">
        <f t="shared" si="52"/>
        <v>1443</v>
      </c>
      <c r="AO1443" s="216" t="str">
        <f>IF(ISERROR('T203'!L1443),"",'T203'!L1443)</f>
        <v xml:space="preserve"> </v>
      </c>
      <c r="AP1443" s="216">
        <f t="shared" si="51"/>
        <v>1</v>
      </c>
    </row>
    <row r="1444" spans="38:42">
      <c r="AL1444" s="216" t="str">
        <f>IF(ISERROR(IF('T203'!B1444="","",'T203'!B1444)),"",IF('T203'!B1444="","",'T203'!B1444))</f>
        <v>AIL030</v>
      </c>
      <c r="AM1444" s="216" t="str">
        <f>IF(ISERROR(IF('T203'!K1444="","",'T203'!K1444)),"",IF('T203'!K1444="","",'T203'!K1444))</f>
        <v>A57534</v>
      </c>
      <c r="AN1444" s="216">
        <f t="shared" si="52"/>
        <v>1444</v>
      </c>
      <c r="AO1444" s="216" t="str">
        <f>IF(ISERROR('T203'!L1444),"",'T203'!L1444)</f>
        <v xml:space="preserve"> </v>
      </c>
      <c r="AP1444" s="216">
        <f t="shared" si="51"/>
        <v>1</v>
      </c>
    </row>
    <row r="1445" spans="38:42">
      <c r="AL1445" s="216" t="str">
        <f>IF(ISERROR(IF('T203'!B1445="","",'T203'!B1445)),"",IF('T203'!B1445="","",'T203'!B1445))</f>
        <v>AIL032</v>
      </c>
      <c r="AM1445" s="216" t="str">
        <f>IF(ISERROR(IF('T203'!K1445="","",'T203'!K1445)),"",IF('T203'!K1445="","",'T203'!K1445))</f>
        <v>A57536</v>
      </c>
      <c r="AN1445" s="216">
        <f t="shared" si="52"/>
        <v>1445</v>
      </c>
      <c r="AO1445" s="216" t="str">
        <f>IF(ISERROR('T203'!L1445),"",'T203'!L1445)</f>
        <v xml:space="preserve"> </v>
      </c>
      <c r="AP1445" s="216">
        <f t="shared" si="51"/>
        <v>1</v>
      </c>
    </row>
    <row r="1446" spans="38:42">
      <c r="AL1446" s="216" t="str">
        <f>IF(ISERROR(IF('T203'!B1446="","",'T203'!B1446)),"",IF('T203'!B1446="","",'T203'!B1446))</f>
        <v>AIL034</v>
      </c>
      <c r="AM1446" s="216" t="str">
        <f>IF(ISERROR(IF('T203'!K1446="","",'T203'!K1446)),"",IF('T203'!K1446="","",'T203'!K1446))</f>
        <v>A58002</v>
      </c>
      <c r="AN1446" s="216">
        <f t="shared" si="52"/>
        <v>1446</v>
      </c>
      <c r="AO1446" s="216" t="str">
        <f>IF(ISERROR('T203'!L1446),"",'T203'!L1446)</f>
        <v>15-19</v>
      </c>
      <c r="AP1446" s="216">
        <f t="shared" si="51"/>
        <v>1</v>
      </c>
    </row>
    <row r="1447" spans="38:42">
      <c r="AL1447" s="216" t="str">
        <f>IF(ISERROR(IF('T203'!B1447="","",'T203'!B1447)),"",IF('T203'!B1447="","",'T203'!B1447))</f>
        <v>AIL036</v>
      </c>
      <c r="AM1447" s="216" t="str">
        <f>IF(ISERROR(IF('T203'!K1447="","",'T203'!K1447)),"",IF('T203'!K1447="","",'T203'!K1447))</f>
        <v>A58002</v>
      </c>
      <c r="AN1447" s="216">
        <f t="shared" si="52"/>
        <v>1447</v>
      </c>
      <c r="AO1447" s="216" t="str">
        <f>IF(ISERROR('T203'!L1447),"",'T203'!L1447)</f>
        <v>16-19</v>
      </c>
      <c r="AP1447" s="216">
        <f t="shared" si="51"/>
        <v>1</v>
      </c>
    </row>
    <row r="1448" spans="38:42">
      <c r="AL1448" s="216" t="str">
        <f>IF(ISERROR(IF('T203'!B1448="","",'T203'!B1448)),"",IF('T203'!B1448="","",'T203'!B1448))</f>
        <v>AIL038</v>
      </c>
      <c r="AM1448" s="216" t="str">
        <f>IF(ISERROR(IF('T203'!K1448="","",'T203'!K1448)),"",IF('T203'!K1448="","",'T203'!K1448))</f>
        <v>A58002</v>
      </c>
      <c r="AN1448" s="216">
        <f t="shared" si="52"/>
        <v>1448</v>
      </c>
      <c r="AO1448" s="216" t="str">
        <f>IF(ISERROR('T203'!L1448),"",'T203'!L1448)</f>
        <v>18-19</v>
      </c>
      <c r="AP1448" s="216">
        <f t="shared" si="51"/>
        <v>1</v>
      </c>
    </row>
    <row r="1449" spans="38:42">
      <c r="AL1449" s="216" t="str">
        <f>IF(ISERROR(IF('T203'!B1449="","",'T203'!B1449)),"",IF('T203'!B1449="","",'T203'!B1449))</f>
        <v>AIL040</v>
      </c>
      <c r="AM1449" s="216" t="str">
        <f>IF(ISERROR(IF('T203'!K1449="","",'T203'!K1449)),"",IF('T203'!K1449="","",'T203'!K1449))</f>
        <v>A58002</v>
      </c>
      <c r="AN1449" s="216">
        <f t="shared" si="52"/>
        <v>1449</v>
      </c>
      <c r="AO1449" s="216" t="str">
        <f>IF(ISERROR('T203'!L1449),"",'T203'!L1449)</f>
        <v>19-21</v>
      </c>
      <c r="AP1449" s="216">
        <f t="shared" si="51"/>
        <v>1</v>
      </c>
    </row>
    <row r="1450" spans="38:42">
      <c r="AL1450" s="216" t="str">
        <f>IF(ISERROR(IF('T203'!B1450="","",'T203'!B1450)),"",IF('T203'!B1450="","",'T203'!B1450))</f>
        <v>AIL042</v>
      </c>
      <c r="AM1450" s="216" t="str">
        <f>IF(ISERROR(IF('T203'!K1450="","",'T203'!K1450)),"",IF('T203'!K1450="","",'T203'!K1450))</f>
        <v>A58004</v>
      </c>
      <c r="AN1450" s="216">
        <f t="shared" si="52"/>
        <v>1450</v>
      </c>
      <c r="AO1450" s="216" t="str">
        <f>IF(ISERROR('T203'!L1450),"",'T203'!L1450)</f>
        <v xml:space="preserve"> </v>
      </c>
      <c r="AP1450" s="216">
        <f t="shared" si="51"/>
        <v>1</v>
      </c>
    </row>
    <row r="1451" spans="38:42">
      <c r="AL1451" s="216" t="str">
        <f>IF(ISERROR(IF('T203'!B1451="","",'T203'!B1451)),"",IF('T203'!B1451="","",'T203'!B1451))</f>
        <v>AIL044</v>
      </c>
      <c r="AM1451" s="216" t="str">
        <f>IF(ISERROR(IF('T203'!K1451="","",'T203'!K1451)),"",IF('T203'!K1451="","",'T203'!K1451))</f>
        <v>A58502</v>
      </c>
      <c r="AN1451" s="216">
        <f t="shared" si="52"/>
        <v>1451</v>
      </c>
      <c r="AO1451" s="216" t="str">
        <f>IF(ISERROR('T203'!L1451),"",'T203'!L1451)</f>
        <v xml:space="preserve"> </v>
      </c>
      <c r="AP1451" s="216">
        <f t="shared" si="51"/>
        <v>1</v>
      </c>
    </row>
    <row r="1452" spans="38:42">
      <c r="AL1452" s="216" t="str">
        <f>IF(ISERROR(IF('T203'!B1452="","",'T203'!B1452)),"",IF('T203'!B1452="","",'T203'!B1452))</f>
        <v>AIL046</v>
      </c>
      <c r="AM1452" s="216" t="str">
        <f>IF(ISERROR(IF('T203'!K1452="","",'T203'!K1452)),"",IF('T203'!K1452="","",'T203'!K1452))</f>
        <v>A58504</v>
      </c>
      <c r="AN1452" s="216">
        <f t="shared" si="52"/>
        <v>1452</v>
      </c>
      <c r="AO1452" s="216" t="str">
        <f>IF(ISERROR('T203'!L1452),"",'T203'!L1452)</f>
        <v xml:space="preserve"> </v>
      </c>
      <c r="AP1452" s="216">
        <f t="shared" si="51"/>
        <v>1</v>
      </c>
    </row>
    <row r="1453" spans="38:42">
      <c r="AL1453" s="216" t="str">
        <f>IF(ISERROR(IF('T203'!B1453="","",'T203'!B1453)),"",IF('T203'!B1453="","",'T203'!B1453))</f>
        <v>AIL048</v>
      </c>
      <c r="AM1453" s="216" t="str">
        <f>IF(ISERROR(IF('T203'!K1453="","",'T203'!K1453)),"",IF('T203'!K1453="","",'T203'!K1453))</f>
        <v>A58504</v>
      </c>
      <c r="AN1453" s="216">
        <f t="shared" si="52"/>
        <v>1453</v>
      </c>
      <c r="AO1453" s="216" t="str">
        <f>IF(ISERROR('T203'!L1453),"",'T203'!L1453)</f>
        <v xml:space="preserve"> </v>
      </c>
      <c r="AP1453" s="216">
        <f t="shared" si="51"/>
        <v>1</v>
      </c>
    </row>
    <row r="1454" spans="38:42">
      <c r="AL1454" s="216" t="str">
        <f>IF(ISERROR(IF('T203'!B1454="","",'T203'!B1454)),"",IF('T203'!B1454="","",'T203'!B1454))</f>
        <v>AIL502</v>
      </c>
      <c r="AM1454" s="216" t="str">
        <f>IF(ISERROR(IF('T203'!K1454="","",'T203'!K1454)),"",IF('T203'!K1454="","",'T203'!K1454))</f>
        <v>A60502</v>
      </c>
      <c r="AN1454" s="216">
        <f t="shared" si="52"/>
        <v>1454</v>
      </c>
      <c r="AO1454" s="216" t="str">
        <f>IF(ISERROR('T203'!L1454),"",'T203'!L1454)</f>
        <v xml:space="preserve"> </v>
      </c>
      <c r="AP1454" s="216">
        <f t="shared" si="51"/>
        <v>1</v>
      </c>
    </row>
    <row r="1455" spans="38:42">
      <c r="AL1455" s="216" t="str">
        <f>IF(ISERROR(IF('T203'!B1455="","",'T203'!B1455)),"",IF('T203'!B1455="","",'T203'!B1455))</f>
        <v>AIL504</v>
      </c>
      <c r="AM1455" s="216" t="str">
        <f>IF(ISERROR(IF('T203'!K1455="","",'T203'!K1455)),"",IF('T203'!K1455="","",'T203'!K1455))</f>
        <v>A60502</v>
      </c>
      <c r="AN1455" s="216">
        <f t="shared" si="52"/>
        <v>1455</v>
      </c>
      <c r="AO1455" s="216" t="str">
        <f>IF(ISERROR('T203'!L1455),"",'T203'!L1455)</f>
        <v xml:space="preserve"> </v>
      </c>
      <c r="AP1455" s="216">
        <f t="shared" si="51"/>
        <v>1</v>
      </c>
    </row>
    <row r="1456" spans="38:42">
      <c r="AL1456" s="216" t="str">
        <f>IF(ISERROR(IF('T203'!B1456="","",'T203'!B1456)),"",IF('T203'!B1456="","",'T203'!B1456))</f>
        <v>AIL506</v>
      </c>
      <c r="AM1456" s="216" t="str">
        <f>IF(ISERROR(IF('T203'!K1456="","",'T203'!K1456)),"",IF('T203'!K1456="","",'T203'!K1456))</f>
        <v>A60504</v>
      </c>
      <c r="AN1456" s="216">
        <f t="shared" si="52"/>
        <v>1456</v>
      </c>
      <c r="AO1456" s="216" t="str">
        <f>IF(ISERROR('T203'!L1456),"",'T203'!L1456)</f>
        <v xml:space="preserve"> </v>
      </c>
      <c r="AP1456" s="216">
        <f t="shared" si="51"/>
        <v>1</v>
      </c>
    </row>
    <row r="1457" spans="38:42">
      <c r="AL1457" s="216" t="str">
        <f>IF(ISERROR(IF('T203'!B1457="","",'T203'!B1457)),"",IF('T203'!B1457="","",'T203'!B1457))</f>
        <v>AIL508</v>
      </c>
      <c r="AM1457" s="216" t="str">
        <f>IF(ISERROR(IF('T203'!K1457="","",'T203'!K1457)),"",IF('T203'!K1457="","",'T203'!K1457))</f>
        <v>A60506</v>
      </c>
      <c r="AN1457" s="216">
        <f t="shared" si="52"/>
        <v>1457</v>
      </c>
      <c r="AO1457" s="216" t="str">
        <f>IF(ISERROR('T203'!L1457),"",'T203'!L1457)</f>
        <v xml:space="preserve"> </v>
      </c>
      <c r="AP1457" s="216">
        <f t="shared" si="51"/>
        <v>1</v>
      </c>
    </row>
    <row r="1458" spans="38:42">
      <c r="AL1458" s="216" t="str">
        <f>IF(ISERROR(IF('T203'!B1458="","",'T203'!B1458)),"",IF('T203'!B1458="","",'T203'!B1458))</f>
        <v>AIL510</v>
      </c>
      <c r="AM1458" s="216" t="str">
        <f>IF(ISERROR(IF('T203'!K1458="","",'T203'!K1458)),"",IF('T203'!K1458="","",'T203'!K1458))</f>
        <v>A60508</v>
      </c>
      <c r="AN1458" s="216">
        <f t="shared" si="52"/>
        <v>1458</v>
      </c>
      <c r="AO1458" s="216" t="str">
        <f>IF(ISERROR('T203'!L1458),"",'T203'!L1458)</f>
        <v xml:space="preserve"> </v>
      </c>
      <c r="AP1458" s="216">
        <f t="shared" si="51"/>
        <v>1</v>
      </c>
    </row>
    <row r="1459" spans="38:42">
      <c r="AL1459" s="216" t="str">
        <f>IF(ISERROR(IF('T203'!B1459="","",'T203'!B1459)),"",IF('T203'!B1459="","",'T203'!B1459))</f>
        <v>AIL512</v>
      </c>
      <c r="AM1459" s="216" t="str">
        <f>IF(ISERROR(IF('T203'!K1459="","",'T203'!K1459)),"",IF('T203'!K1459="","",'T203'!K1459))</f>
        <v>A60510</v>
      </c>
      <c r="AN1459" s="216">
        <f t="shared" si="52"/>
        <v>1459</v>
      </c>
      <c r="AO1459" s="216" t="str">
        <f>IF(ISERROR('T203'!L1459),"",'T203'!L1459)</f>
        <v xml:space="preserve"> </v>
      </c>
      <c r="AP1459" s="216">
        <f t="shared" si="51"/>
        <v>1</v>
      </c>
    </row>
    <row r="1460" spans="38:42">
      <c r="AL1460" s="216" t="str">
        <f>IF(ISERROR(IF('T203'!B1460="","",'T203'!B1460)),"",IF('T203'!B1460="","",'T203'!B1460))</f>
        <v>AIL514</v>
      </c>
      <c r="AM1460" s="216" t="str">
        <f>IF(ISERROR(IF('T203'!K1460="","",'T203'!K1460)),"",IF('T203'!K1460="","",'T203'!K1460))</f>
        <v>A60512</v>
      </c>
      <c r="AN1460" s="216">
        <f t="shared" si="52"/>
        <v>1460</v>
      </c>
      <c r="AO1460" s="216" t="str">
        <f>IF(ISERROR('T203'!L1460),"",'T203'!L1460)</f>
        <v xml:space="preserve"> </v>
      </c>
      <c r="AP1460" s="216">
        <f t="shared" si="51"/>
        <v>1</v>
      </c>
    </row>
    <row r="1461" spans="38:42">
      <c r="AL1461" s="216" t="str">
        <f>IF(ISERROR(IF('T203'!B1461="","",'T203'!B1461)),"",IF('T203'!B1461="","",'T203'!B1461))</f>
        <v>AIL516</v>
      </c>
      <c r="AM1461" s="216" t="str">
        <f>IF(ISERROR(IF('T203'!K1461="","",'T203'!K1461)),"",IF('T203'!K1461="","",'T203'!K1461))</f>
        <v>A60512</v>
      </c>
      <c r="AN1461" s="216">
        <f t="shared" si="52"/>
        <v>1461</v>
      </c>
      <c r="AO1461" s="216" t="str">
        <f>IF(ISERROR('T203'!L1461),"",'T203'!L1461)</f>
        <v xml:space="preserve"> </v>
      </c>
      <c r="AP1461" s="216">
        <f t="shared" si="51"/>
        <v>1</v>
      </c>
    </row>
    <row r="1462" spans="38:42">
      <c r="AL1462" s="216" t="str">
        <f>IF(ISERROR(IF('T203'!B1462="","",'T203'!B1462)),"",IF('T203'!B1462="","",'T203'!B1462))</f>
        <v>AIL518</v>
      </c>
      <c r="AM1462" s="216" t="str">
        <f>IF(ISERROR(IF('T203'!K1462="","",'T203'!K1462)),"",IF('T203'!K1462="","",'T203'!K1462))</f>
        <v>A60514</v>
      </c>
      <c r="AN1462" s="216">
        <f t="shared" si="52"/>
        <v>1462</v>
      </c>
      <c r="AO1462" s="216" t="str">
        <f>IF(ISERROR('T203'!L1462),"",'T203'!L1462)</f>
        <v xml:space="preserve"> </v>
      </c>
      <c r="AP1462" s="216">
        <f t="shared" si="51"/>
        <v>1</v>
      </c>
    </row>
    <row r="1463" spans="38:42">
      <c r="AL1463" s="216" t="str">
        <f>IF(ISERROR(IF('T203'!B1463="","",'T203'!B1463)),"",IF('T203'!B1463="","",'T203'!B1463))</f>
        <v>AIL520</v>
      </c>
      <c r="AM1463" s="216" t="str">
        <f>IF(ISERROR(IF('T203'!K1463="","",'T203'!K1463)),"",IF('T203'!K1463="","",'T203'!K1463))</f>
        <v>A60516</v>
      </c>
      <c r="AN1463" s="216">
        <f t="shared" si="52"/>
        <v>1463</v>
      </c>
      <c r="AO1463" s="216" t="str">
        <f>IF(ISERROR('T203'!L1463),"",'T203'!L1463)</f>
        <v xml:space="preserve"> </v>
      </c>
      <c r="AP1463" s="216">
        <f t="shared" si="51"/>
        <v>1</v>
      </c>
    </row>
    <row r="1464" spans="38:42">
      <c r="AL1464" s="216" t="str">
        <f>IF(ISERROR(IF('T203'!B1464="","",'T203'!B1464)),"",IF('T203'!B1464="","",'T203'!B1464))</f>
        <v>AIL522</v>
      </c>
      <c r="AM1464" s="216" t="str">
        <f>IF(ISERROR(IF('T203'!K1464="","",'T203'!K1464)),"",IF('T203'!K1464="","",'T203'!K1464))</f>
        <v>A60518</v>
      </c>
      <c r="AN1464" s="216">
        <f t="shared" si="52"/>
        <v>1464</v>
      </c>
      <c r="AO1464" s="216" t="str">
        <f>IF(ISERROR('T203'!L1464),"",'T203'!L1464)</f>
        <v xml:space="preserve"> </v>
      </c>
      <c r="AP1464" s="216">
        <f t="shared" si="51"/>
        <v>1</v>
      </c>
    </row>
    <row r="1465" spans="38:42">
      <c r="AL1465" s="216" t="str">
        <f>IF(ISERROR(IF('T203'!B1465="","",'T203'!B1465)),"",IF('T203'!B1465="","",'T203'!B1465))</f>
        <v>AIL524</v>
      </c>
      <c r="AM1465" s="216" t="str">
        <f>IF(ISERROR(IF('T203'!K1465="","",'T203'!K1465)),"",IF('T203'!K1465="","",'T203'!K1465))</f>
        <v>A60520</v>
      </c>
      <c r="AN1465" s="216">
        <f t="shared" si="52"/>
        <v>1465</v>
      </c>
      <c r="AO1465" s="216" t="str">
        <f>IF(ISERROR('T203'!L1465),"",'T203'!L1465)</f>
        <v xml:space="preserve"> </v>
      </c>
      <c r="AP1465" s="216">
        <f t="shared" si="51"/>
        <v>1</v>
      </c>
    </row>
    <row r="1466" spans="38:42">
      <c r="AL1466" s="216" t="str">
        <f>IF(ISERROR(IF('T203'!B1466="","",'T203'!B1466)),"",IF('T203'!B1466="","",'T203'!B1466))</f>
        <v>AIL526</v>
      </c>
      <c r="AM1466" s="216" t="str">
        <f>IF(ISERROR(IF('T203'!K1466="","",'T203'!K1466)),"",IF('T203'!K1466="","",'T203'!K1466))</f>
        <v>A60522</v>
      </c>
      <c r="AN1466" s="216">
        <f t="shared" si="52"/>
        <v>1466</v>
      </c>
      <c r="AO1466" s="216" t="str">
        <f>IF(ISERROR('T203'!L1466),"",'T203'!L1466)</f>
        <v xml:space="preserve"> </v>
      </c>
      <c r="AP1466" s="216">
        <f t="shared" si="51"/>
        <v>1</v>
      </c>
    </row>
    <row r="1467" spans="38:42">
      <c r="AL1467" s="216" t="str">
        <f>IF(ISERROR(IF('T203'!B1467="","",'T203'!B1467)),"",IF('T203'!B1467="","",'T203'!B1467))</f>
        <v>AKS002</v>
      </c>
      <c r="AM1467" s="216" t="str">
        <f>IF(ISERROR(IF('T203'!K1467="","",'T203'!K1467)),"",IF('T203'!K1467="","",'T203'!K1467))</f>
        <v>A60524</v>
      </c>
      <c r="AN1467" s="216">
        <f t="shared" si="52"/>
        <v>1467</v>
      </c>
      <c r="AO1467" s="216" t="str">
        <f>IF(ISERROR('T203'!L1467),"",'T203'!L1467)</f>
        <v xml:space="preserve"> </v>
      </c>
      <c r="AP1467" s="216">
        <f t="shared" si="51"/>
        <v>1</v>
      </c>
    </row>
    <row r="1468" spans="38:42">
      <c r="AL1468" s="216" t="str">
        <f>IF(ISERROR(IF('T203'!B1468="","",'T203'!B1468)),"",IF('T203'!B1468="","",'T203'!B1468))</f>
        <v>AKS504</v>
      </c>
      <c r="AM1468" s="216" t="str">
        <f>IF(ISERROR(IF('T203'!K1468="","",'T203'!K1468)),"",IF('T203'!K1468="","",'T203'!K1468))</f>
        <v>A60526</v>
      </c>
      <c r="AN1468" s="216">
        <f t="shared" si="52"/>
        <v>1468</v>
      </c>
      <c r="AO1468" s="216" t="str">
        <f>IF(ISERROR('T203'!L1468),"",'T203'!L1468)</f>
        <v xml:space="preserve"> </v>
      </c>
      <c r="AP1468" s="216">
        <f t="shared" si="51"/>
        <v>1</v>
      </c>
    </row>
    <row r="1469" spans="38:42">
      <c r="AL1469" s="216" t="str">
        <f>IF(ISERROR(IF('T203'!B1469="","",'T203'!B1469)),"",IF('T203'!B1469="","",'T203'!B1469))</f>
        <v>AKS506</v>
      </c>
      <c r="AM1469" s="216" t="str">
        <f>IF(ISERROR(IF('T203'!K1469="","",'T203'!K1469)),"",IF('T203'!K1469="","",'T203'!K1469))</f>
        <v>A60528</v>
      </c>
      <c r="AN1469" s="216">
        <f t="shared" si="52"/>
        <v>1469</v>
      </c>
      <c r="AO1469" s="216" t="str">
        <f>IF(ISERROR('T203'!L1469),"",'T203'!L1469)</f>
        <v xml:space="preserve"> </v>
      </c>
      <c r="AP1469" s="216">
        <f t="shared" si="51"/>
        <v>1</v>
      </c>
    </row>
    <row r="1470" spans="38:42">
      <c r="AL1470" s="216" t="str">
        <f>IF(ISERROR(IF('T203'!B1470="","",'T203'!B1470)),"",IF('T203'!B1470="","",'T203'!B1470))</f>
        <v>AKS508</v>
      </c>
      <c r="AM1470" s="216" t="str">
        <f>IF(ISERROR(IF('T203'!K1470="","",'T203'!K1470)),"",IF('T203'!K1470="","",'T203'!K1470))</f>
        <v>A60530</v>
      </c>
      <c r="AN1470" s="216">
        <f t="shared" si="52"/>
        <v>1470</v>
      </c>
      <c r="AO1470" s="216" t="str">
        <f>IF(ISERROR('T203'!L1470),"",'T203'!L1470)</f>
        <v xml:space="preserve"> </v>
      </c>
      <c r="AP1470" s="216">
        <f t="shared" si="51"/>
        <v>1</v>
      </c>
    </row>
    <row r="1471" spans="38:42">
      <c r="AL1471" s="216" t="str">
        <f>IF(ISERROR(IF('T203'!B1471="","",'T203'!B1471)),"",IF('T203'!B1471="","",'T203'!B1471))</f>
        <v>AMN002</v>
      </c>
      <c r="AM1471" s="216" t="str">
        <f>IF(ISERROR(IF('T203'!K1471="","",'T203'!K1471)),"",IF('T203'!K1471="","",'T203'!K1471))</f>
        <v>A60532</v>
      </c>
      <c r="AN1471" s="216">
        <f t="shared" si="52"/>
        <v>1471</v>
      </c>
      <c r="AO1471" s="216" t="str">
        <f>IF(ISERROR('T203'!L1471),"",'T203'!L1471)</f>
        <v xml:space="preserve"> </v>
      </c>
      <c r="AP1471" s="216">
        <f t="shared" si="51"/>
        <v>1</v>
      </c>
    </row>
    <row r="1472" spans="38:42">
      <c r="AL1472" s="216" t="str">
        <f>IF(ISERROR(IF('T203'!B1472="","",'T203'!B1472)),"",IF('T203'!B1472="","",'T203'!B1472))</f>
        <v>AMN004</v>
      </c>
      <c r="AM1472" s="216" t="str">
        <f>IF(ISERROR(IF('T203'!K1472="","",'T203'!K1472)),"",IF('T203'!K1472="","",'T203'!K1472))</f>
        <v>A60534</v>
      </c>
      <c r="AN1472" s="216">
        <f t="shared" si="52"/>
        <v>1472</v>
      </c>
      <c r="AO1472" s="216" t="str">
        <f>IF(ISERROR('T203'!L1472),"",'T203'!L1472)</f>
        <v xml:space="preserve"> </v>
      </c>
      <c r="AP1472" s="216">
        <f t="shared" si="51"/>
        <v>1</v>
      </c>
    </row>
    <row r="1473" spans="38:42">
      <c r="AL1473" s="216" t="str">
        <f>IF(ISERROR(IF('T203'!B1473="","",'T203'!B1473)),"",IF('T203'!B1473="","",'T203'!B1473))</f>
        <v>AMN006</v>
      </c>
      <c r="AM1473" s="216" t="str">
        <f>IF(ISERROR(IF('T203'!K1473="","",'T203'!K1473)),"",IF('T203'!K1473="","",'T203'!K1473))</f>
        <v>A60536</v>
      </c>
      <c r="AN1473" s="216">
        <f t="shared" si="52"/>
        <v>1473</v>
      </c>
      <c r="AO1473" s="216" t="str">
        <f>IF(ISERROR('T203'!L1473),"",'T203'!L1473)</f>
        <v xml:space="preserve"> </v>
      </c>
      <c r="AP1473" s="216">
        <f t="shared" si="51"/>
        <v>1</v>
      </c>
    </row>
    <row r="1474" spans="38:42">
      <c r="AL1474" s="216" t="str">
        <f>IF(ISERROR(IF('T203'!B1474="","",'T203'!B1474)),"",IF('T203'!B1474="","",'T203'!B1474))</f>
        <v>AMN008</v>
      </c>
      <c r="AM1474" s="216" t="str">
        <f>IF(ISERROR(IF('T203'!K1474="","",'T203'!K1474)),"",IF('T203'!K1474="","",'T203'!K1474))</f>
        <v>A60538</v>
      </c>
      <c r="AN1474" s="216">
        <f t="shared" si="52"/>
        <v>1474</v>
      </c>
      <c r="AO1474" s="216" t="str">
        <f>IF(ISERROR('T203'!L1474),"",'T203'!L1474)</f>
        <v xml:space="preserve"> </v>
      </c>
      <c r="AP1474" s="216">
        <f t="shared" si="51"/>
        <v>1</v>
      </c>
    </row>
    <row r="1475" spans="38:42">
      <c r="AL1475" s="216" t="str">
        <f>IF(ISERROR(IF('T203'!B1475="","",'T203'!B1475)),"",IF('T203'!B1475="","",'T203'!B1475))</f>
        <v>AMN010</v>
      </c>
      <c r="AM1475" s="216" t="str">
        <f>IF(ISERROR(IF('T203'!K1475="","",'T203'!K1475)),"",IF('T203'!K1475="","",'T203'!K1475))</f>
        <v>A60540</v>
      </c>
      <c r="AN1475" s="216">
        <f t="shared" si="52"/>
        <v>1475</v>
      </c>
      <c r="AO1475" s="216" t="str">
        <f>IF(ISERROR('T203'!L1475),"",'T203'!L1475)</f>
        <v xml:space="preserve"> </v>
      </c>
      <c r="AP1475" s="216">
        <f t="shared" si="51"/>
        <v>1</v>
      </c>
    </row>
    <row r="1476" spans="38:42">
      <c r="AL1476" s="216" t="str">
        <f>IF(ISERROR(IF('T203'!B1476="","",'T203'!B1476)),"",IF('T203'!B1476="","",'T203'!B1476))</f>
        <v>AMN012</v>
      </c>
      <c r="AM1476" s="216" t="str">
        <f>IF(ISERROR(IF('T203'!K1476="","",'T203'!K1476)),"",IF('T203'!K1476="","",'T203'!K1476))</f>
        <v>A60542</v>
      </c>
      <c r="AN1476" s="216">
        <f t="shared" si="52"/>
        <v>1476</v>
      </c>
      <c r="AO1476" s="216" t="str">
        <f>IF(ISERROR('T203'!L1476),"",'T203'!L1476)</f>
        <v xml:space="preserve"> </v>
      </c>
      <c r="AP1476" s="216">
        <f t="shared" si="51"/>
        <v>1</v>
      </c>
    </row>
    <row r="1477" spans="38:42">
      <c r="AL1477" s="216" t="str">
        <f>IF(ISERROR(IF('T203'!B1477="","",'T203'!B1477)),"",IF('T203'!B1477="","",'T203'!B1477))</f>
        <v>AMN014</v>
      </c>
      <c r="AM1477" s="216" t="str">
        <f>IF(ISERROR(IF('T203'!K1477="","",'T203'!K1477)),"",IF('T203'!K1477="","",'T203'!K1477))</f>
        <v>A60544</v>
      </c>
      <c r="AN1477" s="216">
        <f t="shared" si="52"/>
        <v>1477</v>
      </c>
      <c r="AO1477" s="216" t="str">
        <f>IF(ISERROR('T203'!L1477),"",'T203'!L1477)</f>
        <v xml:space="preserve"> </v>
      </c>
      <c r="AP1477" s="216">
        <f t="shared" ref="AP1477:AP1540" si="53">IF(AO1477="",0,1)</f>
        <v>1</v>
      </c>
    </row>
    <row r="1478" spans="38:42">
      <c r="AL1478" s="216" t="str">
        <f>IF(ISERROR(IF('T203'!B1478="","",'T203'!B1478)),"",IF('T203'!B1478="","",'T203'!B1478))</f>
        <v>AMN016</v>
      </c>
      <c r="AM1478" s="216" t="str">
        <f>IF(ISERROR(IF('T203'!K1478="","",'T203'!K1478)),"",IF('T203'!K1478="","",'T203'!K1478))</f>
        <v>A60546</v>
      </c>
      <c r="AN1478" s="216">
        <f t="shared" si="52"/>
        <v>1478</v>
      </c>
      <c r="AO1478" s="216" t="str">
        <f>IF(ISERROR('T203'!L1478),"",'T203'!L1478)</f>
        <v xml:space="preserve"> </v>
      </c>
      <c r="AP1478" s="216">
        <f t="shared" si="53"/>
        <v>1</v>
      </c>
    </row>
    <row r="1479" spans="38:42">
      <c r="AL1479" s="216" t="str">
        <f>IF(ISERROR(IF('T203'!B1479="","",'T203'!B1479)),"",IF('T203'!B1479="","",'T203'!B1479))</f>
        <v>AMN018</v>
      </c>
      <c r="AM1479" s="216" t="str">
        <f>IF(ISERROR(IF('T203'!K1479="","",'T203'!K1479)),"",IF('T203'!K1479="","",'T203'!K1479))</f>
        <v>A60548</v>
      </c>
      <c r="AN1479" s="216">
        <f t="shared" si="52"/>
        <v>1479</v>
      </c>
      <c r="AO1479" s="216" t="str">
        <f>IF(ISERROR('T203'!L1479),"",'T203'!L1479)</f>
        <v xml:space="preserve"> </v>
      </c>
      <c r="AP1479" s="216">
        <f t="shared" si="53"/>
        <v>1</v>
      </c>
    </row>
    <row r="1480" spans="38:42">
      <c r="AL1480" s="216" t="str">
        <f>IF(ISERROR(IF('T203'!B1480="","",'T203'!B1480)),"",IF('T203'!B1480="","",'T203'!B1480))</f>
        <v>AMN020</v>
      </c>
      <c r="AM1480" s="216" t="str">
        <f>IF(ISERROR(IF('T203'!K1480="","",'T203'!K1480)),"",IF('T203'!K1480="","",'T203'!K1480))</f>
        <v>A60550</v>
      </c>
      <c r="AN1480" s="216">
        <f t="shared" si="52"/>
        <v>1480</v>
      </c>
      <c r="AO1480" s="216" t="str">
        <f>IF(ISERROR('T203'!L1480),"",'T203'!L1480)</f>
        <v xml:space="preserve"> </v>
      </c>
      <c r="AP1480" s="216">
        <f t="shared" si="53"/>
        <v>1</v>
      </c>
    </row>
    <row r="1481" spans="38:42">
      <c r="AL1481" s="216" t="str">
        <f>IF(ISERROR(IF('T203'!B1481="","",'T203'!B1481)),"",IF('T203'!B1481="","",'T203'!B1481))</f>
        <v>AMN022</v>
      </c>
      <c r="AM1481" s="216" t="str">
        <f>IF(ISERROR(IF('T203'!K1481="","",'T203'!K1481)),"",IF('T203'!K1481="","",'T203'!K1481))</f>
        <v>A61002</v>
      </c>
      <c r="AN1481" s="216">
        <f t="shared" si="52"/>
        <v>1481</v>
      </c>
      <c r="AO1481" s="216" t="str">
        <f>IF(ISERROR('T203'!L1481),"",'T203'!L1481)</f>
        <v>12</v>
      </c>
      <c r="AP1481" s="216">
        <f t="shared" si="53"/>
        <v>1</v>
      </c>
    </row>
    <row r="1482" spans="38:42">
      <c r="AL1482" s="216" t="str">
        <f>IF(ISERROR(IF('T203'!B1482="","",'T203'!B1482)),"",IF('T203'!B1482="","",'T203'!B1482))</f>
        <v>AMN024</v>
      </c>
      <c r="AM1482" s="216" t="str">
        <f>IF(ISERROR(IF('T203'!K1482="","",'T203'!K1482)),"",IF('T203'!K1482="","",'T203'!K1482))</f>
        <v>A61002</v>
      </c>
      <c r="AN1482" s="216">
        <f t="shared" si="52"/>
        <v>1482</v>
      </c>
      <c r="AO1482" s="216" t="str">
        <f>IF(ISERROR('T203'!L1482),"",'T203'!L1482)</f>
        <v>14B</v>
      </c>
      <c r="AP1482" s="216">
        <f t="shared" si="53"/>
        <v>1</v>
      </c>
    </row>
    <row r="1483" spans="38:42">
      <c r="AL1483" s="216" t="str">
        <f>IF(ISERROR(IF('T203'!B1483="","",'T203'!B1483)),"",IF('T203'!B1483="","",'T203'!B1483))</f>
        <v>AMN026</v>
      </c>
      <c r="AM1483" s="216" t="str">
        <f>IF(ISERROR(IF('T203'!K1483="","",'T203'!K1483)),"",IF('T203'!K1483="","",'T203'!K1483))</f>
        <v>A61002</v>
      </c>
      <c r="AN1483" s="216">
        <f t="shared" si="52"/>
        <v>1483</v>
      </c>
      <c r="AO1483" s="216" t="str">
        <f>IF(ISERROR('T203'!L1483),"",'T203'!L1483)</f>
        <v>15A-15C</v>
      </c>
      <c r="AP1483" s="216">
        <f t="shared" si="53"/>
        <v>1</v>
      </c>
    </row>
    <row r="1484" spans="38:42">
      <c r="AL1484" s="216" t="str">
        <f>IF(ISERROR(IF('T203'!B1484="","",'T203'!B1484)),"",IF('T203'!B1484="","",'T203'!B1484))</f>
        <v>AMN028</v>
      </c>
      <c r="AM1484" s="216" t="str">
        <f>IF(ISERROR(IF('T203'!K1484="","",'T203'!K1484)),"",IF('T203'!K1484="","",'T203'!K1484))</f>
        <v>A61002</v>
      </c>
      <c r="AN1484" s="216">
        <f t="shared" si="52"/>
        <v>1484</v>
      </c>
      <c r="AO1484" s="216" t="str">
        <f>IF(ISERROR('T203'!L1484),"",'T203'!L1484)</f>
        <v>15B-15C</v>
      </c>
      <c r="AP1484" s="216">
        <f t="shared" si="53"/>
        <v>1</v>
      </c>
    </row>
    <row r="1485" spans="38:42">
      <c r="AL1485" s="216" t="str">
        <f>IF(ISERROR(IF('T203'!B1485="","",'T203'!B1485)),"",IF('T203'!B1485="","",'T203'!B1485))</f>
        <v>AMN030</v>
      </c>
      <c r="AM1485" s="216" t="str">
        <f>IF(ISERROR(IF('T203'!K1485="","",'T203'!K1485)),"",IF('T203'!K1485="","",'T203'!K1485))</f>
        <v>A61004</v>
      </c>
      <c r="AN1485" s="216">
        <f t="shared" ref="AN1485:AN1548" si="54">1+AN1484</f>
        <v>1485</v>
      </c>
      <c r="AO1485" s="216" t="str">
        <f>IF(ISERROR('T203'!L1485),"",'T203'!L1485)</f>
        <v xml:space="preserve"> </v>
      </c>
      <c r="AP1485" s="216">
        <f t="shared" si="53"/>
        <v>1</v>
      </c>
    </row>
    <row r="1486" spans="38:42">
      <c r="AL1486" s="216" t="str">
        <f>IF(ISERROR(IF('T203'!B1486="","",'T203'!B1486)),"",IF('T203'!B1486="","",'T203'!B1486))</f>
        <v>AMN032</v>
      </c>
      <c r="AM1486" s="216" t="str">
        <f>IF(ISERROR(IF('T203'!K1486="","",'T203'!K1486)),"",IF('T203'!K1486="","",'T203'!K1486))</f>
        <v>A61006</v>
      </c>
      <c r="AN1486" s="216">
        <f t="shared" si="54"/>
        <v>1486</v>
      </c>
      <c r="AO1486" s="216" t="str">
        <f>IF(ISERROR('T203'!L1486),"",'T203'!L1486)</f>
        <v>15</v>
      </c>
      <c r="AP1486" s="216">
        <f t="shared" si="53"/>
        <v>1</v>
      </c>
    </row>
    <row r="1487" spans="38:42">
      <c r="AL1487" s="216" t="str">
        <f>IF(ISERROR(IF('T203'!B1487="","",'T203'!B1487)),"",IF('T203'!B1487="","",'T203'!B1487))</f>
        <v>AMN034</v>
      </c>
      <c r="AM1487" s="216" t="str">
        <f>IF(ISERROR(IF('T203'!K1487="","",'T203'!K1487)),"",IF('T203'!K1487="","",'T203'!K1487))</f>
        <v>A61008</v>
      </c>
      <c r="AN1487" s="216">
        <f t="shared" si="54"/>
        <v>1487</v>
      </c>
      <c r="AO1487" s="216" t="str">
        <f>IF(ISERROR('T203'!L1487),"",'T203'!L1487)</f>
        <v xml:space="preserve"> </v>
      </c>
      <c r="AP1487" s="216">
        <f t="shared" si="53"/>
        <v>1</v>
      </c>
    </row>
    <row r="1488" spans="38:42">
      <c r="AL1488" s="216" t="str">
        <f>IF(ISERROR(IF('T203'!B1488="","",'T203'!B1488)),"",IF('T203'!B1488="","",'T203'!B1488))</f>
        <v>AMN036</v>
      </c>
      <c r="AM1488" s="216" t="str">
        <f>IF(ISERROR(IF('T203'!K1488="","",'T203'!K1488)),"",IF('T203'!K1488="","",'T203'!K1488))</f>
        <v>A61010</v>
      </c>
      <c r="AN1488" s="216">
        <f t="shared" si="54"/>
        <v>1488</v>
      </c>
      <c r="AO1488" s="216" t="str">
        <f>IF(ISERROR('T203'!L1488),"",'T203'!L1488)</f>
        <v>25E</v>
      </c>
      <c r="AP1488" s="216">
        <f t="shared" si="53"/>
        <v>1</v>
      </c>
    </row>
    <row r="1489" spans="38:42">
      <c r="AL1489" s="216" t="str">
        <f>IF(ISERROR(IF('T203'!B1489="","",'T203'!B1489)),"",IF('T203'!B1489="","",'T203'!B1489))</f>
        <v>AMN038</v>
      </c>
      <c r="AM1489" s="216" t="str">
        <f>IF(ISERROR(IF('T203'!K1489="","",'T203'!K1489)),"",IF('T203'!K1489="","",'T203'!K1489))</f>
        <v>A61012</v>
      </c>
      <c r="AN1489" s="216">
        <f t="shared" si="54"/>
        <v>1489</v>
      </c>
      <c r="AO1489" s="216" t="str">
        <f>IF(ISERROR('T203'!L1489),"",'T203'!L1489)</f>
        <v>25</v>
      </c>
      <c r="AP1489" s="216">
        <f t="shared" si="53"/>
        <v>1</v>
      </c>
    </row>
    <row r="1490" spans="38:42">
      <c r="AL1490" s="216" t="str">
        <f>IF(ISERROR(IF('T203'!B1490="","",'T203'!B1490)),"",IF('T203'!B1490="","",'T203'!B1490))</f>
        <v>AMN040</v>
      </c>
      <c r="AM1490" s="216" t="str">
        <f>IF(ISERROR(IF('T203'!K1490="","",'T203'!K1490)),"",IF('T203'!K1490="","",'T203'!K1490))</f>
        <v>A61013</v>
      </c>
      <c r="AN1490" s="216">
        <f t="shared" si="54"/>
        <v>1490</v>
      </c>
      <c r="AO1490" s="216" t="str">
        <f>IF(ISERROR('T203'!L1490),"",'T203'!L1490)</f>
        <v>25B-25C</v>
      </c>
      <c r="AP1490" s="216">
        <f t="shared" si="53"/>
        <v>1</v>
      </c>
    </row>
    <row r="1491" spans="38:42">
      <c r="AL1491" s="216" t="str">
        <f>IF(ISERROR(IF('T203'!B1491="","",'T203'!B1491)),"",IF('T203'!B1491="","",'T203'!B1491))</f>
        <v>AMN042</v>
      </c>
      <c r="AM1491" s="216" t="str">
        <f>IF(ISERROR(IF('T203'!K1491="","",'T203'!K1491)),"",IF('T203'!K1491="","",'T203'!K1491))</f>
        <v>A61013</v>
      </c>
      <c r="AN1491" s="216">
        <f t="shared" si="54"/>
        <v>1491</v>
      </c>
      <c r="AO1491" s="216" t="str">
        <f>IF(ISERROR('T203'!L1491),"",'T203'!L1491)</f>
        <v>25E</v>
      </c>
      <c r="AP1491" s="216">
        <f t="shared" si="53"/>
        <v>1</v>
      </c>
    </row>
    <row r="1492" spans="38:42">
      <c r="AL1492" s="216" t="str">
        <f>IF(ISERROR(IF('T203'!B1492="","",'T203'!B1492)),"",IF('T203'!B1492="","",'T203'!B1492))</f>
        <v>AMN044</v>
      </c>
      <c r="AM1492" s="216" t="str">
        <f>IF(ISERROR(IF('T203'!K1492="","",'T203'!K1492)),"",IF('T203'!K1492="","",'T203'!K1492))</f>
        <v>A61014</v>
      </c>
      <c r="AN1492" s="216">
        <f t="shared" si="54"/>
        <v>1492</v>
      </c>
      <c r="AO1492" s="216" t="str">
        <f>IF(ISERROR('T203'!L1492),"",'T203'!L1492)</f>
        <v xml:space="preserve"> </v>
      </c>
      <c r="AP1492" s="216">
        <f t="shared" si="53"/>
        <v>1</v>
      </c>
    </row>
    <row r="1493" spans="38:42">
      <c r="AL1493" s="216" t="str">
        <f>IF(ISERROR(IF('T203'!B1493="","",'T203'!B1493)),"",IF('T203'!B1493="","",'T203'!B1493))</f>
        <v>AMN046</v>
      </c>
      <c r="AM1493" s="216" t="str">
        <f>IF(ISERROR(IF('T203'!K1493="","",'T203'!K1493)),"",IF('T203'!K1493="","",'T203'!K1493))</f>
        <v>A61016</v>
      </c>
      <c r="AN1493" s="216">
        <f t="shared" si="54"/>
        <v>1493</v>
      </c>
      <c r="AO1493" s="216" t="str">
        <f>IF(ISERROR('T203'!L1493),"",'T203'!L1493)</f>
        <v xml:space="preserve"> </v>
      </c>
      <c r="AP1493" s="216">
        <f t="shared" si="53"/>
        <v>1</v>
      </c>
    </row>
    <row r="1494" spans="38:42">
      <c r="AL1494" s="216" t="str">
        <f>IF(ISERROR(IF('T203'!B1494="","",'T203'!B1494)),"",IF('T203'!B1494="","",'T203'!B1494))</f>
        <v>AMN048</v>
      </c>
      <c r="AM1494" s="216" t="str">
        <f>IF(ISERROR(IF('T203'!K1494="","",'T203'!K1494)),"",IF('T203'!K1494="","",'T203'!K1494))</f>
        <v>A61018</v>
      </c>
      <c r="AN1494" s="216">
        <f t="shared" si="54"/>
        <v>1494</v>
      </c>
      <c r="AO1494" s="216" t="str">
        <f>IF(ISERROR('T203'!L1494),"",'T203'!L1494)</f>
        <v>15</v>
      </c>
      <c r="AP1494" s="216">
        <f t="shared" si="53"/>
        <v>1</v>
      </c>
    </row>
    <row r="1495" spans="38:42">
      <c r="AL1495" s="216" t="str">
        <f>IF(ISERROR(IF('T203'!B1495="","",'T203'!B1495)),"",IF('T203'!B1495="","",'T203'!B1495))</f>
        <v>AMN050</v>
      </c>
      <c r="AM1495" s="216" t="str">
        <f>IF(ISERROR(IF('T203'!K1495="","",'T203'!K1495)),"",IF('T203'!K1495="","",'T203'!K1495))</f>
        <v>A61020</v>
      </c>
      <c r="AN1495" s="216">
        <f t="shared" si="54"/>
        <v>1495</v>
      </c>
      <c r="AO1495" s="216" t="str">
        <f>IF(ISERROR('T203'!L1495),"",'T203'!L1495)</f>
        <v>25</v>
      </c>
      <c r="AP1495" s="216">
        <f t="shared" si="53"/>
        <v>1</v>
      </c>
    </row>
    <row r="1496" spans="38:42">
      <c r="AL1496" s="216" t="str">
        <f>IF(ISERROR(IF('T203'!B1496="","",'T203'!B1496)),"",IF('T203'!B1496="","",'T203'!B1496))</f>
        <v>AMN052</v>
      </c>
      <c r="AM1496" s="216" t="str">
        <f>IF(ISERROR(IF('T203'!K1496="","",'T203'!K1496)),"",IF('T203'!K1496="","",'T203'!K1496))</f>
        <v>A61022</v>
      </c>
      <c r="AN1496" s="216">
        <f t="shared" si="54"/>
        <v>1496</v>
      </c>
      <c r="AO1496" s="216" t="str">
        <f>IF(ISERROR('T203'!L1496),"",'T203'!L1496)</f>
        <v xml:space="preserve"> </v>
      </c>
      <c r="AP1496" s="216">
        <f t="shared" si="53"/>
        <v>1</v>
      </c>
    </row>
    <row r="1497" spans="38:42">
      <c r="AL1497" s="216" t="str">
        <f>IF(ISERROR(IF('T203'!B1497="","",'T203'!B1497)),"",IF('T203'!B1497="","",'T203'!B1497))</f>
        <v>AMN054</v>
      </c>
      <c r="AM1497" s="216" t="str">
        <f>IF(ISERROR(IF('T203'!K1497="","",'T203'!K1497)),"",IF('T203'!K1497="","",'T203'!K1497))</f>
        <v>A61024</v>
      </c>
      <c r="AN1497" s="216">
        <f t="shared" si="54"/>
        <v>1497</v>
      </c>
      <c r="AO1497" s="216" t="str">
        <f>IF(ISERROR('T203'!L1497),"",'T203'!L1497)</f>
        <v>25</v>
      </c>
      <c r="AP1497" s="216">
        <f t="shared" si="53"/>
        <v>1</v>
      </c>
    </row>
    <row r="1498" spans="38:42">
      <c r="AL1498" s="216" t="str">
        <f>IF(ISERROR(IF('T203'!B1498="","",'T203'!B1498)),"",IF('T203'!B1498="","",'T203'!B1498))</f>
        <v>AMN502</v>
      </c>
      <c r="AM1498" s="216" t="str">
        <f>IF(ISERROR(IF('T203'!K1498="","",'T203'!K1498)),"",IF('T203'!K1498="","",'T203'!K1498))</f>
        <v>A61024</v>
      </c>
      <c r="AN1498" s="216">
        <f t="shared" si="54"/>
        <v>1498</v>
      </c>
      <c r="AO1498" s="216" t="str">
        <f>IF(ISERROR('T203'!L1498),"",'T203'!L1498)</f>
        <v>BED 20A TOP 4'</v>
      </c>
      <c r="AP1498" s="216">
        <f t="shared" si="53"/>
        <v>1</v>
      </c>
    </row>
    <row r="1499" spans="38:42">
      <c r="AL1499" s="216" t="str">
        <f>IF(ISERROR(IF('T203'!B1499="","",'T203'!B1499)),"",IF('T203'!B1499="","",'T203'!B1499))</f>
        <v>AMN504</v>
      </c>
      <c r="AM1499" s="216" t="str">
        <f>IF(ISERROR(IF('T203'!K1499="","",'T203'!K1499)),"",IF('T203'!K1499="","",'T203'!K1499))</f>
        <v>A61026</v>
      </c>
      <c r="AN1499" s="216">
        <f t="shared" si="54"/>
        <v>1499</v>
      </c>
      <c r="AO1499" s="216" t="str">
        <f>IF(ISERROR('T203'!L1499),"",'T203'!L1499)</f>
        <v>20</v>
      </c>
      <c r="AP1499" s="216">
        <f t="shared" si="53"/>
        <v>1</v>
      </c>
    </row>
    <row r="1500" spans="38:42">
      <c r="AL1500" s="216" t="str">
        <f>IF(ISERROR(IF('T203'!B1500="","",'T203'!B1500)),"",IF('T203'!B1500="","",'T203'!B1500))</f>
        <v>AMN506</v>
      </c>
      <c r="AM1500" s="216" t="str">
        <f>IF(ISERROR(IF('T203'!K1500="","",'T203'!K1500)),"",IF('T203'!K1500="","",'T203'!K1500))</f>
        <v>A61026</v>
      </c>
      <c r="AN1500" s="216">
        <f t="shared" si="54"/>
        <v>1500</v>
      </c>
      <c r="AO1500" s="216" t="str">
        <f>IF(ISERROR('T203'!L1500),"",'T203'!L1500)</f>
        <v>25</v>
      </c>
      <c r="AP1500" s="216">
        <f t="shared" si="53"/>
        <v>1</v>
      </c>
    </row>
    <row r="1501" spans="38:42">
      <c r="AL1501" s="216" t="str">
        <f>IF(ISERROR(IF('T203'!B1501="","",'T203'!B1501)),"",IF('T203'!B1501="","",'T203'!B1501))</f>
        <v>AMN508</v>
      </c>
      <c r="AM1501" s="216" t="str">
        <f>IF(ISERROR(IF('T203'!K1501="","",'T203'!K1501)),"",IF('T203'!K1501="","",'T203'!K1501))</f>
        <v>A61028</v>
      </c>
      <c r="AN1501" s="216">
        <f t="shared" si="54"/>
        <v>1501</v>
      </c>
      <c r="AO1501" s="216" t="str">
        <f>IF(ISERROR('T203'!L1501),"",'T203'!L1501)</f>
        <v>25</v>
      </c>
      <c r="AP1501" s="216">
        <f t="shared" si="53"/>
        <v>1</v>
      </c>
    </row>
    <row r="1502" spans="38:42">
      <c r="AL1502" s="216" t="str">
        <f>IF(ISERROR(IF('T203'!B1502="","",'T203'!B1502)),"",IF('T203'!B1502="","",'T203'!B1502))</f>
        <v>AMN510</v>
      </c>
      <c r="AM1502" s="216" t="str">
        <f>IF(ISERROR(IF('T203'!K1502="","",'T203'!K1502)),"",IF('T203'!K1502="","",'T203'!K1502))</f>
        <v>A61030</v>
      </c>
      <c r="AN1502" s="216">
        <f t="shared" si="54"/>
        <v>1502</v>
      </c>
      <c r="AO1502" s="216" t="str">
        <f>IF(ISERROR('T203'!L1502),"",'T203'!L1502)</f>
        <v>25</v>
      </c>
      <c r="AP1502" s="216">
        <f t="shared" si="53"/>
        <v>1</v>
      </c>
    </row>
    <row r="1503" spans="38:42">
      <c r="AL1503" s="216" t="str">
        <f>IF(ISERROR(IF('T203'!B1503="","",'T203'!B1503)),"",IF('T203'!B1503="","",'T203'!B1503))</f>
        <v>AMN512</v>
      </c>
      <c r="AM1503" s="216" t="str">
        <f>IF(ISERROR(IF('T203'!K1503="","",'T203'!K1503)),"",IF('T203'!K1503="","",'T203'!K1503))</f>
        <v>A61032</v>
      </c>
      <c r="AN1503" s="216">
        <f t="shared" si="54"/>
        <v>1503</v>
      </c>
      <c r="AO1503" s="216" t="str">
        <f>IF(ISERROR('T203'!L1503),"",'T203'!L1503)</f>
        <v>20</v>
      </c>
      <c r="AP1503" s="216">
        <f t="shared" si="53"/>
        <v>1</v>
      </c>
    </row>
    <row r="1504" spans="38:42">
      <c r="AL1504" s="216" t="str">
        <f>IF(ISERROR(IF('T203'!B1504="","",'T203'!B1504)),"",IF('T203'!B1504="","",'T203'!B1504))</f>
        <v>AMN514</v>
      </c>
      <c r="AM1504" s="216" t="str">
        <f>IF(ISERROR(IF('T203'!K1504="","",'T203'!K1504)),"",IF('T203'!K1504="","",'T203'!K1504))</f>
        <v>A61032</v>
      </c>
      <c r="AN1504" s="216">
        <f t="shared" si="54"/>
        <v>1504</v>
      </c>
      <c r="AO1504" s="216" t="str">
        <f>IF(ISERROR('T203'!L1504),"",'T203'!L1504)</f>
        <v>20A-20C</v>
      </c>
      <c r="AP1504" s="216">
        <f t="shared" si="53"/>
        <v>1</v>
      </c>
    </row>
    <row r="1505" spans="38:42">
      <c r="AL1505" s="216" t="str">
        <f>IF(ISERROR(IF('T203'!B1505="","",'T203'!B1505)),"",IF('T203'!B1505="","",'T203'!B1505))</f>
        <v>AMN516</v>
      </c>
      <c r="AM1505" s="216" t="str">
        <f>IF(ISERROR(IF('T203'!K1505="","",'T203'!K1505)),"",IF('T203'!K1505="","",'T203'!K1505))</f>
        <v>A61032</v>
      </c>
      <c r="AN1505" s="216">
        <f t="shared" si="54"/>
        <v>1505</v>
      </c>
      <c r="AO1505" s="216" t="str">
        <f>IF(ISERROR('T203'!L1505),"",'T203'!L1505)</f>
        <v>25</v>
      </c>
      <c r="AP1505" s="216">
        <f t="shared" si="53"/>
        <v>1</v>
      </c>
    </row>
    <row r="1506" spans="38:42">
      <c r="AL1506" s="216" t="str">
        <f>IF(ISERROR(IF('T203'!B1506="","",'T203'!B1506)),"",IF('T203'!B1506="","",'T203'!B1506))</f>
        <v>AMN518</v>
      </c>
      <c r="AM1506" s="216" t="str">
        <f>IF(ISERROR(IF('T203'!K1506="","",'T203'!K1506)),"",IF('T203'!K1506="","",'T203'!K1506))</f>
        <v>A61032</v>
      </c>
      <c r="AN1506" s="216">
        <f t="shared" si="54"/>
        <v>1506</v>
      </c>
      <c r="AO1506" s="216" t="str">
        <f>IF(ISERROR('T203'!L1506),"",'T203'!L1506)</f>
        <v>25B-25C</v>
      </c>
      <c r="AP1506" s="216">
        <f t="shared" si="53"/>
        <v>1</v>
      </c>
    </row>
    <row r="1507" spans="38:42">
      <c r="AL1507" s="216" t="str">
        <f>IF(ISERROR(IF('T203'!B1507="","",'T203'!B1507)),"",IF('T203'!B1507="","",'T203'!B1507))</f>
        <v>AMN520</v>
      </c>
      <c r="AM1507" s="216" t="str">
        <f>IF(ISERROR(IF('T203'!K1507="","",'T203'!K1507)),"",IF('T203'!K1507="","",'T203'!K1507))</f>
        <v>A61032</v>
      </c>
      <c r="AN1507" s="216">
        <f t="shared" si="54"/>
        <v>1507</v>
      </c>
      <c r="AO1507" s="216" t="str">
        <f>IF(ISERROR('T203'!L1507),"",'T203'!L1507)</f>
        <v>25B-25E</v>
      </c>
      <c r="AP1507" s="216">
        <f t="shared" si="53"/>
        <v>1</v>
      </c>
    </row>
    <row r="1508" spans="38:42">
      <c r="AL1508" s="216" t="str">
        <f>IF(ISERROR(IF('T203'!B1508="","",'T203'!B1508)),"",IF('T203'!B1508="","",'T203'!B1508))</f>
        <v>AMN522</v>
      </c>
      <c r="AM1508" s="216" t="str">
        <f>IF(ISERROR(IF('T203'!K1508="","",'T203'!K1508)),"",IF('T203'!K1508="","",'T203'!K1508))</f>
        <v>A61032</v>
      </c>
      <c r="AN1508" s="216">
        <f t="shared" si="54"/>
        <v>1508</v>
      </c>
      <c r="AO1508" s="216" t="str">
        <f>IF(ISERROR('T203'!L1508),"",'T203'!L1508)</f>
        <v>TOP 4' BED 20A</v>
      </c>
      <c r="AP1508" s="216">
        <f t="shared" si="53"/>
        <v>1</v>
      </c>
    </row>
    <row r="1509" spans="38:42">
      <c r="AL1509" s="216" t="str">
        <f>IF(ISERROR(IF('T203'!B1509="","",'T203'!B1509)),"",IF('T203'!B1509="","",'T203'!B1509))</f>
        <v>AMN524</v>
      </c>
      <c r="AM1509" s="216" t="str">
        <f>IF(ISERROR(IF('T203'!K1509="","",'T203'!K1509)),"",IF('T203'!K1509="","",'T203'!K1509))</f>
        <v>A61036</v>
      </c>
      <c r="AN1509" s="216">
        <f t="shared" si="54"/>
        <v>1509</v>
      </c>
      <c r="AO1509" s="216" t="str">
        <f>IF(ISERROR('T203'!L1509),"",'T203'!L1509)</f>
        <v>25B-25E</v>
      </c>
      <c r="AP1509" s="216">
        <f t="shared" si="53"/>
        <v>1</v>
      </c>
    </row>
    <row r="1510" spans="38:42">
      <c r="AL1510" s="216" t="str">
        <f>IF(ISERROR(IF('T203'!B1510="","",'T203'!B1510)),"",IF('T203'!B1510="","",'T203'!B1510))</f>
        <v>AMN526</v>
      </c>
      <c r="AM1510" s="216" t="str">
        <f>IF(ISERROR(IF('T203'!K1510="","",'T203'!K1510)),"",IF('T203'!K1510="","",'T203'!K1510))</f>
        <v>A61038</v>
      </c>
      <c r="AN1510" s="216">
        <f t="shared" si="54"/>
        <v>1510</v>
      </c>
      <c r="AO1510" s="216" t="str">
        <f>IF(ISERROR('T203'!L1510),"",'T203'!L1510)</f>
        <v>15 A-C</v>
      </c>
      <c r="AP1510" s="216">
        <f t="shared" si="53"/>
        <v>1</v>
      </c>
    </row>
    <row r="1511" spans="38:42">
      <c r="AL1511" s="216" t="str">
        <f>IF(ISERROR(IF('T203'!B1511="","",'T203'!B1511)),"",IF('T203'!B1511="","",'T203'!B1511))</f>
        <v>AMN528</v>
      </c>
      <c r="AM1511" s="216" t="str">
        <f>IF(ISERROR(IF('T203'!K1511="","",'T203'!K1511)),"",IF('T203'!K1511="","",'T203'!K1511))</f>
        <v>A61038</v>
      </c>
      <c r="AN1511" s="216">
        <f t="shared" si="54"/>
        <v>1511</v>
      </c>
      <c r="AO1511" s="216" t="str">
        <f>IF(ISERROR('T203'!L1511),"",'T203'!L1511)</f>
        <v>15 B-C</v>
      </c>
      <c r="AP1511" s="216">
        <f t="shared" si="53"/>
        <v>1</v>
      </c>
    </row>
    <row r="1512" spans="38:42">
      <c r="AL1512" s="216" t="str">
        <f>IF(ISERROR(IF('T203'!B1512="","",'T203'!B1512)),"",IF('T203'!B1512="","",'T203'!B1512))</f>
        <v>AMN530</v>
      </c>
      <c r="AM1512" s="216" t="str">
        <f>IF(ISERROR(IF('T203'!K1512="","",'T203'!K1512)),"",IF('T203'!K1512="","",'T203'!K1512))</f>
        <v>A62002</v>
      </c>
      <c r="AN1512" s="216">
        <f t="shared" si="54"/>
        <v>1512</v>
      </c>
      <c r="AO1512" s="216" t="str">
        <f>IF(ISERROR('T203'!L1512),"",'T203'!L1512)</f>
        <v xml:space="preserve"> </v>
      </c>
      <c r="AP1512" s="216">
        <f t="shared" si="53"/>
        <v>1</v>
      </c>
    </row>
    <row r="1513" spans="38:42">
      <c r="AL1513" s="216" t="str">
        <f>IF(ISERROR(IF('T203'!B1513="","",'T203'!B1513)),"",IF('T203'!B1513="","",'T203'!B1513))</f>
        <v>AMN532</v>
      </c>
      <c r="AM1513" s="216" t="str">
        <f>IF(ISERROR(IF('T203'!K1513="","",'T203'!K1513)),"",IF('T203'!K1513="","",'T203'!K1513))</f>
        <v>A62004</v>
      </c>
      <c r="AN1513" s="216">
        <f t="shared" si="54"/>
        <v>1513</v>
      </c>
      <c r="AO1513" s="216" t="str">
        <f>IF(ISERROR('T203'!L1513),"",'T203'!L1513)</f>
        <v xml:space="preserve"> </v>
      </c>
      <c r="AP1513" s="216">
        <f t="shared" si="53"/>
        <v>1</v>
      </c>
    </row>
    <row r="1514" spans="38:42">
      <c r="AL1514" s="216" t="str">
        <f>IF(ISERROR(IF('T203'!B1514="","",'T203'!B1514)),"",IF('T203'!B1514="","",'T203'!B1514))</f>
        <v>AMN534</v>
      </c>
      <c r="AM1514" s="216" t="str">
        <f>IF(ISERROR(IF('T203'!K1514="","",'T203'!K1514)),"",IF('T203'!K1514="","",'T203'!K1514))</f>
        <v>A62006</v>
      </c>
      <c r="AN1514" s="216">
        <f t="shared" si="54"/>
        <v>1514</v>
      </c>
      <c r="AO1514" s="216" t="str">
        <f>IF(ISERROR('T203'!L1514),"",'T203'!L1514)</f>
        <v xml:space="preserve"> </v>
      </c>
      <c r="AP1514" s="216">
        <f t="shared" si="53"/>
        <v>1</v>
      </c>
    </row>
    <row r="1515" spans="38:42">
      <c r="AL1515" s="216" t="str">
        <f>IF(ISERROR(IF('T203'!B1515="","",'T203'!B1515)),"",IF('T203'!B1515="","",'T203'!B1515))</f>
        <v>AMN536</v>
      </c>
      <c r="AM1515" s="216" t="str">
        <f>IF(ISERROR(IF('T203'!K1515="","",'T203'!K1515)),"",IF('T203'!K1515="","",'T203'!K1515))</f>
        <v>A62008</v>
      </c>
      <c r="AN1515" s="216">
        <f t="shared" si="54"/>
        <v>1515</v>
      </c>
      <c r="AO1515" s="216" t="str">
        <f>IF(ISERROR('T203'!L1515),"",'T203'!L1515)</f>
        <v xml:space="preserve"> </v>
      </c>
      <c r="AP1515" s="216">
        <f t="shared" si="53"/>
        <v>1</v>
      </c>
    </row>
    <row r="1516" spans="38:42">
      <c r="AL1516" s="216" t="str">
        <f>IF(ISERROR(IF('T203'!B1516="","",'T203'!B1516)),"",IF('T203'!B1516="","",'T203'!B1516))</f>
        <v>AMN538</v>
      </c>
      <c r="AM1516" s="216" t="str">
        <f>IF(ISERROR(IF('T203'!K1516="","",'T203'!K1516)),"",IF('T203'!K1516="","",'T203'!K1516))</f>
        <v>A62502</v>
      </c>
      <c r="AN1516" s="216">
        <f t="shared" si="54"/>
        <v>1516</v>
      </c>
      <c r="AO1516" s="216" t="str">
        <f>IF(ISERROR('T203'!L1516),"",'T203'!L1516)</f>
        <v xml:space="preserve"> </v>
      </c>
      <c r="AP1516" s="216">
        <f t="shared" si="53"/>
        <v>1</v>
      </c>
    </row>
    <row r="1517" spans="38:42">
      <c r="AL1517" s="216" t="str">
        <f>IF(ISERROR(IF('T203'!B1517="","",'T203'!B1517)),"",IF('T203'!B1517="","",'T203'!B1517))</f>
        <v>AMN540</v>
      </c>
      <c r="AM1517" s="216" t="str">
        <f>IF(ISERROR(IF('T203'!K1517="","",'T203'!K1517)),"",IF('T203'!K1517="","",'T203'!K1517))</f>
        <v>A63002</v>
      </c>
      <c r="AN1517" s="216">
        <f t="shared" si="54"/>
        <v>1517</v>
      </c>
      <c r="AO1517" s="216" t="str">
        <f>IF(ISERROR('T203'!L1517),"",'T203'!L1517)</f>
        <v>101</v>
      </c>
      <c r="AP1517" s="216">
        <f t="shared" si="53"/>
        <v>1</v>
      </c>
    </row>
    <row r="1518" spans="38:42">
      <c r="AL1518" s="216" t="str">
        <f>IF(ISERROR(IF('T203'!B1518="","",'T203'!B1518)),"",IF('T203'!B1518="","",'T203'!B1518))</f>
        <v>AMN542</v>
      </c>
      <c r="AM1518" s="216" t="str">
        <f>IF(ISERROR(IF('T203'!K1518="","",'T203'!K1518)),"",IF('T203'!K1518="","",'T203'!K1518))</f>
        <v>A63002</v>
      </c>
      <c r="AN1518" s="216">
        <f t="shared" si="54"/>
        <v>1518</v>
      </c>
      <c r="AO1518" s="216" t="str">
        <f>IF(ISERROR('T203'!L1518),"",'T203'!L1518)</f>
        <v>87-95</v>
      </c>
      <c r="AP1518" s="216">
        <f t="shared" si="53"/>
        <v>1</v>
      </c>
    </row>
    <row r="1519" spans="38:42">
      <c r="AL1519" s="216" t="str">
        <f>IF(ISERROR(IF('T203'!B1519="","",'T203'!B1519)),"",IF('T203'!B1519="","",'T203'!B1519))</f>
        <v>AMN544</v>
      </c>
      <c r="AM1519" s="216" t="str">
        <f>IF(ISERROR(IF('T203'!K1519="","",'T203'!K1519)),"",IF('T203'!K1519="","",'T203'!K1519))</f>
        <v>A63002</v>
      </c>
      <c r="AN1519" s="216">
        <f t="shared" si="54"/>
        <v>1519</v>
      </c>
      <c r="AO1519" s="216" t="str">
        <f>IF(ISERROR('T203'!L1519),"",'T203'!L1519)</f>
        <v>88-95</v>
      </c>
      <c r="AP1519" s="216">
        <f t="shared" si="53"/>
        <v>1</v>
      </c>
    </row>
    <row r="1520" spans="38:42">
      <c r="AL1520" s="216" t="str">
        <f>IF(ISERROR(IF('T203'!B1520="","",'T203'!B1520)),"",IF('T203'!B1520="","",'T203'!B1520))</f>
        <v>AMN546</v>
      </c>
      <c r="AM1520" s="216" t="str">
        <f>IF(ISERROR(IF('T203'!K1520="","",'T203'!K1520)),"",IF('T203'!K1520="","",'T203'!K1520))</f>
        <v>A63002</v>
      </c>
      <c r="AN1520" s="216">
        <f t="shared" si="54"/>
        <v>1520</v>
      </c>
      <c r="AO1520" s="216" t="str">
        <f>IF(ISERROR('T203'!L1520),"",'T203'!L1520)</f>
        <v>95-96</v>
      </c>
      <c r="AP1520" s="216">
        <f t="shared" si="53"/>
        <v>1</v>
      </c>
    </row>
    <row r="1521" spans="38:42">
      <c r="AL1521" s="216" t="str">
        <f>IF(ISERROR(IF('T203'!B1521="","",'T203'!B1521)),"",IF('T203'!B1521="","",'T203'!B1521))</f>
        <v>AMN548</v>
      </c>
      <c r="AM1521" s="216" t="str">
        <f>IF(ISERROR(IF('T203'!K1521="","",'T203'!K1521)),"",IF('T203'!K1521="","",'T203'!K1521))</f>
        <v>A63004</v>
      </c>
      <c r="AN1521" s="216">
        <f t="shared" si="54"/>
        <v>1521</v>
      </c>
      <c r="AO1521" s="216" t="str">
        <f>IF(ISERROR('T203'!L1521),"",'T203'!L1521)</f>
        <v xml:space="preserve"> </v>
      </c>
      <c r="AP1521" s="216">
        <f t="shared" si="53"/>
        <v>1</v>
      </c>
    </row>
    <row r="1522" spans="38:42">
      <c r="AL1522" s="216" t="str">
        <f>IF(ISERROR(IF('T203'!B1522="","",'T203'!B1522)),"",IF('T203'!B1522="","",'T203'!B1522))</f>
        <v>AMN550</v>
      </c>
      <c r="AM1522" s="216" t="str">
        <f>IF(ISERROR(IF('T203'!K1522="","",'T203'!K1522)),"",IF('T203'!K1522="","",'T203'!K1522))</f>
        <v>A63006</v>
      </c>
      <c r="AN1522" s="216">
        <f t="shared" si="54"/>
        <v>1522</v>
      </c>
      <c r="AO1522" s="216" t="str">
        <f>IF(ISERROR('T203'!L1522),"",'T203'!L1522)</f>
        <v xml:space="preserve"> </v>
      </c>
      <c r="AP1522" s="216">
        <f t="shared" si="53"/>
        <v>1</v>
      </c>
    </row>
    <row r="1523" spans="38:42">
      <c r="AL1523" s="216" t="str">
        <f>IF(ISERROR(IF('T203'!B1523="","",'T203'!B1523)),"",IF('T203'!B1523="","",'T203'!B1523))</f>
        <v>AMN552</v>
      </c>
      <c r="AM1523" s="216" t="str">
        <f>IF(ISERROR(IF('T203'!K1523="","",'T203'!K1523)),"",IF('T203'!K1523="","",'T203'!K1523))</f>
        <v>A63008</v>
      </c>
      <c r="AN1523" s="216">
        <f t="shared" si="54"/>
        <v>1523</v>
      </c>
      <c r="AO1523" s="216" t="str">
        <f>IF(ISERROR('T203'!L1523),"",'T203'!L1523)</f>
        <v xml:space="preserve"> </v>
      </c>
      <c r="AP1523" s="216">
        <f t="shared" si="53"/>
        <v>1</v>
      </c>
    </row>
    <row r="1524" spans="38:42">
      <c r="AL1524" s="216" t="str">
        <f>IF(ISERROR(IF('T203'!B1524="","",'T203'!B1524)),"",IF('T203'!B1524="","",'T203'!B1524))</f>
        <v>AMN554</v>
      </c>
      <c r="AM1524" s="216" t="str">
        <f>IF(ISERROR(IF('T203'!K1524="","",'T203'!K1524)),"",IF('T203'!K1524="","",'T203'!K1524))</f>
        <v>A63010</v>
      </c>
      <c r="AN1524" s="216">
        <f t="shared" si="54"/>
        <v>1524</v>
      </c>
      <c r="AO1524" s="216" t="str">
        <f>IF(ISERROR('T203'!L1524),"",'T203'!L1524)</f>
        <v>25</v>
      </c>
      <c r="AP1524" s="216">
        <f t="shared" si="53"/>
        <v>1</v>
      </c>
    </row>
    <row r="1525" spans="38:42">
      <c r="AL1525" s="216" t="str">
        <f>IF(ISERROR(IF('T203'!B1525="","",'T203'!B1525)),"",IF('T203'!B1525="","",'T203'!B1525))</f>
        <v>AMN558</v>
      </c>
      <c r="AM1525" s="216" t="str">
        <f>IF(ISERROR(IF('T203'!K1525="","",'T203'!K1525)),"",IF('T203'!K1525="","",'T203'!K1525))</f>
        <v>A63010</v>
      </c>
      <c r="AN1525" s="216">
        <f t="shared" si="54"/>
        <v>1525</v>
      </c>
      <c r="AO1525" s="216" t="str">
        <f>IF(ISERROR('T203'!L1525),"",'T203'!L1525)</f>
        <v>31A-32D</v>
      </c>
      <c r="AP1525" s="216">
        <f t="shared" si="53"/>
        <v>1</v>
      </c>
    </row>
    <row r="1526" spans="38:42">
      <c r="AL1526" s="216" t="str">
        <f>IF(ISERROR(IF('T203'!B1526="","",'T203'!B1526)),"",IF('T203'!B1526="","",'T203'!B1526))</f>
        <v>AMN560</v>
      </c>
      <c r="AM1526" s="216" t="str">
        <f>IF(ISERROR(IF('T203'!K1526="","",'T203'!K1526)),"",IF('T203'!K1526="","",'T203'!K1526))</f>
        <v>A63502</v>
      </c>
      <c r="AN1526" s="216">
        <f t="shared" si="54"/>
        <v>1526</v>
      </c>
      <c r="AO1526" s="216" t="str">
        <f>IF(ISERROR('T203'!L1526),"",'T203'!L1526)</f>
        <v xml:space="preserve"> </v>
      </c>
      <c r="AP1526" s="216">
        <f t="shared" si="53"/>
        <v>1</v>
      </c>
    </row>
    <row r="1527" spans="38:42">
      <c r="AL1527" s="216" t="str">
        <f>IF(ISERROR(IF('T203'!B1527="","",'T203'!B1527)),"",IF('T203'!B1527="","",'T203'!B1527))</f>
        <v>AMN562</v>
      </c>
      <c r="AM1527" s="216" t="str">
        <f>IF(ISERROR(IF('T203'!K1527="","",'T203'!K1527)),"",IF('T203'!K1527="","",'T203'!K1527))</f>
        <v>A63504</v>
      </c>
      <c r="AN1527" s="216">
        <f t="shared" si="54"/>
        <v>1527</v>
      </c>
      <c r="AO1527" s="216" t="str">
        <f>IF(ISERROR('T203'!L1527),"",'T203'!L1527)</f>
        <v xml:space="preserve"> </v>
      </c>
      <c r="AP1527" s="216">
        <f t="shared" si="53"/>
        <v>1</v>
      </c>
    </row>
    <row r="1528" spans="38:42">
      <c r="AL1528" s="216" t="str">
        <f>IF(ISERROR(IF('T203'!B1528="","",'T203'!B1528)),"",IF('T203'!B1528="","",'T203'!B1528))</f>
        <v>AMN564</v>
      </c>
      <c r="AM1528" s="216" t="str">
        <f>IF(ISERROR(IF('T203'!K1528="","",'T203'!K1528)),"",IF('T203'!K1528="","",'T203'!K1528))</f>
        <v>A63506</v>
      </c>
      <c r="AN1528" s="216">
        <f t="shared" si="54"/>
        <v>1528</v>
      </c>
      <c r="AO1528" s="216" t="str">
        <f>IF(ISERROR('T203'!L1528),"",'T203'!L1528)</f>
        <v xml:space="preserve"> </v>
      </c>
      <c r="AP1528" s="216">
        <f t="shared" si="53"/>
        <v>1</v>
      </c>
    </row>
    <row r="1529" spans="38:42">
      <c r="AL1529" s="216" t="str">
        <f>IF(ISERROR(IF('T203'!B1529="","",'T203'!B1529)),"",IF('T203'!B1529="","",'T203'!B1529))</f>
        <v>AMN566</v>
      </c>
      <c r="AM1529" s="216" t="str">
        <f>IF(ISERROR(IF('T203'!K1529="","",'T203'!K1529)),"",IF('T203'!K1529="","",'T203'!K1529))</f>
        <v>A63506</v>
      </c>
      <c r="AN1529" s="216">
        <f t="shared" si="54"/>
        <v>1529</v>
      </c>
      <c r="AO1529" s="216" t="str">
        <f>IF(ISERROR('T203'!L1529),"",'T203'!L1529)</f>
        <v xml:space="preserve"> </v>
      </c>
      <c r="AP1529" s="216">
        <f t="shared" si="53"/>
        <v>1</v>
      </c>
    </row>
    <row r="1530" spans="38:42">
      <c r="AL1530" s="216" t="str">
        <f>IF(ISERROR(IF('T203'!B1530="","",'T203'!B1530)),"",IF('T203'!B1530="","",'T203'!B1530))</f>
        <v>AMN568</v>
      </c>
      <c r="AM1530" s="216" t="str">
        <f>IF(ISERROR(IF('T203'!K1530="","",'T203'!K1530)),"",IF('T203'!K1530="","",'T203'!K1530))</f>
        <v>A63508</v>
      </c>
      <c r="AN1530" s="216">
        <f t="shared" si="54"/>
        <v>1530</v>
      </c>
      <c r="AO1530" s="216" t="str">
        <f>IF(ISERROR('T203'!L1530),"",'T203'!L1530)</f>
        <v xml:space="preserve"> </v>
      </c>
      <c r="AP1530" s="216">
        <f t="shared" si="53"/>
        <v>1</v>
      </c>
    </row>
    <row r="1531" spans="38:42">
      <c r="AL1531" s="216" t="str">
        <f>IF(ISERROR(IF('T203'!B1531="","",'T203'!B1531)),"",IF('T203'!B1531="","",'T203'!B1531))</f>
        <v>AMN570</v>
      </c>
      <c r="AM1531" s="216" t="str">
        <f>IF(ISERROR(IF('T203'!K1531="","",'T203'!K1531)),"",IF('T203'!K1531="","",'T203'!K1531))</f>
        <v>A63508</v>
      </c>
      <c r="AN1531" s="216">
        <f t="shared" si="54"/>
        <v>1531</v>
      </c>
      <c r="AO1531" s="216" t="str">
        <f>IF(ISERROR('T203'!L1531),"",'T203'!L1531)</f>
        <v xml:space="preserve"> </v>
      </c>
      <c r="AP1531" s="216">
        <f t="shared" si="53"/>
        <v>1</v>
      </c>
    </row>
    <row r="1532" spans="38:42">
      <c r="AL1532" s="216" t="str">
        <f>IF(ISERROR(IF('T203'!B1532="","",'T203'!B1532)),"",IF('T203'!B1532="","",'T203'!B1532))</f>
        <v>AMN572</v>
      </c>
      <c r="AM1532" s="216" t="str">
        <f>IF(ISERROR(IF('T203'!K1532="","",'T203'!K1532)),"",IF('T203'!K1532="","",'T203'!K1532))</f>
        <v>A63512</v>
      </c>
      <c r="AN1532" s="216">
        <f t="shared" si="54"/>
        <v>1532</v>
      </c>
      <c r="AO1532" s="216" t="str">
        <f>IF(ISERROR('T203'!L1532),"",'T203'!L1532)</f>
        <v xml:space="preserve"> </v>
      </c>
      <c r="AP1532" s="216">
        <f t="shared" si="53"/>
        <v>1</v>
      </c>
    </row>
    <row r="1533" spans="38:42">
      <c r="AL1533" s="216" t="str">
        <f>IF(ISERROR(IF('T203'!B1533="","",'T203'!B1533)),"",IF('T203'!B1533="","",'T203'!B1533))</f>
        <v>AMN574</v>
      </c>
      <c r="AM1533" s="216" t="str">
        <f>IF(ISERROR(IF('T203'!K1533="","",'T203'!K1533)),"",IF('T203'!K1533="","",'T203'!K1533))</f>
        <v>A63512</v>
      </c>
      <c r="AN1533" s="216">
        <f t="shared" si="54"/>
        <v>1533</v>
      </c>
      <c r="AO1533" s="216" t="str">
        <f>IF(ISERROR('T203'!L1533),"",'T203'!L1533)</f>
        <v xml:space="preserve"> </v>
      </c>
      <c r="AP1533" s="216">
        <f t="shared" si="53"/>
        <v>1</v>
      </c>
    </row>
    <row r="1534" spans="38:42">
      <c r="AL1534" s="216" t="str">
        <f>IF(ISERROR(IF('T203'!B1534="","",'T203'!B1534)),"",IF('T203'!B1534="","",'T203'!B1534))</f>
        <v>AMN576</v>
      </c>
      <c r="AM1534" s="216" t="str">
        <f>IF(ISERROR(IF('T203'!K1534="","",'T203'!K1534)),"",IF('T203'!K1534="","",'T203'!K1534))</f>
        <v>A64002</v>
      </c>
      <c r="AN1534" s="216">
        <f t="shared" si="54"/>
        <v>1534</v>
      </c>
      <c r="AO1534" s="216" t="str">
        <f>IF(ISERROR('T203'!L1534),"",'T203'!L1534)</f>
        <v>0-7</v>
      </c>
      <c r="AP1534" s="216">
        <f t="shared" si="53"/>
        <v>1</v>
      </c>
    </row>
    <row r="1535" spans="38:42">
      <c r="AL1535" s="216" t="str">
        <f>IF(ISERROR(IF('T203'!B1535="","",'T203'!B1535)),"",IF('T203'!B1535="","",'T203'!B1535))</f>
        <v>AMO002</v>
      </c>
      <c r="AM1535" s="216" t="str">
        <f>IF(ISERROR(IF('T203'!K1535="","",'T203'!K1535)),"",IF('T203'!K1535="","",'T203'!K1535))</f>
        <v>A64002</v>
      </c>
      <c r="AN1535" s="216">
        <f t="shared" si="54"/>
        <v>1535</v>
      </c>
      <c r="AO1535" s="216" t="str">
        <f>IF(ISERROR('T203'!L1535),"",'T203'!L1535)</f>
        <v>1-18</v>
      </c>
      <c r="AP1535" s="216">
        <f t="shared" si="53"/>
        <v>1</v>
      </c>
    </row>
    <row r="1536" spans="38:42">
      <c r="AL1536" s="216" t="str">
        <f>IF(ISERROR(IF('T203'!B1536="","",'T203'!B1536)),"",IF('T203'!B1536="","",'T203'!B1536))</f>
        <v>AMO004</v>
      </c>
      <c r="AM1536" s="216" t="str">
        <f>IF(ISERROR(IF('T203'!K1536="","",'T203'!K1536)),"",IF('T203'!K1536="","",'T203'!K1536))</f>
        <v>A64002</v>
      </c>
      <c r="AN1536" s="216">
        <f t="shared" si="54"/>
        <v>1536</v>
      </c>
      <c r="AO1536" s="216" t="str">
        <f>IF(ISERROR('T203'!L1536),"",'T203'!L1536)</f>
        <v>1-7</v>
      </c>
      <c r="AP1536" s="216">
        <f t="shared" si="53"/>
        <v>1</v>
      </c>
    </row>
    <row r="1537" spans="38:42">
      <c r="AL1537" s="216" t="str">
        <f>IF(ISERROR(IF('T203'!B1537="","",'T203'!B1537)),"",IF('T203'!B1537="","",'T203'!B1537))</f>
        <v>AMO006</v>
      </c>
      <c r="AM1537" s="216" t="str">
        <f>IF(ISERROR(IF('T203'!K1537="","",'T203'!K1537)),"",IF('T203'!K1537="","",'T203'!K1537))</f>
        <v>A64002</v>
      </c>
      <c r="AN1537" s="216">
        <f t="shared" si="54"/>
        <v>1537</v>
      </c>
      <c r="AO1537" s="216" t="str">
        <f>IF(ISERROR('T203'!L1537),"",'T203'!L1537)</f>
        <v>1-9</v>
      </c>
      <c r="AP1537" s="216">
        <f t="shared" si="53"/>
        <v>1</v>
      </c>
    </row>
    <row r="1538" spans="38:42">
      <c r="AL1538" s="216" t="str">
        <f>IF(ISERROR(IF('T203'!B1538="","",'T203'!B1538)),"",IF('T203'!B1538="","",'T203'!B1538))</f>
        <v>AMO008</v>
      </c>
      <c r="AM1538" s="216" t="str">
        <f>IF(ISERROR(IF('T203'!K1538="","",'T203'!K1538)),"",IF('T203'!K1538="","",'T203'!K1538))</f>
        <v>A64002</v>
      </c>
      <c r="AN1538" s="216">
        <f t="shared" si="54"/>
        <v>1538</v>
      </c>
      <c r="AO1538" s="216" t="str">
        <f>IF(ISERROR('T203'!L1538),"",'T203'!L1538)</f>
        <v>10-17</v>
      </c>
      <c r="AP1538" s="216">
        <f t="shared" si="53"/>
        <v>1</v>
      </c>
    </row>
    <row r="1539" spans="38:42">
      <c r="AL1539" s="216" t="str">
        <f>IF(ISERROR(IF('T203'!B1539="","",'T203'!B1539)),"",IF('T203'!B1539="","",'T203'!B1539))</f>
        <v>AMO010</v>
      </c>
      <c r="AM1539" s="216" t="str">
        <f>IF(ISERROR(IF('T203'!K1539="","",'T203'!K1539)),"",IF('T203'!K1539="","",'T203'!K1539))</f>
        <v>A64002</v>
      </c>
      <c r="AN1539" s="216">
        <f t="shared" si="54"/>
        <v>1539</v>
      </c>
      <c r="AO1539" s="216" t="str">
        <f>IF(ISERROR('T203'!L1539),"",'T203'!L1539)</f>
        <v>10-21</v>
      </c>
      <c r="AP1539" s="216">
        <f t="shared" si="53"/>
        <v>1</v>
      </c>
    </row>
    <row r="1540" spans="38:42">
      <c r="AL1540" s="216" t="str">
        <f>IF(ISERROR(IF('T203'!B1540="","",'T203'!B1540)),"",IF('T203'!B1540="","",'T203'!B1540))</f>
        <v>AMO012</v>
      </c>
      <c r="AM1540" s="216" t="str">
        <f>IF(ISERROR(IF('T203'!K1540="","",'T203'!K1540)),"",IF('T203'!K1540="","",'T203'!K1540))</f>
        <v>A64002</v>
      </c>
      <c r="AN1540" s="216">
        <f t="shared" si="54"/>
        <v>1540</v>
      </c>
      <c r="AO1540" s="216" t="str">
        <f>IF(ISERROR('T203'!L1540),"",'T203'!L1540)</f>
        <v>2-17</v>
      </c>
      <c r="AP1540" s="216">
        <f t="shared" si="53"/>
        <v>1</v>
      </c>
    </row>
    <row r="1541" spans="38:42">
      <c r="AL1541" s="216" t="str">
        <f>IF(ISERROR(IF('T203'!B1541="","",'T203'!B1541)),"",IF('T203'!B1541="","",'T203'!B1541))</f>
        <v>AMO014</v>
      </c>
      <c r="AM1541" s="216" t="str">
        <f>IF(ISERROR(IF('T203'!K1541="","",'T203'!K1541)),"",IF('T203'!K1541="","",'T203'!K1541))</f>
        <v>A64002</v>
      </c>
      <c r="AN1541" s="216">
        <f t="shared" si="54"/>
        <v>1541</v>
      </c>
      <c r="AO1541" s="216" t="str">
        <f>IF(ISERROR('T203'!L1541),"",'T203'!L1541)</f>
        <v>8-17</v>
      </c>
      <c r="AP1541" s="216">
        <f t="shared" ref="AP1541:AP1604" si="55">IF(AO1541="",0,1)</f>
        <v>1</v>
      </c>
    </row>
    <row r="1542" spans="38:42">
      <c r="AL1542" s="216" t="str">
        <f>IF(ISERROR(IF('T203'!B1542="","",'T203'!B1542)),"",IF('T203'!B1542="","",'T203'!B1542))</f>
        <v>AMO016</v>
      </c>
      <c r="AM1542" s="216" t="str">
        <f>IF(ISERROR(IF('T203'!K1542="","",'T203'!K1542)),"",IF('T203'!K1542="","",'T203'!K1542))</f>
        <v>A64002</v>
      </c>
      <c r="AN1542" s="216">
        <f t="shared" si="54"/>
        <v>1542</v>
      </c>
      <c r="AO1542" s="216" t="str">
        <f>IF(ISERROR('T203'!L1542),"",'T203'!L1542)</f>
        <v>8-21</v>
      </c>
      <c r="AP1542" s="216">
        <f t="shared" si="55"/>
        <v>1</v>
      </c>
    </row>
    <row r="1543" spans="38:42">
      <c r="AL1543" s="216" t="str">
        <f>IF(ISERROR(IF('T203'!B1543="","",'T203'!B1543)),"",IF('T203'!B1543="","",'T203'!B1543))</f>
        <v>AMO018</v>
      </c>
      <c r="AM1543" s="216" t="str">
        <f>IF(ISERROR(IF('T203'!K1543="","",'T203'!K1543)),"",IF('T203'!K1543="","",'T203'!K1543))</f>
        <v>A64002</v>
      </c>
      <c r="AN1543" s="216">
        <f t="shared" si="54"/>
        <v>1543</v>
      </c>
      <c r="AO1543" s="216" t="str">
        <f>IF(ISERROR('T203'!L1543),"",'T203'!L1543)</f>
        <v>8-9</v>
      </c>
      <c r="AP1543" s="216">
        <f t="shared" si="55"/>
        <v>1</v>
      </c>
    </row>
    <row r="1544" spans="38:42">
      <c r="AL1544" s="216" t="str">
        <f>IF(ISERROR(IF('T203'!B1544="","",'T203'!B1544)),"",IF('T203'!B1544="","",'T203'!B1544))</f>
        <v>AMO020</v>
      </c>
      <c r="AM1544" s="216" t="str">
        <f>IF(ISERROR(IF('T203'!K1544="","",'T203'!K1544)),"",IF('T203'!K1544="","",'T203'!K1544))</f>
        <v>A64003</v>
      </c>
      <c r="AN1544" s="216">
        <f t="shared" si="54"/>
        <v>1544</v>
      </c>
      <c r="AO1544" s="216" t="str">
        <f>IF(ISERROR('T203'!L1544),"",'T203'!L1544)</f>
        <v xml:space="preserve"> </v>
      </c>
      <c r="AP1544" s="216">
        <f t="shared" si="55"/>
        <v>1</v>
      </c>
    </row>
    <row r="1545" spans="38:42">
      <c r="AL1545" s="216" t="str">
        <f>IF(ISERROR(IF('T203'!B1545="","",'T203'!B1545)),"",IF('T203'!B1545="","",'T203'!B1545))</f>
        <v>AMO022</v>
      </c>
      <c r="AM1545" s="216" t="str">
        <f>IF(ISERROR(IF('T203'!K1545="","",'T203'!K1545)),"",IF('T203'!K1545="","",'T203'!K1545))</f>
        <v>A64004</v>
      </c>
      <c r="AN1545" s="216">
        <f t="shared" si="54"/>
        <v>1545</v>
      </c>
      <c r="AO1545" s="216" t="str">
        <f>IF(ISERROR('T203'!L1545),"",'T203'!L1545)</f>
        <v>1-7</v>
      </c>
      <c r="AP1545" s="216">
        <f t="shared" si="55"/>
        <v>1</v>
      </c>
    </row>
    <row r="1546" spans="38:42">
      <c r="AL1546" s="216" t="str">
        <f>IF(ISERROR(IF('T203'!B1546="","",'T203'!B1546)),"",IF('T203'!B1546="","",'T203'!B1546))</f>
        <v>AMO024</v>
      </c>
      <c r="AM1546" s="216" t="str">
        <f>IF(ISERROR(IF('T203'!K1546="","",'T203'!K1546)),"",IF('T203'!K1546="","",'T203'!K1546))</f>
        <v>A64004</v>
      </c>
      <c r="AN1546" s="216">
        <f t="shared" si="54"/>
        <v>1546</v>
      </c>
      <c r="AO1546" s="216" t="str">
        <f>IF(ISERROR('T203'!L1546),"",'T203'!L1546)</f>
        <v>1-8</v>
      </c>
      <c r="AP1546" s="216">
        <f t="shared" si="55"/>
        <v>1</v>
      </c>
    </row>
    <row r="1547" spans="38:42">
      <c r="AL1547" s="216" t="str">
        <f>IF(ISERROR(IF('T203'!B1547="","",'T203'!B1547)),"",IF('T203'!B1547="","",'T203'!B1547))</f>
        <v>AMO026</v>
      </c>
      <c r="AM1547" s="216" t="str">
        <f>IF(ISERROR(IF('T203'!K1547="","",'T203'!K1547)),"",IF('T203'!K1547="","",'T203'!K1547))</f>
        <v>A64004</v>
      </c>
      <c r="AN1547" s="216">
        <f t="shared" si="54"/>
        <v>1547</v>
      </c>
      <c r="AO1547" s="216" t="str">
        <f>IF(ISERROR('T203'!L1547),"",'T203'!L1547)</f>
        <v>19B-31</v>
      </c>
      <c r="AP1547" s="216">
        <f t="shared" si="55"/>
        <v>1</v>
      </c>
    </row>
    <row r="1548" spans="38:42">
      <c r="AL1548" s="216" t="str">
        <f>IF(ISERROR(IF('T203'!B1548="","",'T203'!B1548)),"",IF('T203'!B1548="","",'T203'!B1548))</f>
        <v>AMO027</v>
      </c>
      <c r="AM1548" s="216" t="str">
        <f>IF(ISERROR(IF('T203'!K1548="","",'T203'!K1548)),"",IF('T203'!K1548="","",'T203'!K1548))</f>
        <v>A64004</v>
      </c>
      <c r="AN1548" s="216">
        <f t="shared" si="54"/>
        <v>1548</v>
      </c>
      <c r="AO1548" s="216" t="str">
        <f>IF(ISERROR('T203'!L1548),"",'T203'!L1548)</f>
        <v>8</v>
      </c>
      <c r="AP1548" s="216">
        <f t="shared" si="55"/>
        <v>1</v>
      </c>
    </row>
    <row r="1549" spans="38:42">
      <c r="AL1549" s="216" t="str">
        <f>IF(ISERROR(IF('T203'!B1549="","",'T203'!B1549)),"",IF('T203'!B1549="","",'T203'!B1549))</f>
        <v>AMO028</v>
      </c>
      <c r="AM1549" s="216" t="str">
        <f>IF(ISERROR(IF('T203'!K1549="","",'T203'!K1549)),"",IF('T203'!K1549="","",'T203'!K1549))</f>
        <v>A64004</v>
      </c>
      <c r="AN1549" s="216">
        <f t="shared" ref="AN1549:AN1612" si="56">1+AN1548</f>
        <v>1549</v>
      </c>
      <c r="AO1549" s="216" t="str">
        <f>IF(ISERROR('T203'!L1549),"",'T203'!L1549)</f>
        <v>8-31</v>
      </c>
      <c r="AP1549" s="216">
        <f t="shared" si="55"/>
        <v>1</v>
      </c>
    </row>
    <row r="1550" spans="38:42">
      <c r="AL1550" s="216" t="str">
        <f>IF(ISERROR(IF('T203'!B1550="","",'T203'!B1550)),"",IF('T203'!B1550="","",'T203'!B1550))</f>
        <v>AMO030</v>
      </c>
      <c r="AM1550" s="216" t="str">
        <f>IF(ISERROR(IF('T203'!K1550="","",'T203'!K1550)),"",IF('T203'!K1550="","",'T203'!K1550))</f>
        <v>A64004</v>
      </c>
      <c r="AN1550" s="216">
        <f t="shared" si="56"/>
        <v>1550</v>
      </c>
      <c r="AO1550" s="216" t="str">
        <f>IF(ISERROR('T203'!L1550),"",'T203'!L1550)</f>
        <v>8-32</v>
      </c>
      <c r="AP1550" s="216">
        <f t="shared" si="55"/>
        <v>1</v>
      </c>
    </row>
    <row r="1551" spans="38:42">
      <c r="AL1551" s="216" t="str">
        <f>IF(ISERROR(IF('T203'!B1551="","",'T203'!B1551)),"",IF('T203'!B1551="","",'T203'!B1551))</f>
        <v>AMO032</v>
      </c>
      <c r="AM1551" s="216" t="str">
        <f>IF(ISERROR(IF('T203'!K1551="","",'T203'!K1551)),"",IF('T203'!K1551="","",'T203'!K1551))</f>
        <v>A64502</v>
      </c>
      <c r="AN1551" s="216">
        <f t="shared" si="56"/>
        <v>1551</v>
      </c>
      <c r="AO1551" s="216" t="str">
        <f>IF(ISERROR('T203'!L1551),"",'T203'!L1551)</f>
        <v xml:space="preserve"> </v>
      </c>
      <c r="AP1551" s="216">
        <f t="shared" si="55"/>
        <v>1</v>
      </c>
    </row>
    <row r="1552" spans="38:42">
      <c r="AL1552" s="216" t="str">
        <f>IF(ISERROR(IF('T203'!B1552="","",'T203'!B1552)),"",IF('T203'!B1552="","",'T203'!B1552))</f>
        <v>AMO034</v>
      </c>
      <c r="AM1552" s="216" t="str">
        <f>IF(ISERROR(IF('T203'!K1552="","",'T203'!K1552)),"",IF('T203'!K1552="","",'T203'!K1552))</f>
        <v>A64504</v>
      </c>
      <c r="AN1552" s="216">
        <f t="shared" si="56"/>
        <v>1552</v>
      </c>
      <c r="AO1552" s="216" t="str">
        <f>IF(ISERROR('T203'!L1552),"",'T203'!L1552)</f>
        <v xml:space="preserve"> </v>
      </c>
      <c r="AP1552" s="216">
        <f t="shared" si="55"/>
        <v>1</v>
      </c>
    </row>
    <row r="1553" spans="38:42">
      <c r="AL1553" s="216" t="str">
        <f>IF(ISERROR(IF('T203'!B1553="","",'T203'!B1553)),"",IF('T203'!B1553="","",'T203'!B1553))</f>
        <v>AMO036</v>
      </c>
      <c r="AM1553" s="216" t="str">
        <f>IF(ISERROR(IF('T203'!K1553="","",'T203'!K1553)),"",IF('T203'!K1553="","",'T203'!K1553))</f>
        <v>A64504</v>
      </c>
      <c r="AN1553" s="216">
        <f t="shared" si="56"/>
        <v>1553</v>
      </c>
      <c r="AO1553" s="216" t="str">
        <f>IF(ISERROR('T203'!L1553),"",'T203'!L1553)</f>
        <v xml:space="preserve"> </v>
      </c>
      <c r="AP1553" s="216">
        <f t="shared" si="55"/>
        <v>1</v>
      </c>
    </row>
    <row r="1554" spans="38:42">
      <c r="AL1554" s="216" t="str">
        <f>IF(ISERROR(IF('T203'!B1554="","",'T203'!B1554)),"",IF('T203'!B1554="","",'T203'!B1554))</f>
        <v>AMO038</v>
      </c>
      <c r="AM1554" s="216" t="str">
        <f>IF(ISERROR(IF('T203'!K1554="","",'T203'!K1554)),"",IF('T203'!K1554="","",'T203'!K1554))</f>
        <v>A64506</v>
      </c>
      <c r="AN1554" s="216">
        <f t="shared" si="56"/>
        <v>1554</v>
      </c>
      <c r="AO1554" s="216" t="str">
        <f>IF(ISERROR('T203'!L1554),"",'T203'!L1554)</f>
        <v xml:space="preserve"> </v>
      </c>
      <c r="AP1554" s="216">
        <f t="shared" si="55"/>
        <v>1</v>
      </c>
    </row>
    <row r="1555" spans="38:42">
      <c r="AL1555" s="216" t="str">
        <f>IF(ISERROR(IF('T203'!B1555="","",'T203'!B1555)),"",IF('T203'!B1555="","",'T203'!B1555))</f>
        <v>AMO040</v>
      </c>
      <c r="AM1555" s="216" t="str">
        <f>IF(ISERROR(IF('T203'!K1555="","",'T203'!K1555)),"",IF('T203'!K1555="","",'T203'!K1555))</f>
        <v>A64508</v>
      </c>
      <c r="AN1555" s="216">
        <f t="shared" si="56"/>
        <v>1555</v>
      </c>
      <c r="AO1555" s="216" t="str">
        <f>IF(ISERROR('T203'!L1555),"",'T203'!L1555)</f>
        <v xml:space="preserve"> </v>
      </c>
      <c r="AP1555" s="216">
        <f t="shared" si="55"/>
        <v>1</v>
      </c>
    </row>
    <row r="1556" spans="38:42">
      <c r="AL1556" s="216" t="str">
        <f>IF(ISERROR(IF('T203'!B1556="","",'T203'!B1556)),"",IF('T203'!B1556="","",'T203'!B1556))</f>
        <v>AMO042</v>
      </c>
      <c r="AM1556" s="216" t="str">
        <f>IF(ISERROR(IF('T203'!K1556="","",'T203'!K1556)),"",IF('T203'!K1556="","",'T203'!K1556))</f>
        <v>A65002</v>
      </c>
      <c r="AN1556" s="216">
        <f t="shared" si="56"/>
        <v>1556</v>
      </c>
      <c r="AO1556" s="216" t="str">
        <f>IF(ISERROR('T203'!L1556),"",'T203'!L1556)</f>
        <v xml:space="preserve"> </v>
      </c>
      <c r="AP1556" s="216">
        <f t="shared" si="55"/>
        <v>1</v>
      </c>
    </row>
    <row r="1557" spans="38:42">
      <c r="AL1557" s="216" t="str">
        <f>IF(ISERROR(IF('T203'!B1557="","",'T203'!B1557)),"",IF('T203'!B1557="","",'T203'!B1557))</f>
        <v>AMO044</v>
      </c>
      <c r="AM1557" s="216" t="str">
        <f>IF(ISERROR(IF('T203'!K1557="","",'T203'!K1557)),"",IF('T203'!K1557="","",'T203'!K1557))</f>
        <v>A65004</v>
      </c>
      <c r="AN1557" s="216">
        <f t="shared" si="56"/>
        <v>1557</v>
      </c>
      <c r="AO1557" s="216" t="str">
        <f>IF(ISERROR('T203'!L1557),"",'T203'!L1557)</f>
        <v xml:space="preserve"> </v>
      </c>
      <c r="AP1557" s="216">
        <f t="shared" si="55"/>
        <v>1</v>
      </c>
    </row>
    <row r="1558" spans="38:42">
      <c r="AL1558" s="216" t="str">
        <f>IF(ISERROR(IF('T203'!B1558="","",'T203'!B1558)),"",IF('T203'!B1558="","",'T203'!B1558))</f>
        <v>AMO046</v>
      </c>
      <c r="AM1558" s="216" t="str">
        <f>IF(ISERROR(IF('T203'!K1558="","",'T203'!K1558)),"",IF('T203'!K1558="","",'T203'!K1558))</f>
        <v>A65006</v>
      </c>
      <c r="AN1558" s="216">
        <f t="shared" si="56"/>
        <v>1558</v>
      </c>
      <c r="AO1558" s="216" t="str">
        <f>IF(ISERROR('T203'!L1558),"",'T203'!L1558)</f>
        <v>ERVINE CREEK</v>
      </c>
      <c r="AP1558" s="216">
        <f t="shared" si="55"/>
        <v>1</v>
      </c>
    </row>
    <row r="1559" spans="38:42">
      <c r="AL1559" s="216" t="str">
        <f>IF(ISERROR(IF('T203'!B1559="","",'T203'!B1559)),"",IF('T203'!B1559="","",'T203'!B1559))</f>
        <v>AMO048</v>
      </c>
      <c r="AM1559" s="216" t="str">
        <f>IF(ISERROR(IF('T203'!K1559="","",'T203'!K1559)),"",IF('T203'!K1559="","",'T203'!K1559))</f>
        <v>A65502</v>
      </c>
      <c r="AN1559" s="216">
        <f t="shared" si="56"/>
        <v>1559</v>
      </c>
      <c r="AO1559" s="216" t="str">
        <f>IF(ISERROR('T203'!L1559),"",'T203'!L1559)</f>
        <v xml:space="preserve"> </v>
      </c>
      <c r="AP1559" s="216">
        <f t="shared" si="55"/>
        <v>1</v>
      </c>
    </row>
    <row r="1560" spans="38:42">
      <c r="AL1560" s="216" t="str">
        <f>IF(ISERROR(IF('T203'!B1560="","",'T203'!B1560)),"",IF('T203'!B1560="","",'T203'!B1560))</f>
        <v>AMO050</v>
      </c>
      <c r="AM1560" s="216" t="str">
        <f>IF(ISERROR(IF('T203'!K1560="","",'T203'!K1560)),"",IF('T203'!K1560="","",'T203'!K1560))</f>
        <v>A66002</v>
      </c>
      <c r="AN1560" s="216">
        <f t="shared" si="56"/>
        <v>1560</v>
      </c>
      <c r="AO1560" s="216" t="str">
        <f>IF(ISERROR('T203'!L1560),"",'T203'!L1560)</f>
        <v>11-12</v>
      </c>
      <c r="AP1560" s="216">
        <f t="shared" si="55"/>
        <v>1</v>
      </c>
    </row>
    <row r="1561" spans="38:42">
      <c r="AL1561" s="216" t="str">
        <f>IF(ISERROR(IF('T203'!B1561="","",'T203'!B1561)),"",IF('T203'!B1561="","",'T203'!B1561))</f>
        <v>AMO054</v>
      </c>
      <c r="AM1561" s="216" t="str">
        <f>IF(ISERROR(IF('T203'!K1561="","",'T203'!K1561)),"",IF('T203'!K1561="","",'T203'!K1561))</f>
        <v>A66002</v>
      </c>
      <c r="AN1561" s="216">
        <f t="shared" si="56"/>
        <v>1561</v>
      </c>
      <c r="AO1561" s="216" t="str">
        <f>IF(ISERROR('T203'!L1561),"",'T203'!L1561)</f>
        <v>13</v>
      </c>
      <c r="AP1561" s="216">
        <f t="shared" si="55"/>
        <v>1</v>
      </c>
    </row>
    <row r="1562" spans="38:42">
      <c r="AL1562" s="216" t="str">
        <f>IF(ISERROR(IF('T203'!B1562="","",'T203'!B1562)),"",IF('T203'!B1562="","",'T203'!B1562))</f>
        <v>AMO056</v>
      </c>
      <c r="AM1562" s="216" t="str">
        <f>IF(ISERROR(IF('T203'!K1562="","",'T203'!K1562)),"",IF('T203'!K1562="","",'T203'!K1562))</f>
        <v>A66002</v>
      </c>
      <c r="AN1562" s="216">
        <f t="shared" si="56"/>
        <v>1562</v>
      </c>
      <c r="AO1562" s="216" t="str">
        <f>IF(ISERROR('T203'!L1562),"",'T203'!L1562)</f>
        <v>4</v>
      </c>
      <c r="AP1562" s="216">
        <f t="shared" si="55"/>
        <v>1</v>
      </c>
    </row>
    <row r="1563" spans="38:42">
      <c r="AL1563" s="216" t="str">
        <f>IF(ISERROR(IF('T203'!B1563="","",'T203'!B1563)),"",IF('T203'!B1563="","",'T203'!B1563))</f>
        <v>AMO058</v>
      </c>
      <c r="AM1563" s="216" t="str">
        <f>IF(ISERROR(IF('T203'!K1563="","",'T203'!K1563)),"",IF('T203'!K1563="","",'T203'!K1563))</f>
        <v>A66002</v>
      </c>
      <c r="AN1563" s="216">
        <f t="shared" si="56"/>
        <v>1563</v>
      </c>
      <c r="AO1563" s="216" t="str">
        <f>IF(ISERROR('T203'!L1563),"",'T203'!L1563)</f>
        <v>5</v>
      </c>
      <c r="AP1563" s="216">
        <f t="shared" si="55"/>
        <v>1</v>
      </c>
    </row>
    <row r="1564" spans="38:42">
      <c r="AL1564" s="216" t="str">
        <f>IF(ISERROR(IF('T203'!B1564="","",'T203'!B1564)),"",IF('T203'!B1564="","",'T203'!B1564))</f>
        <v>AMO060</v>
      </c>
      <c r="AM1564" s="216" t="str">
        <f>IF(ISERROR(IF('T203'!K1564="","",'T203'!K1564)),"",IF('T203'!K1564="","",'T203'!K1564))</f>
        <v>A66002</v>
      </c>
      <c r="AN1564" s="216">
        <f t="shared" si="56"/>
        <v>1564</v>
      </c>
      <c r="AO1564" s="216" t="str">
        <f>IF(ISERROR('T203'!L1564),"",'T203'!L1564)</f>
        <v>6-8</v>
      </c>
      <c r="AP1564" s="216">
        <f t="shared" si="55"/>
        <v>1</v>
      </c>
    </row>
    <row r="1565" spans="38:42">
      <c r="AL1565" s="216" t="str">
        <f>IF(ISERROR(IF('T203'!B1565="","",'T203'!B1565)),"",IF('T203'!B1565="","",'T203'!B1565))</f>
        <v>AMO502</v>
      </c>
      <c r="AM1565" s="216" t="str">
        <f>IF(ISERROR(IF('T203'!K1565="","",'T203'!K1565)),"",IF('T203'!K1565="","",'T203'!K1565))</f>
        <v>A66002</v>
      </c>
      <c r="AN1565" s="216">
        <f t="shared" si="56"/>
        <v>1565</v>
      </c>
      <c r="AO1565" s="216" t="str">
        <f>IF(ISERROR('T203'!L1565),"",'T203'!L1565)</f>
        <v>9-10</v>
      </c>
      <c r="AP1565" s="216">
        <f t="shared" si="55"/>
        <v>1</v>
      </c>
    </row>
    <row r="1566" spans="38:42">
      <c r="AL1566" s="216" t="str">
        <f>IF(ISERROR(IF('T203'!B1566="","",'T203'!B1566)),"",IF('T203'!B1566="","",'T203'!B1566))</f>
        <v>AMO504</v>
      </c>
      <c r="AM1566" s="216" t="str">
        <f>IF(ISERROR(IF('T203'!K1566="","",'T203'!K1566)),"",IF('T203'!K1566="","",'T203'!K1566))</f>
        <v>A66004</v>
      </c>
      <c r="AN1566" s="216">
        <f t="shared" si="56"/>
        <v>1566</v>
      </c>
      <c r="AO1566" s="216" t="str">
        <f>IF(ISERROR('T203'!L1566),"",'T203'!L1566)</f>
        <v>1</v>
      </c>
      <c r="AP1566" s="216">
        <f t="shared" si="55"/>
        <v>1</v>
      </c>
    </row>
    <row r="1567" spans="38:42">
      <c r="AL1567" s="216" t="str">
        <f>IF(ISERROR(IF('T203'!B1567="","",'T203'!B1567)),"",IF('T203'!B1567="","",'T203'!B1567))</f>
        <v>AMO506</v>
      </c>
      <c r="AM1567" s="216" t="str">
        <f>IF(ISERROR(IF('T203'!K1567="","",'T203'!K1567)),"",IF('T203'!K1567="","",'T203'!K1567))</f>
        <v>A66006</v>
      </c>
      <c r="AN1567" s="216">
        <f t="shared" si="56"/>
        <v>1567</v>
      </c>
      <c r="AO1567" s="216" t="str">
        <f>IF(ISERROR('T203'!L1567),"",'T203'!L1567)</f>
        <v xml:space="preserve"> </v>
      </c>
      <c r="AP1567" s="216">
        <f t="shared" si="55"/>
        <v>1</v>
      </c>
    </row>
    <row r="1568" spans="38:42">
      <c r="AL1568" s="216" t="str">
        <f>IF(ISERROR(IF('T203'!B1568="","",'T203'!B1568)),"",IF('T203'!B1568="","",'T203'!B1568))</f>
        <v>AMO508</v>
      </c>
      <c r="AM1568" s="216" t="str">
        <f>IF(ISERROR(IF('T203'!K1568="","",'T203'!K1568)),"",IF('T203'!K1568="","",'T203'!K1568))</f>
        <v>A66008</v>
      </c>
      <c r="AN1568" s="216">
        <f t="shared" si="56"/>
        <v>1568</v>
      </c>
      <c r="AO1568" s="216" t="str">
        <f>IF(ISERROR('T203'!L1568),"",'T203'!L1568)</f>
        <v>11</v>
      </c>
      <c r="AP1568" s="216">
        <f t="shared" si="55"/>
        <v>1</v>
      </c>
    </row>
    <row r="1569" spans="38:42">
      <c r="AL1569" s="216" t="str">
        <f>IF(ISERROR(IF('T203'!B1569="","",'T203'!B1569)),"",IF('T203'!B1569="","",'T203'!B1569))</f>
        <v>AMO510</v>
      </c>
      <c r="AM1569" s="216" t="str">
        <f>IF(ISERROR(IF('T203'!K1569="","",'T203'!K1569)),"",IF('T203'!K1569="","",'T203'!K1569))</f>
        <v>A66010</v>
      </c>
      <c r="AN1569" s="216">
        <f t="shared" si="56"/>
        <v>1569</v>
      </c>
      <c r="AO1569" s="216" t="str">
        <f>IF(ISERROR('T203'!L1569),"",'T203'!L1569)</f>
        <v xml:space="preserve"> </v>
      </c>
      <c r="AP1569" s="216">
        <f t="shared" si="55"/>
        <v>1</v>
      </c>
    </row>
    <row r="1570" spans="38:42">
      <c r="AL1570" s="216" t="str">
        <f>IF(ISERROR(IF('T203'!B1570="","",'T203'!B1570)),"",IF('T203'!B1570="","",'T203'!B1570))</f>
        <v>AMO512</v>
      </c>
      <c r="AM1570" s="216" t="str">
        <f>IF(ISERROR(IF('T203'!K1570="","",'T203'!K1570)),"",IF('T203'!K1570="","",'T203'!K1570))</f>
        <v>A66011</v>
      </c>
      <c r="AN1570" s="216">
        <f t="shared" si="56"/>
        <v>1570</v>
      </c>
      <c r="AO1570" s="216" t="str">
        <f>IF(ISERROR('T203'!L1570),"",'T203'!L1570)</f>
        <v xml:space="preserve"> </v>
      </c>
      <c r="AP1570" s="216">
        <f t="shared" si="55"/>
        <v>1</v>
      </c>
    </row>
    <row r="1571" spans="38:42">
      <c r="AL1571" s="216" t="str">
        <f>IF(ISERROR(IF('T203'!B1571="","",'T203'!B1571)),"",IF('T203'!B1571="","",'T203'!B1571))</f>
        <v>AMO514</v>
      </c>
      <c r="AM1571" s="216" t="str">
        <f>IF(ISERROR(IF('T203'!K1571="","",'T203'!K1571)),"",IF('T203'!K1571="","",'T203'!K1571))</f>
        <v>A66012</v>
      </c>
      <c r="AN1571" s="216">
        <f t="shared" si="56"/>
        <v>1571</v>
      </c>
      <c r="AO1571" s="216" t="str">
        <f>IF(ISERROR('T203'!L1571),"",'T203'!L1571)</f>
        <v xml:space="preserve"> </v>
      </c>
      <c r="AP1571" s="216">
        <f t="shared" si="55"/>
        <v>1</v>
      </c>
    </row>
    <row r="1572" spans="38:42">
      <c r="AL1572" s="216" t="str">
        <f>IF(ISERROR(IF('T203'!B1572="","",'T203'!B1572)),"",IF('T203'!B1572="","",'T203'!B1572))</f>
        <v>AMO516</v>
      </c>
      <c r="AM1572" s="216" t="str">
        <f>IF(ISERROR(IF('T203'!K1572="","",'T203'!K1572)),"",IF('T203'!K1572="","",'T203'!K1572))</f>
        <v>A66014</v>
      </c>
      <c r="AN1572" s="216">
        <f t="shared" si="56"/>
        <v>1572</v>
      </c>
      <c r="AO1572" s="216" t="str">
        <f>IF(ISERROR('T203'!L1572),"",'T203'!L1572)</f>
        <v>3</v>
      </c>
      <c r="AP1572" s="216">
        <f t="shared" si="55"/>
        <v>1</v>
      </c>
    </row>
    <row r="1573" spans="38:42">
      <c r="AL1573" s="216" t="str">
        <f>IF(ISERROR(IF('T203'!B1573="","",'T203'!B1573)),"",IF('T203'!B1573="","",'T203'!B1573))</f>
        <v>AMO518</v>
      </c>
      <c r="AM1573" s="216" t="str">
        <f>IF(ISERROR(IF('T203'!K1573="","",'T203'!K1573)),"",IF('T203'!K1573="","",'T203'!K1573))</f>
        <v>A66016</v>
      </c>
      <c r="AN1573" s="216">
        <f t="shared" si="56"/>
        <v>1573</v>
      </c>
      <c r="AO1573" s="216" t="str">
        <f>IF(ISERROR('T203'!L1573),"",'T203'!L1573)</f>
        <v>1-8</v>
      </c>
      <c r="AP1573" s="216">
        <f t="shared" si="55"/>
        <v>1</v>
      </c>
    </row>
    <row r="1574" spans="38:42">
      <c r="AL1574" s="216" t="str">
        <f>IF(ISERROR(IF('T203'!B1574="","",'T203'!B1574)),"",IF('T203'!B1574="","",'T203'!B1574))</f>
        <v>AMO520</v>
      </c>
      <c r="AM1574" s="216" t="str">
        <f>IF(ISERROR(IF('T203'!K1574="","",'T203'!K1574)),"",IF('T203'!K1574="","",'T203'!K1574))</f>
        <v>A66016</v>
      </c>
      <c r="AN1574" s="216">
        <f t="shared" si="56"/>
        <v>1574</v>
      </c>
      <c r="AO1574" s="216" t="str">
        <f>IF(ISERROR('T203'!L1574),"",'T203'!L1574)</f>
        <v>6-7</v>
      </c>
      <c r="AP1574" s="216">
        <f t="shared" si="55"/>
        <v>1</v>
      </c>
    </row>
    <row r="1575" spans="38:42">
      <c r="AL1575" s="216" t="str">
        <f>IF(ISERROR(IF('T203'!B1575="","",'T203'!B1575)),"",IF('T203'!B1575="","",'T203'!B1575))</f>
        <v>AMO522</v>
      </c>
      <c r="AM1575" s="216" t="str">
        <f>IF(ISERROR(IF('T203'!K1575="","",'T203'!K1575)),"",IF('T203'!K1575="","",'T203'!K1575))</f>
        <v>A66016</v>
      </c>
      <c r="AN1575" s="216">
        <f t="shared" si="56"/>
        <v>1575</v>
      </c>
      <c r="AO1575" s="216" t="str">
        <f>IF(ISERROR('T203'!L1575),"",'T203'!L1575)</f>
        <v>9-14</v>
      </c>
      <c r="AP1575" s="216">
        <f t="shared" si="55"/>
        <v>1</v>
      </c>
    </row>
    <row r="1576" spans="38:42">
      <c r="AL1576" s="216" t="str">
        <f>IF(ISERROR(IF('T203'!B1576="","",'T203'!B1576)),"",IF('T203'!B1576="","",'T203'!B1576))</f>
        <v>AMO524</v>
      </c>
      <c r="AM1576" s="216" t="str">
        <f>IF(ISERROR(IF('T203'!K1576="","",'T203'!K1576)),"",IF('T203'!K1576="","",'T203'!K1576))</f>
        <v>A66018</v>
      </c>
      <c r="AN1576" s="216">
        <f t="shared" si="56"/>
        <v>1576</v>
      </c>
      <c r="AO1576" s="216" t="str">
        <f>IF(ISERROR('T203'!L1576),"",'T203'!L1576)</f>
        <v xml:space="preserve"> </v>
      </c>
      <c r="AP1576" s="216">
        <f t="shared" si="55"/>
        <v>1</v>
      </c>
    </row>
    <row r="1577" spans="38:42">
      <c r="AL1577" s="216" t="str">
        <f>IF(ISERROR(IF('T203'!B1577="","",'T203'!B1577)),"",IF('T203'!B1577="","",'T203'!B1577))</f>
        <v>ANE002</v>
      </c>
      <c r="AM1577" s="216" t="str">
        <f>IF(ISERROR(IF('T203'!K1577="","",'T203'!K1577)),"",IF('T203'!K1577="","",'T203'!K1577))</f>
        <v>A66020</v>
      </c>
      <c r="AN1577" s="216">
        <f t="shared" si="56"/>
        <v>1577</v>
      </c>
      <c r="AO1577" s="216" t="str">
        <f>IF(ISERROR('T203'!L1577),"",'T203'!L1577)</f>
        <v xml:space="preserve"> </v>
      </c>
      <c r="AP1577" s="216">
        <f t="shared" si="55"/>
        <v>1</v>
      </c>
    </row>
    <row r="1578" spans="38:42">
      <c r="AL1578" s="216" t="str">
        <f>IF(ISERROR(IF('T203'!B1578="","",'T203'!B1578)),"",IF('T203'!B1578="","",'T203'!B1578))</f>
        <v>ANE004</v>
      </c>
      <c r="AM1578" s="216" t="str">
        <f>IF(ISERROR(IF('T203'!K1578="","",'T203'!K1578)),"",IF('T203'!K1578="","",'T203'!K1578))</f>
        <v>A66022</v>
      </c>
      <c r="AN1578" s="216">
        <f t="shared" si="56"/>
        <v>1578</v>
      </c>
      <c r="AO1578" s="216" t="str">
        <f>IF(ISERROR('T203'!L1578),"",'T203'!L1578)</f>
        <v>5B-7</v>
      </c>
      <c r="AP1578" s="216">
        <f t="shared" si="55"/>
        <v>1</v>
      </c>
    </row>
    <row r="1579" spans="38:42">
      <c r="AL1579" s="216" t="str">
        <f>IF(ISERROR(IF('T203'!B1579="","",'T203'!B1579)),"",IF('T203'!B1579="","",'T203'!B1579))</f>
        <v>ANE006</v>
      </c>
      <c r="AM1579" s="216" t="str">
        <f>IF(ISERROR(IF('T203'!K1579="","",'T203'!K1579)),"",IF('T203'!K1579="","",'T203'!K1579))</f>
        <v>A66024</v>
      </c>
      <c r="AN1579" s="216">
        <f t="shared" si="56"/>
        <v>1579</v>
      </c>
      <c r="AO1579" s="216" t="str">
        <f>IF(ISERROR('T203'!L1579),"",'T203'!L1579)</f>
        <v xml:space="preserve"> </v>
      </c>
      <c r="AP1579" s="216">
        <f t="shared" si="55"/>
        <v>1</v>
      </c>
    </row>
    <row r="1580" spans="38:42">
      <c r="AL1580" s="216" t="str">
        <f>IF(ISERROR(IF('T203'!B1580="","",'T203'!B1580)),"",IF('T203'!B1580="","",'T203'!B1580))</f>
        <v>ANE008</v>
      </c>
      <c r="AM1580" s="216" t="str">
        <f>IF(ISERROR(IF('T203'!K1580="","",'T203'!K1580)),"",IF('T203'!K1580="","",'T203'!K1580))</f>
        <v>A66026</v>
      </c>
      <c r="AN1580" s="216">
        <f t="shared" si="56"/>
        <v>1580</v>
      </c>
      <c r="AO1580" s="216" t="str">
        <f>IF(ISERROR('T203'!L1580),"",'T203'!L1580)</f>
        <v xml:space="preserve"> </v>
      </c>
      <c r="AP1580" s="216">
        <f t="shared" si="55"/>
        <v>1</v>
      </c>
    </row>
    <row r="1581" spans="38:42">
      <c r="AL1581" s="216" t="str">
        <f>IF(ISERROR(IF('T203'!B1581="","",'T203'!B1581)),"",IF('T203'!B1581="","",'T203'!B1581))</f>
        <v>ANE010</v>
      </c>
      <c r="AM1581" s="216" t="str">
        <f>IF(ISERROR(IF('T203'!K1581="","",'T203'!K1581)),"",IF('T203'!K1581="","",'T203'!K1581))</f>
        <v>A66028</v>
      </c>
      <c r="AN1581" s="216">
        <f t="shared" si="56"/>
        <v>1581</v>
      </c>
      <c r="AO1581" s="216" t="str">
        <f>IF(ISERROR('T203'!L1581),"",'T203'!L1581)</f>
        <v xml:space="preserve"> </v>
      </c>
      <c r="AP1581" s="216">
        <f t="shared" si="55"/>
        <v>1</v>
      </c>
    </row>
    <row r="1582" spans="38:42">
      <c r="AL1582" s="216" t="str">
        <f>IF(ISERROR(IF('T203'!B1582="","",'T203'!B1582)),"",IF('T203'!B1582="","",'T203'!B1582))</f>
        <v>ANE012</v>
      </c>
      <c r="AM1582" s="216" t="str">
        <f>IF(ISERROR(IF('T203'!K1582="","",'T203'!K1582)),"",IF('T203'!K1582="","",'T203'!K1582))</f>
        <v>A66502</v>
      </c>
      <c r="AN1582" s="216">
        <f t="shared" si="56"/>
        <v>1582</v>
      </c>
      <c r="AO1582" s="216" t="str">
        <f>IF(ISERROR('T203'!L1582),"",'T203'!L1582)</f>
        <v xml:space="preserve"> </v>
      </c>
      <c r="AP1582" s="216">
        <f t="shared" si="55"/>
        <v>1</v>
      </c>
    </row>
    <row r="1583" spans="38:42">
      <c r="AL1583" s="216" t="str">
        <f>IF(ISERROR(IF('T203'!B1583="","",'T203'!B1583)),"",IF('T203'!B1583="","",'T203'!B1583))</f>
        <v>ANE502</v>
      </c>
      <c r="AM1583" s="216" t="str">
        <f>IF(ISERROR(IF('T203'!K1583="","",'T203'!K1583)),"",IF('T203'!K1583="","",'T203'!K1583))</f>
        <v>A66502</v>
      </c>
      <c r="AN1583" s="216">
        <f t="shared" si="56"/>
        <v>1583</v>
      </c>
      <c r="AO1583" s="216" t="str">
        <f>IF(ISERROR('T203'!L1583),"",'T203'!L1583)</f>
        <v xml:space="preserve"> </v>
      </c>
      <c r="AP1583" s="216">
        <f t="shared" si="55"/>
        <v>1</v>
      </c>
    </row>
    <row r="1584" spans="38:42">
      <c r="AL1584" s="216" t="str">
        <f>IF(ISERROR(IF('T203'!B1584="","",'T203'!B1584)),"",IF('T203'!B1584="","",'T203'!B1584))</f>
        <v>ANE504</v>
      </c>
      <c r="AM1584" s="216" t="str">
        <f>IF(ISERROR(IF('T203'!K1584="","",'T203'!K1584)),"",IF('T203'!K1584="","",'T203'!K1584))</f>
        <v>A66504</v>
      </c>
      <c r="AN1584" s="216">
        <f t="shared" si="56"/>
        <v>1584</v>
      </c>
      <c r="AO1584" s="216" t="str">
        <f>IF(ISERROR('T203'!L1584),"",'T203'!L1584)</f>
        <v xml:space="preserve"> </v>
      </c>
      <c r="AP1584" s="216">
        <f t="shared" si="55"/>
        <v>1</v>
      </c>
    </row>
    <row r="1585" spans="38:42">
      <c r="AL1585" s="216" t="str">
        <f>IF(ISERROR(IF('T203'!B1585="","",'T203'!B1585)),"",IF('T203'!B1585="","",'T203'!B1585))</f>
        <v>ANE506</v>
      </c>
      <c r="AM1585" s="216" t="str">
        <f>IF(ISERROR(IF('T203'!K1585="","",'T203'!K1585)),"",IF('T203'!K1585="","",'T203'!K1585))</f>
        <v>A66506</v>
      </c>
      <c r="AN1585" s="216">
        <f t="shared" si="56"/>
        <v>1585</v>
      </c>
      <c r="AO1585" s="216" t="str">
        <f>IF(ISERROR('T203'!L1585),"",'T203'!L1585)</f>
        <v xml:space="preserve"> </v>
      </c>
      <c r="AP1585" s="216">
        <f t="shared" si="55"/>
        <v>1</v>
      </c>
    </row>
    <row r="1586" spans="38:42">
      <c r="AL1586" s="216" t="str">
        <f>IF(ISERROR(IF('T203'!B1586="","",'T203'!B1586)),"",IF('T203'!B1586="","",'T203'!B1586))</f>
        <v>ANE508</v>
      </c>
      <c r="AM1586" s="216" t="str">
        <f>IF(ISERROR(IF('T203'!K1586="","",'T203'!K1586)),"",IF('T203'!K1586="","",'T203'!K1586))</f>
        <v>A66508</v>
      </c>
      <c r="AN1586" s="216">
        <f t="shared" si="56"/>
        <v>1586</v>
      </c>
      <c r="AO1586" s="216" t="str">
        <f>IF(ISERROR('T203'!L1586),"",'T203'!L1586)</f>
        <v xml:space="preserve"> </v>
      </c>
      <c r="AP1586" s="216">
        <f t="shared" si="55"/>
        <v>1</v>
      </c>
    </row>
    <row r="1587" spans="38:42">
      <c r="AL1587" s="216" t="str">
        <f>IF(ISERROR(IF('T203'!B1587="","",'T203'!B1587)),"",IF('T203'!B1587="","",'T203'!B1587))</f>
        <v>ANE510</v>
      </c>
      <c r="AM1587" s="216" t="str">
        <f>IF(ISERROR(IF('T203'!K1587="","",'T203'!K1587)),"",IF('T203'!K1587="","",'T203'!K1587))</f>
        <v>A66508</v>
      </c>
      <c r="AN1587" s="216">
        <f t="shared" si="56"/>
        <v>1587</v>
      </c>
      <c r="AO1587" s="216" t="str">
        <f>IF(ISERROR('T203'!L1587),"",'T203'!L1587)</f>
        <v xml:space="preserve"> </v>
      </c>
      <c r="AP1587" s="216">
        <f t="shared" si="55"/>
        <v>1</v>
      </c>
    </row>
    <row r="1588" spans="38:42">
      <c r="AL1588" s="216" t="str">
        <f>IF(ISERROR(IF('T203'!B1588="","",'T203'!B1588)),"",IF('T203'!B1588="","",'T203'!B1588))</f>
        <v>ANE512</v>
      </c>
      <c r="AM1588" s="216" t="str">
        <f>IF(ISERROR(IF('T203'!K1588="","",'T203'!K1588)),"",IF('T203'!K1588="","",'T203'!K1588))</f>
        <v>A66510</v>
      </c>
      <c r="AN1588" s="216">
        <f t="shared" si="56"/>
        <v>1588</v>
      </c>
      <c r="AO1588" s="216" t="str">
        <f>IF(ISERROR('T203'!L1588),"",'T203'!L1588)</f>
        <v xml:space="preserve"> </v>
      </c>
      <c r="AP1588" s="216">
        <f t="shared" si="55"/>
        <v>1</v>
      </c>
    </row>
    <row r="1589" spans="38:42">
      <c r="AL1589" s="216" t="str">
        <f>IF(ISERROR(IF('T203'!B1589="","",'T203'!B1589)),"",IF('T203'!B1589="","",'T203'!B1589))</f>
        <v>ANE514</v>
      </c>
      <c r="AM1589" s="216" t="str">
        <f>IF(ISERROR(IF('T203'!K1589="","",'T203'!K1589)),"",IF('T203'!K1589="","",'T203'!K1589))</f>
        <v>A66512</v>
      </c>
      <c r="AN1589" s="216">
        <f t="shared" si="56"/>
        <v>1589</v>
      </c>
      <c r="AO1589" s="216" t="str">
        <f>IF(ISERROR('T203'!L1589),"",'T203'!L1589)</f>
        <v xml:space="preserve"> </v>
      </c>
      <c r="AP1589" s="216">
        <f t="shared" si="55"/>
        <v>1</v>
      </c>
    </row>
    <row r="1590" spans="38:42">
      <c r="AL1590" s="216" t="str">
        <f>IF(ISERROR(IF('T203'!B1590="","",'T203'!B1590)),"",IF('T203'!B1590="","",'T203'!B1590))</f>
        <v>ANE516</v>
      </c>
      <c r="AM1590" s="216" t="str">
        <f>IF(ISERROR(IF('T203'!K1590="","",'T203'!K1590)),"",IF('T203'!K1590="","",'T203'!K1590))</f>
        <v>A66514</v>
      </c>
      <c r="AN1590" s="216">
        <f t="shared" si="56"/>
        <v>1590</v>
      </c>
      <c r="AO1590" s="216" t="str">
        <f>IF(ISERROR('T203'!L1590),"",'T203'!L1590)</f>
        <v xml:space="preserve"> </v>
      </c>
      <c r="AP1590" s="216">
        <f t="shared" si="55"/>
        <v>1</v>
      </c>
    </row>
    <row r="1591" spans="38:42">
      <c r="AL1591" s="216" t="str">
        <f>IF(ISERROR(IF('T203'!B1591="","",'T203'!B1591)),"",IF('T203'!B1591="","",'T203'!B1591))</f>
        <v>ANE518</v>
      </c>
      <c r="AM1591" s="216" t="str">
        <f>IF(ISERROR(IF('T203'!K1591="","",'T203'!K1591)),"",IF('T203'!K1591="","",'T203'!K1591))</f>
        <v>A66516</v>
      </c>
      <c r="AN1591" s="216">
        <f t="shared" si="56"/>
        <v>1591</v>
      </c>
      <c r="AO1591" s="216" t="str">
        <f>IF(ISERROR('T203'!L1591),"",'T203'!L1591)</f>
        <v xml:space="preserve"> </v>
      </c>
      <c r="AP1591" s="216">
        <f t="shared" si="55"/>
        <v>1</v>
      </c>
    </row>
    <row r="1592" spans="38:42">
      <c r="AL1592" s="216" t="str">
        <f>IF(ISERROR(IF('T203'!B1592="","",'T203'!B1592)),"",IF('T203'!B1592="","",'T203'!B1592))</f>
        <v>ANE520</v>
      </c>
      <c r="AM1592" s="216" t="str">
        <f>IF(ISERROR(IF('T203'!K1592="","",'T203'!K1592)),"",IF('T203'!K1592="","",'T203'!K1592))</f>
        <v>A66516</v>
      </c>
      <c r="AN1592" s="216">
        <f t="shared" si="56"/>
        <v>1592</v>
      </c>
      <c r="AO1592" s="216" t="str">
        <f>IF(ISERROR('T203'!L1592),"",'T203'!L1592)</f>
        <v xml:space="preserve"> </v>
      </c>
      <c r="AP1592" s="216">
        <f t="shared" si="55"/>
        <v>1</v>
      </c>
    </row>
    <row r="1593" spans="38:42">
      <c r="AL1593" s="216" t="str">
        <f>IF(ISERROR(IF('T203'!B1593="","",'T203'!B1593)),"",IF('T203'!B1593="","",'T203'!B1593))</f>
        <v>ANE522</v>
      </c>
      <c r="AM1593" s="216" t="str">
        <f>IF(ISERROR(IF('T203'!K1593="","",'T203'!K1593)),"",IF('T203'!K1593="","",'T203'!K1593))</f>
        <v>A66520</v>
      </c>
      <c r="AN1593" s="216">
        <f t="shared" si="56"/>
        <v>1593</v>
      </c>
      <c r="AO1593" s="216" t="str">
        <f>IF(ISERROR('T203'!L1593),"",'T203'!L1593)</f>
        <v xml:space="preserve"> </v>
      </c>
      <c r="AP1593" s="216">
        <f t="shared" si="55"/>
        <v>1</v>
      </c>
    </row>
    <row r="1594" spans="38:42">
      <c r="AL1594" s="216" t="str">
        <f>IF(ISERROR(IF('T203'!B1594="","",'T203'!B1594)),"",IF('T203'!B1594="","",'T203'!B1594))</f>
        <v>ANE524</v>
      </c>
      <c r="AM1594" s="216" t="str">
        <f>IF(ISERROR(IF('T203'!K1594="","",'T203'!K1594)),"",IF('T203'!K1594="","",'T203'!K1594))</f>
        <v>A67502</v>
      </c>
      <c r="AN1594" s="216">
        <f t="shared" si="56"/>
        <v>1594</v>
      </c>
      <c r="AO1594" s="216" t="str">
        <f>IF(ISERROR('T203'!L1594),"",'T203'!L1594)</f>
        <v xml:space="preserve"> </v>
      </c>
      <c r="AP1594" s="216">
        <f t="shared" si="55"/>
        <v>1</v>
      </c>
    </row>
    <row r="1595" spans="38:42">
      <c r="AL1595" s="216" t="str">
        <f>IF(ISERROR(IF('T203'!B1595="","",'T203'!B1595)),"",IF('T203'!B1595="","",'T203'!B1595))</f>
        <v>ANE526</v>
      </c>
      <c r="AM1595" s="216" t="str">
        <f>IF(ISERROR(IF('T203'!K1595="","",'T203'!K1595)),"",IF('T203'!K1595="","",'T203'!K1595))</f>
        <v>A67502</v>
      </c>
      <c r="AN1595" s="216">
        <f t="shared" si="56"/>
        <v>1595</v>
      </c>
      <c r="AO1595" s="216" t="str">
        <f>IF(ISERROR('T203'!L1595),"",'T203'!L1595)</f>
        <v xml:space="preserve"> </v>
      </c>
      <c r="AP1595" s="216">
        <f t="shared" si="55"/>
        <v>1</v>
      </c>
    </row>
    <row r="1596" spans="38:42">
      <c r="AL1596" s="216" t="str">
        <f>IF(ISERROR(IF('T203'!B1596="","",'T203'!B1596)),"",IF('T203'!B1596="","",'T203'!B1596))</f>
        <v>ANE528</v>
      </c>
      <c r="AM1596" s="216" t="str">
        <f>IF(ISERROR(IF('T203'!K1596="","",'T203'!K1596)),"",IF('T203'!K1596="","",'T203'!K1596))</f>
        <v>A67504</v>
      </c>
      <c r="AN1596" s="216">
        <f t="shared" si="56"/>
        <v>1596</v>
      </c>
      <c r="AO1596" s="216" t="str">
        <f>IF(ISERROR('T203'!L1596),"",'T203'!L1596)</f>
        <v xml:space="preserve"> </v>
      </c>
      <c r="AP1596" s="216">
        <f t="shared" si="55"/>
        <v>1</v>
      </c>
    </row>
    <row r="1597" spans="38:42">
      <c r="AL1597" s="216" t="str">
        <f>IF(ISERROR(IF('T203'!B1597="","",'T203'!B1597)),"",IF('T203'!B1597="","",'T203'!B1597))</f>
        <v>ANE530</v>
      </c>
      <c r="AM1597" s="216" t="str">
        <f>IF(ISERROR(IF('T203'!K1597="","",'T203'!K1597)),"",IF('T203'!K1597="","",'T203'!K1597))</f>
        <v>A67504</v>
      </c>
      <c r="AN1597" s="216">
        <f t="shared" si="56"/>
        <v>1597</v>
      </c>
      <c r="AO1597" s="216" t="str">
        <f>IF(ISERROR('T203'!L1597),"",'T203'!L1597)</f>
        <v xml:space="preserve"> </v>
      </c>
      <c r="AP1597" s="216">
        <f t="shared" si="55"/>
        <v>1</v>
      </c>
    </row>
    <row r="1598" spans="38:42">
      <c r="AL1598" s="216" t="str">
        <f>IF(ISERROR(IF('T203'!B1598="","",'T203'!B1598)),"",IF('T203'!B1598="","",'T203'!B1598))</f>
        <v>ANE532</v>
      </c>
      <c r="AM1598" s="216" t="str">
        <f>IF(ISERROR(IF('T203'!K1598="","",'T203'!K1598)),"",IF('T203'!K1598="","",'T203'!K1598))</f>
        <v>A67506</v>
      </c>
      <c r="AN1598" s="216">
        <f t="shared" si="56"/>
        <v>1598</v>
      </c>
      <c r="AO1598" s="216" t="str">
        <f>IF(ISERROR('T203'!L1598),"",'T203'!L1598)</f>
        <v xml:space="preserve"> </v>
      </c>
      <c r="AP1598" s="216">
        <f t="shared" si="55"/>
        <v>1</v>
      </c>
    </row>
    <row r="1599" spans="38:42">
      <c r="AL1599" s="216" t="str">
        <f>IF(ISERROR(IF('T203'!B1599="","",'T203'!B1599)),"",IF('T203'!B1599="","",'T203'!B1599))</f>
        <v>ANE534</v>
      </c>
      <c r="AM1599" s="216" t="str">
        <f>IF(ISERROR(IF('T203'!K1599="","",'T203'!K1599)),"",IF('T203'!K1599="","",'T203'!K1599))</f>
        <v>A67508</v>
      </c>
      <c r="AN1599" s="216">
        <f t="shared" si="56"/>
        <v>1599</v>
      </c>
      <c r="AO1599" s="216" t="str">
        <f>IF(ISERROR('T203'!L1599),"",'T203'!L1599)</f>
        <v xml:space="preserve"> </v>
      </c>
      <c r="AP1599" s="216">
        <f t="shared" si="55"/>
        <v>1</v>
      </c>
    </row>
    <row r="1600" spans="38:42">
      <c r="AL1600" s="216" t="str">
        <f>IF(ISERROR(IF('T203'!B1600="","",'T203'!B1600)),"",IF('T203'!B1600="","",'T203'!B1600))</f>
        <v>ANE536</v>
      </c>
      <c r="AM1600" s="216" t="str">
        <f>IF(ISERROR(IF('T203'!K1600="","",'T203'!K1600)),"",IF('T203'!K1600="","",'T203'!K1600))</f>
        <v>A68002</v>
      </c>
      <c r="AN1600" s="216">
        <f t="shared" si="56"/>
        <v>1600</v>
      </c>
      <c r="AO1600" s="216" t="str">
        <f>IF(ISERROR('T203'!L1600),"",'T203'!L1600)</f>
        <v>2</v>
      </c>
      <c r="AP1600" s="216">
        <f t="shared" si="55"/>
        <v>1</v>
      </c>
    </row>
    <row r="1601" spans="38:42">
      <c r="AL1601" s="216" t="str">
        <f>IF(ISERROR(IF('T203'!B1601="","",'T203'!B1601)),"",IF('T203'!B1601="","",'T203'!B1601))</f>
        <v>ANE538</v>
      </c>
      <c r="AM1601" s="216" t="str">
        <f>IF(ISERROR(IF('T203'!K1601="","",'T203'!K1601)),"",IF('T203'!K1601="","",'T203'!K1601))</f>
        <v>A68004</v>
      </c>
      <c r="AN1601" s="216">
        <f t="shared" si="56"/>
        <v>1601</v>
      </c>
      <c r="AO1601" s="216" t="str">
        <f>IF(ISERROR('T203'!L1601),"",'T203'!L1601)</f>
        <v>11-13</v>
      </c>
      <c r="AP1601" s="216">
        <f t="shared" si="55"/>
        <v>1</v>
      </c>
    </row>
    <row r="1602" spans="38:42">
      <c r="AL1602" s="216" t="str">
        <f>IF(ISERROR(IF('T203'!B1602="","",'T203'!B1602)),"",IF('T203'!B1602="","",'T203'!B1602))</f>
        <v>ANE540</v>
      </c>
      <c r="AM1602" s="216" t="str">
        <f>IF(ISERROR(IF('T203'!K1602="","",'T203'!K1602)),"",IF('T203'!K1602="","",'T203'!K1602))</f>
        <v>A68004</v>
      </c>
      <c r="AN1602" s="216">
        <f t="shared" si="56"/>
        <v>1602</v>
      </c>
      <c r="AO1602" s="216" t="str">
        <f>IF(ISERROR('T203'!L1602),"",'T203'!L1602)</f>
        <v>6-7</v>
      </c>
      <c r="AP1602" s="216">
        <f t="shared" si="55"/>
        <v>1</v>
      </c>
    </row>
    <row r="1603" spans="38:42">
      <c r="AL1603" s="216" t="str">
        <f>IF(ISERROR(IF('T203'!B1603="","",'T203'!B1603)),"",IF('T203'!B1603="","",'T203'!B1603))</f>
        <v>ANE542</v>
      </c>
      <c r="AM1603" s="216" t="str">
        <f>IF(ISERROR(IF('T203'!K1603="","",'T203'!K1603)),"",IF('T203'!K1603="","",'T203'!K1603))</f>
        <v>A69002</v>
      </c>
      <c r="AN1603" s="216">
        <f t="shared" si="56"/>
        <v>1603</v>
      </c>
      <c r="AO1603" s="216" t="str">
        <f>IF(ISERROR('T203'!L1603),"",'T203'!L1603)</f>
        <v>16-17</v>
      </c>
      <c r="AP1603" s="216">
        <f t="shared" si="55"/>
        <v>1</v>
      </c>
    </row>
    <row r="1604" spans="38:42">
      <c r="AL1604" s="216" t="str">
        <f>IF(ISERROR(IF('T203'!B1604="","",'T203'!B1604)),"",IF('T203'!B1604="","",'T203'!B1604))</f>
        <v>ANE544</v>
      </c>
      <c r="AM1604" s="216" t="str">
        <f>IF(ISERROR(IF('T203'!K1604="","",'T203'!K1604)),"",IF('T203'!K1604="","",'T203'!K1604))</f>
        <v>A69002</v>
      </c>
      <c r="AN1604" s="216">
        <f t="shared" si="56"/>
        <v>1604</v>
      </c>
      <c r="AO1604" s="216" t="str">
        <f>IF(ISERROR('T203'!L1604),"",'T203'!L1604)</f>
        <v>KEREFORD</v>
      </c>
      <c r="AP1604" s="216">
        <f t="shared" si="55"/>
        <v>1</v>
      </c>
    </row>
    <row r="1605" spans="38:42">
      <c r="AL1605" s="216" t="str">
        <f>IF(ISERROR(IF('T203'!B1605="","",'T203'!B1605)),"",IF('T203'!B1605="","",'T203'!B1605))</f>
        <v>ANE546</v>
      </c>
      <c r="AM1605" s="216" t="str">
        <f>IF(ISERROR(IF('T203'!K1605="","",'T203'!K1605)),"",IF('T203'!K1605="","",'T203'!K1605))</f>
        <v>A69004</v>
      </c>
      <c r="AN1605" s="216">
        <f t="shared" si="56"/>
        <v>1605</v>
      </c>
      <c r="AO1605" s="216" t="str">
        <f>IF(ISERROR('T203'!L1605),"",'T203'!L1605)</f>
        <v xml:space="preserve"> </v>
      </c>
      <c r="AP1605" s="216">
        <f t="shared" ref="AP1605:AP1668" si="57">IF(AO1605="",0,1)</f>
        <v>1</v>
      </c>
    </row>
    <row r="1606" spans="38:42">
      <c r="AL1606" s="216" t="str">
        <f>IF(ISERROR(IF('T203'!B1606="","",'T203'!B1606)),"",IF('T203'!B1606="","",'T203'!B1606))</f>
        <v>ANE548</v>
      </c>
      <c r="AM1606" s="216" t="str">
        <f>IF(ISERROR(IF('T203'!K1606="","",'T203'!K1606)),"",IF('T203'!K1606="","",'T203'!K1606))</f>
        <v>A69006</v>
      </c>
      <c r="AN1606" s="216">
        <f t="shared" si="56"/>
        <v>1606</v>
      </c>
      <c r="AO1606" s="216" t="str">
        <f>IF(ISERROR('T203'!L1606),"",'T203'!L1606)</f>
        <v>9</v>
      </c>
      <c r="AP1606" s="216">
        <f t="shared" si="57"/>
        <v>1</v>
      </c>
    </row>
    <row r="1607" spans="38:42">
      <c r="AL1607" s="216" t="str">
        <f>IF(ISERROR(IF('T203'!B1607="","",'T203'!B1607)),"",IF('T203'!B1607="","",'T203'!B1607))</f>
        <v>ANE550</v>
      </c>
      <c r="AM1607" s="216" t="str">
        <f>IF(ISERROR(IF('T203'!K1607="","",'T203'!K1607)),"",IF('T203'!K1607="","",'T203'!K1607))</f>
        <v>A69502</v>
      </c>
      <c r="AN1607" s="216">
        <f t="shared" si="56"/>
        <v>1607</v>
      </c>
      <c r="AO1607" s="216" t="str">
        <f>IF(ISERROR('T203'!L1607),"",'T203'!L1607)</f>
        <v xml:space="preserve"> </v>
      </c>
      <c r="AP1607" s="216">
        <f t="shared" si="57"/>
        <v>1</v>
      </c>
    </row>
    <row r="1608" spans="38:42">
      <c r="AL1608" s="216" t="str">
        <f>IF(ISERROR(IF('T203'!B1608="","",'T203'!B1608)),"",IF('T203'!B1608="","",'T203'!B1608))</f>
        <v>ANE552</v>
      </c>
      <c r="AM1608" s="216" t="str">
        <f>IF(ISERROR(IF('T203'!K1608="","",'T203'!K1608)),"",IF('T203'!K1608="","",'T203'!K1608))</f>
        <v>A69504</v>
      </c>
      <c r="AN1608" s="216">
        <f t="shared" si="56"/>
        <v>1608</v>
      </c>
      <c r="AO1608" s="216" t="str">
        <f>IF(ISERROR('T203'!L1608),"",'T203'!L1608)</f>
        <v xml:space="preserve"> </v>
      </c>
      <c r="AP1608" s="216">
        <f t="shared" si="57"/>
        <v>1</v>
      </c>
    </row>
    <row r="1609" spans="38:42">
      <c r="AL1609" s="216" t="str">
        <f>IF(ISERROR(IF('T203'!B1609="","",'T203'!B1609)),"",IF('T203'!B1609="","",'T203'!B1609))</f>
        <v>ANE554</v>
      </c>
      <c r="AM1609" s="216" t="str">
        <f>IF(ISERROR(IF('T203'!K1609="","",'T203'!K1609)),"",IF('T203'!K1609="","",'T203'!K1609))</f>
        <v>A69506</v>
      </c>
      <c r="AN1609" s="216">
        <f t="shared" si="56"/>
        <v>1609</v>
      </c>
      <c r="AO1609" s="216" t="str">
        <f>IF(ISERROR('T203'!L1609),"",'T203'!L1609)</f>
        <v xml:space="preserve"> </v>
      </c>
      <c r="AP1609" s="216">
        <f t="shared" si="57"/>
        <v>1</v>
      </c>
    </row>
    <row r="1610" spans="38:42">
      <c r="AL1610" s="216" t="str">
        <f>IF(ISERROR(IF('T203'!B1610="","",'T203'!B1610)),"",IF('T203'!B1610="","",'T203'!B1610))</f>
        <v>ANE556</v>
      </c>
      <c r="AM1610" s="216" t="str">
        <f>IF(ISERROR(IF('T203'!K1610="","",'T203'!K1610)),"",IF('T203'!K1610="","",'T203'!K1610))</f>
        <v>A69508</v>
      </c>
      <c r="AN1610" s="216">
        <f t="shared" si="56"/>
        <v>1610</v>
      </c>
      <c r="AO1610" s="216" t="str">
        <f>IF(ISERROR('T203'!L1610),"",'T203'!L1610)</f>
        <v xml:space="preserve"> </v>
      </c>
      <c r="AP1610" s="216">
        <f t="shared" si="57"/>
        <v>1</v>
      </c>
    </row>
    <row r="1611" spans="38:42">
      <c r="AL1611" s="216" t="str">
        <f>IF(ISERROR(IF('T203'!B1611="","",'T203'!B1611)),"",IF('T203'!B1611="","",'T203'!B1611))</f>
        <v>ANE560</v>
      </c>
      <c r="AM1611" s="216" t="str">
        <f>IF(ISERROR(IF('T203'!K1611="","",'T203'!K1611)),"",IF('T203'!K1611="","",'T203'!K1611))</f>
        <v>A70002</v>
      </c>
      <c r="AN1611" s="216">
        <f t="shared" si="56"/>
        <v>1611</v>
      </c>
      <c r="AO1611" s="216" t="str">
        <f>IF(ISERROR('T203'!L1611),"",'T203'!L1611)</f>
        <v>1-9</v>
      </c>
      <c r="AP1611" s="216">
        <f t="shared" si="57"/>
        <v>1</v>
      </c>
    </row>
    <row r="1612" spans="38:42">
      <c r="AL1612" s="216" t="str">
        <f>IF(ISERROR(IF('T203'!B1612="","",'T203'!B1612)),"",IF('T203'!B1612="","",'T203'!B1612))</f>
        <v>ANE562</v>
      </c>
      <c r="AM1612" s="216" t="str">
        <f>IF(ISERROR(IF('T203'!K1612="","",'T203'!K1612)),"",IF('T203'!K1612="","",'T203'!K1612))</f>
        <v>A70002</v>
      </c>
      <c r="AN1612" s="216">
        <f t="shared" si="56"/>
        <v>1612</v>
      </c>
      <c r="AO1612" s="216" t="str">
        <f>IF(ISERROR('T203'!L1612),"",'T203'!L1612)</f>
        <v>11-17</v>
      </c>
      <c r="AP1612" s="216">
        <f t="shared" si="57"/>
        <v>1</v>
      </c>
    </row>
    <row r="1613" spans="38:42">
      <c r="AL1613" s="216" t="str">
        <f>IF(ISERROR(IF('T203'!B1613="","",'T203'!B1613)),"",IF('T203'!B1613="","",'T203'!B1613))</f>
        <v>ANE564</v>
      </c>
      <c r="AM1613" s="216" t="str">
        <f>IF(ISERROR(IF('T203'!K1613="","",'T203'!K1613)),"",IF('T203'!K1613="","",'T203'!K1613))</f>
        <v>A70002</v>
      </c>
      <c r="AN1613" s="216">
        <f t="shared" ref="AN1613:AN1676" si="58">1+AN1612</f>
        <v>1613</v>
      </c>
      <c r="AO1613" s="216" t="str">
        <f>IF(ISERROR('T203'!L1613),"",'T203'!L1613)</f>
        <v>21A-21B</v>
      </c>
      <c r="AP1613" s="216">
        <f t="shared" si="57"/>
        <v>1</v>
      </c>
    </row>
    <row r="1614" spans="38:42">
      <c r="AL1614" s="216" t="str">
        <f>IF(ISERROR(IF('T203'!B1614="","",'T203'!B1614)),"",IF('T203'!B1614="","",'T203'!B1614))</f>
        <v>ANE566</v>
      </c>
      <c r="AM1614" s="216" t="str">
        <f>IF(ISERROR(IF('T203'!K1614="","",'T203'!K1614)),"",IF('T203'!K1614="","",'T203'!K1614))</f>
        <v>A70002</v>
      </c>
      <c r="AN1614" s="216">
        <f t="shared" si="58"/>
        <v>1614</v>
      </c>
      <c r="AO1614" s="216" t="str">
        <f>IF(ISERROR('T203'!L1614),"",'T203'!L1614)</f>
        <v>21A-24</v>
      </c>
      <c r="AP1614" s="216">
        <f t="shared" si="57"/>
        <v>1</v>
      </c>
    </row>
    <row r="1615" spans="38:42">
      <c r="AL1615" s="216" t="str">
        <f>IF(ISERROR(IF('T203'!B1615="","",'T203'!B1615)),"",IF('T203'!B1615="","",'T203'!B1615))</f>
        <v>ANE568</v>
      </c>
      <c r="AM1615" s="216" t="str">
        <f>IF(ISERROR(IF('T203'!K1615="","",'T203'!K1615)),"",IF('T203'!K1615="","",'T203'!K1615))</f>
        <v>A70002</v>
      </c>
      <c r="AN1615" s="216">
        <f t="shared" si="58"/>
        <v>1615</v>
      </c>
      <c r="AO1615" s="216" t="str">
        <f>IF(ISERROR('T203'!L1615),"",'T203'!L1615)</f>
        <v>21C-24</v>
      </c>
      <c r="AP1615" s="216">
        <f t="shared" si="57"/>
        <v>1</v>
      </c>
    </row>
    <row r="1616" spans="38:42">
      <c r="AL1616" s="216" t="str">
        <f>IF(ISERROR(IF('T203'!B1616="","",'T203'!B1616)),"",IF('T203'!B1616="","",'T203'!B1616))</f>
        <v>ASD002</v>
      </c>
      <c r="AM1616" s="216" t="str">
        <f>IF(ISERROR(IF('T203'!K1616="","",'T203'!K1616)),"",IF('T203'!K1616="","",'T203'!K1616))</f>
        <v>A70002</v>
      </c>
      <c r="AN1616" s="216">
        <f t="shared" si="58"/>
        <v>1616</v>
      </c>
      <c r="AO1616" s="216" t="str">
        <f>IF(ISERROR('T203'!L1616),"",'T203'!L1616)</f>
        <v>28</v>
      </c>
      <c r="AP1616" s="216">
        <f t="shared" si="57"/>
        <v>1</v>
      </c>
    </row>
    <row r="1617" spans="38:42">
      <c r="AL1617" s="216" t="str">
        <f>IF(ISERROR(IF('T203'!B1617="","",'T203'!B1617)),"",IF('T203'!B1617="","",'T203'!B1617))</f>
        <v>ASD004</v>
      </c>
      <c r="AM1617" s="216" t="str">
        <f>IF(ISERROR(IF('T203'!K1617="","",'T203'!K1617)),"",IF('T203'!K1617="","",'T203'!K1617))</f>
        <v>A70002</v>
      </c>
      <c r="AN1617" s="216">
        <f t="shared" si="58"/>
        <v>1617</v>
      </c>
      <c r="AO1617" s="216" t="str">
        <f>IF(ISERROR('T203'!L1617),"",'T203'!L1617)</f>
        <v>28-29</v>
      </c>
      <c r="AP1617" s="216">
        <f t="shared" si="57"/>
        <v>1</v>
      </c>
    </row>
    <row r="1618" spans="38:42">
      <c r="AL1618" s="216" t="str">
        <f>IF(ISERROR(IF('T203'!B1618="","",'T203'!B1618)),"",IF('T203'!B1618="","",'T203'!B1618))</f>
        <v>ASD006</v>
      </c>
      <c r="AM1618" s="216" t="str">
        <f>IF(ISERROR(IF('T203'!K1618="","",'T203'!K1618)),"",IF('T203'!K1618="","",'T203'!K1618))</f>
        <v>A70002</v>
      </c>
      <c r="AN1618" s="216">
        <f t="shared" si="58"/>
        <v>1618</v>
      </c>
      <c r="AO1618" s="216" t="str">
        <f>IF(ISERROR('T203'!L1618),"",'T203'!L1618)</f>
        <v>8-17</v>
      </c>
      <c r="AP1618" s="216">
        <f t="shared" si="57"/>
        <v>1</v>
      </c>
    </row>
    <row r="1619" spans="38:42">
      <c r="AL1619" s="216" t="str">
        <f>IF(ISERROR(IF('T203'!B1619="","",'T203'!B1619)),"",IF('T203'!B1619="","",'T203'!B1619))</f>
        <v>ASD008</v>
      </c>
      <c r="AM1619" s="216" t="str">
        <f>IF(ISERROR(IF('T203'!K1619="","",'T203'!K1619)),"",IF('T203'!K1619="","",'T203'!K1619))</f>
        <v>A70004</v>
      </c>
      <c r="AN1619" s="216">
        <f t="shared" si="58"/>
        <v>1619</v>
      </c>
      <c r="AO1619" s="216" t="str">
        <f>IF(ISERROR('T203'!L1619),"",'T203'!L1619)</f>
        <v>11-15</v>
      </c>
      <c r="AP1619" s="216">
        <f t="shared" si="57"/>
        <v>1</v>
      </c>
    </row>
    <row r="1620" spans="38:42">
      <c r="AL1620" s="216" t="str">
        <f>IF(ISERROR(IF('T203'!B1620="","",'T203'!B1620)),"",IF('T203'!B1620="","",'T203'!B1620))</f>
        <v>ASD010</v>
      </c>
      <c r="AM1620" s="216" t="str">
        <f>IF(ISERROR(IF('T203'!K1620="","",'T203'!K1620)),"",IF('T203'!K1620="","",'T203'!K1620))</f>
        <v>A70004</v>
      </c>
      <c r="AN1620" s="216">
        <f t="shared" si="58"/>
        <v>1620</v>
      </c>
      <c r="AO1620" s="216" t="str">
        <f>IF(ISERROR('T203'!L1620),"",'T203'!L1620)</f>
        <v>4</v>
      </c>
      <c r="AP1620" s="216">
        <f t="shared" si="57"/>
        <v>1</v>
      </c>
    </row>
    <row r="1621" spans="38:42">
      <c r="AL1621" s="216" t="str">
        <f>IF(ISERROR(IF('T203'!B1621="","",'T203'!B1621)),"",IF('T203'!B1621="","",'T203'!B1621))</f>
        <v>ASD502</v>
      </c>
      <c r="AM1621" s="216" t="str">
        <f>IF(ISERROR(IF('T203'!K1621="","",'T203'!K1621)),"",IF('T203'!K1621="","",'T203'!K1621))</f>
        <v>A70004</v>
      </c>
      <c r="AN1621" s="216">
        <f t="shared" si="58"/>
        <v>1621</v>
      </c>
      <c r="AO1621" s="216" t="str">
        <f>IF(ISERROR('T203'!L1621),"",'T203'!L1621)</f>
        <v>7-8A</v>
      </c>
      <c r="AP1621" s="216">
        <f t="shared" si="57"/>
        <v>1</v>
      </c>
    </row>
    <row r="1622" spans="38:42">
      <c r="AL1622" s="216" t="str">
        <f>IF(ISERROR(IF('T203'!B1622="","",'T203'!B1622)),"",IF('T203'!B1622="","",'T203'!B1622))</f>
        <v>ASD504</v>
      </c>
      <c r="AM1622" s="216" t="str">
        <f>IF(ISERROR(IF('T203'!K1622="","",'T203'!K1622)),"",IF('T203'!K1622="","",'T203'!K1622))</f>
        <v>A70006</v>
      </c>
      <c r="AN1622" s="216">
        <f t="shared" si="58"/>
        <v>1622</v>
      </c>
      <c r="AO1622" s="216" t="str">
        <f>IF(ISERROR('T203'!L1622),"",'T203'!L1622)</f>
        <v xml:space="preserve"> </v>
      </c>
      <c r="AP1622" s="216">
        <f t="shared" si="57"/>
        <v>1</v>
      </c>
    </row>
    <row r="1623" spans="38:42">
      <c r="AL1623" s="216" t="str">
        <f>IF(ISERROR(IF('T203'!B1623="","",'T203'!B1623)),"",IF('T203'!B1623="","",'T203'!B1623))</f>
        <v>ASD506</v>
      </c>
      <c r="AM1623" s="216" t="str">
        <f>IF(ISERROR(IF('T203'!K1623="","",'T203'!K1623)),"",IF('T203'!K1623="","",'T203'!K1623))</f>
        <v>A70008</v>
      </c>
      <c r="AN1623" s="216">
        <f t="shared" si="58"/>
        <v>1623</v>
      </c>
      <c r="AO1623" s="216" t="str">
        <f>IF(ISERROR('T203'!L1623),"",'T203'!L1623)</f>
        <v xml:space="preserve"> </v>
      </c>
      <c r="AP1623" s="216">
        <f t="shared" si="57"/>
        <v>1</v>
      </c>
    </row>
    <row r="1624" spans="38:42">
      <c r="AL1624" s="216" t="str">
        <f>IF(ISERROR(IF('T203'!B1624="","",'T203'!B1624)),"",IF('T203'!B1624="","",'T203'!B1624))</f>
        <v>ASD508</v>
      </c>
      <c r="AM1624" s="216" t="str">
        <f>IF(ISERROR(IF('T203'!K1624="","",'T203'!K1624)),"",IF('T203'!K1624="","",'T203'!K1624))</f>
        <v>A70502</v>
      </c>
      <c r="AN1624" s="216">
        <f t="shared" si="58"/>
        <v>1624</v>
      </c>
      <c r="AO1624" s="216" t="str">
        <f>IF(ISERROR('T203'!L1624),"",'T203'!L1624)</f>
        <v xml:space="preserve"> </v>
      </c>
      <c r="AP1624" s="216">
        <f t="shared" si="57"/>
        <v>1</v>
      </c>
    </row>
    <row r="1625" spans="38:42">
      <c r="AL1625" s="216" t="str">
        <f>IF(ISERROR(IF('T203'!B1625="","",'T203'!B1625)),"",IF('T203'!B1625="","",'T203'!B1625))</f>
        <v>ASD510</v>
      </c>
      <c r="AM1625" s="216" t="str">
        <f>IF(ISERROR(IF('T203'!K1625="","",'T203'!K1625)),"",IF('T203'!K1625="","",'T203'!K1625))</f>
        <v>A70504</v>
      </c>
      <c r="AN1625" s="216">
        <f t="shared" si="58"/>
        <v>1625</v>
      </c>
      <c r="AO1625" s="216" t="str">
        <f>IF(ISERROR('T203'!L1625),"",'T203'!L1625)</f>
        <v xml:space="preserve"> </v>
      </c>
      <c r="AP1625" s="216">
        <f t="shared" si="57"/>
        <v>1</v>
      </c>
    </row>
    <row r="1626" spans="38:42">
      <c r="AL1626" s="216" t="str">
        <f>IF(ISERROR(IF('T203'!B1626="","",'T203'!B1626)),"",IF('T203'!B1626="","",'T203'!B1626))</f>
        <v>ASD512</v>
      </c>
      <c r="AM1626" s="216" t="str">
        <f>IF(ISERROR(IF('T203'!K1626="","",'T203'!K1626)),"",IF('T203'!K1626="","",'T203'!K1626))</f>
        <v>A70504</v>
      </c>
      <c r="AN1626" s="216">
        <f t="shared" si="58"/>
        <v>1626</v>
      </c>
      <c r="AO1626" s="216" t="str">
        <f>IF(ISERROR('T203'!L1626),"",'T203'!L1626)</f>
        <v xml:space="preserve"> </v>
      </c>
      <c r="AP1626" s="216">
        <f t="shared" si="57"/>
        <v>1</v>
      </c>
    </row>
    <row r="1627" spans="38:42">
      <c r="AL1627" s="216" t="str">
        <f>IF(ISERROR(IF('T203'!B1627="","",'T203'!B1627)),"",IF('T203'!B1627="","",'T203'!B1627))</f>
        <v>ASD514</v>
      </c>
      <c r="AM1627" s="216" t="str">
        <f>IF(ISERROR(IF('T203'!K1627="","",'T203'!K1627)),"",IF('T203'!K1627="","",'T203'!K1627))</f>
        <v>A70506</v>
      </c>
      <c r="AN1627" s="216">
        <f t="shared" si="58"/>
        <v>1627</v>
      </c>
      <c r="AO1627" s="216" t="str">
        <f>IF(ISERROR('T203'!L1627),"",'T203'!L1627)</f>
        <v xml:space="preserve"> </v>
      </c>
      <c r="AP1627" s="216">
        <f t="shared" si="57"/>
        <v>1</v>
      </c>
    </row>
    <row r="1628" spans="38:42">
      <c r="AL1628" s="216" t="str">
        <f>IF(ISERROR(IF('T203'!B1628="","",'T203'!B1628)),"",IF('T203'!B1628="","",'T203'!B1628))</f>
        <v>ASD516</v>
      </c>
      <c r="AM1628" s="216" t="str">
        <f>IF(ISERROR(IF('T203'!K1628="","",'T203'!K1628)),"",IF('T203'!K1628="","",'T203'!K1628))</f>
        <v>A70506</v>
      </c>
      <c r="AN1628" s="216">
        <f t="shared" si="58"/>
        <v>1628</v>
      </c>
      <c r="AO1628" s="216" t="str">
        <f>IF(ISERROR('T203'!L1628),"",'T203'!L1628)</f>
        <v xml:space="preserve"> </v>
      </c>
      <c r="AP1628" s="216">
        <f t="shared" si="57"/>
        <v>1</v>
      </c>
    </row>
    <row r="1629" spans="38:42">
      <c r="AL1629" s="216" t="str">
        <f>IF(ISERROR(IF('T203'!B1629="","",'T203'!B1629)),"",IF('T203'!B1629="","",'T203'!B1629))</f>
        <v>ASD518</v>
      </c>
      <c r="AM1629" s="216" t="str">
        <f>IF(ISERROR(IF('T203'!K1629="","",'T203'!K1629)),"",IF('T203'!K1629="","",'T203'!K1629))</f>
        <v>A70508</v>
      </c>
      <c r="AN1629" s="216">
        <f t="shared" si="58"/>
        <v>1629</v>
      </c>
      <c r="AO1629" s="216" t="str">
        <f>IF(ISERROR('T203'!L1629),"",'T203'!L1629)</f>
        <v xml:space="preserve"> </v>
      </c>
      <c r="AP1629" s="216">
        <f t="shared" si="57"/>
        <v>1</v>
      </c>
    </row>
    <row r="1630" spans="38:42">
      <c r="AL1630" s="216" t="str">
        <f>IF(ISERROR(IF('T203'!B1630="","",'T203'!B1630)),"",IF('T203'!B1630="","",'T203'!B1630))</f>
        <v>ASD520</v>
      </c>
      <c r="AM1630" s="216" t="str">
        <f>IF(ISERROR(IF('T203'!K1630="","",'T203'!K1630)),"",IF('T203'!K1630="","",'T203'!K1630))</f>
        <v>A70510</v>
      </c>
      <c r="AN1630" s="216">
        <f t="shared" si="58"/>
        <v>1630</v>
      </c>
      <c r="AO1630" s="216" t="str">
        <f>IF(ISERROR('T203'!L1630),"",'T203'!L1630)</f>
        <v xml:space="preserve"> </v>
      </c>
      <c r="AP1630" s="216">
        <f t="shared" si="57"/>
        <v>1</v>
      </c>
    </row>
    <row r="1631" spans="38:42">
      <c r="AL1631" s="216" t="str">
        <f>IF(ISERROR(IF('T203'!B1631="","",'T203'!B1631)),"",IF('T203'!B1631="","",'T203'!B1631))</f>
        <v>ASD522</v>
      </c>
      <c r="AM1631" s="216" t="str">
        <f>IF(ISERROR(IF('T203'!K1631="","",'T203'!K1631)),"",IF('T203'!K1631="","",'T203'!K1631))</f>
        <v>A71502</v>
      </c>
      <c r="AN1631" s="216">
        <f t="shared" si="58"/>
        <v>1631</v>
      </c>
      <c r="AO1631" s="216" t="str">
        <f>IF(ISERROR('T203'!L1631),"",'T203'!L1631)</f>
        <v xml:space="preserve"> </v>
      </c>
      <c r="AP1631" s="216">
        <f t="shared" si="57"/>
        <v>1</v>
      </c>
    </row>
    <row r="1632" spans="38:42">
      <c r="AL1632" s="216" t="str">
        <f>IF(ISERROR(IF('T203'!B1632="","",'T203'!B1632)),"",IF('T203'!B1632="","",'T203'!B1632))</f>
        <v>ASD524</v>
      </c>
      <c r="AM1632" s="216" t="str">
        <f>IF(ISERROR(IF('T203'!K1632="","",'T203'!K1632)),"",IF('T203'!K1632="","",'T203'!K1632))</f>
        <v>A71502</v>
      </c>
      <c r="AN1632" s="216">
        <f t="shared" si="58"/>
        <v>1632</v>
      </c>
      <c r="AO1632" s="216" t="str">
        <f>IF(ISERROR('T203'!L1632),"",'T203'!L1632)</f>
        <v xml:space="preserve"> </v>
      </c>
      <c r="AP1632" s="216">
        <f t="shared" si="57"/>
        <v>1</v>
      </c>
    </row>
    <row r="1633" spans="38:42">
      <c r="AL1633" s="216" t="str">
        <f>IF(ISERROR(IF('T203'!B1633="","",'T203'!B1633)),"",IF('T203'!B1633="","",'T203'!B1633))</f>
        <v>ASD526</v>
      </c>
      <c r="AM1633" s="216" t="str">
        <f>IF(ISERROR(IF('T203'!K1633="","",'T203'!K1633)),"",IF('T203'!K1633="","",'T203'!K1633))</f>
        <v>A71504</v>
      </c>
      <c r="AN1633" s="216">
        <f t="shared" si="58"/>
        <v>1633</v>
      </c>
      <c r="AO1633" s="216" t="str">
        <f>IF(ISERROR('T203'!L1633),"",'T203'!L1633)</f>
        <v xml:space="preserve"> </v>
      </c>
      <c r="AP1633" s="216">
        <f t="shared" si="57"/>
        <v>1</v>
      </c>
    </row>
    <row r="1634" spans="38:42">
      <c r="AL1634" s="216" t="str">
        <f>IF(ISERROR(IF('T203'!B1634="","",'T203'!B1634)),"",IF('T203'!B1634="","",'T203'!B1634))</f>
        <v>ASD528</v>
      </c>
      <c r="AM1634" s="216" t="str">
        <f>IF(ISERROR(IF('T203'!K1634="","",'T203'!K1634)),"",IF('T203'!K1634="","",'T203'!K1634))</f>
        <v>A71504</v>
      </c>
      <c r="AN1634" s="216">
        <f t="shared" si="58"/>
        <v>1634</v>
      </c>
      <c r="AO1634" s="216" t="str">
        <f>IF(ISERROR('T203'!L1634),"",'T203'!L1634)</f>
        <v xml:space="preserve"> </v>
      </c>
      <c r="AP1634" s="216">
        <f t="shared" si="57"/>
        <v>1</v>
      </c>
    </row>
    <row r="1635" spans="38:42">
      <c r="AL1635" s="216" t="str">
        <f>IF(ISERROR(IF('T203'!B1635="","",'T203'!B1635)),"",IF('T203'!B1635="","",'T203'!B1635))</f>
        <v>AWI002</v>
      </c>
      <c r="AM1635" s="216" t="str">
        <f>IF(ISERROR(IF('T203'!K1635="","",'T203'!K1635)),"",IF('T203'!K1635="","",'T203'!K1635))</f>
        <v>A71508</v>
      </c>
      <c r="AN1635" s="216">
        <f t="shared" si="58"/>
        <v>1635</v>
      </c>
      <c r="AO1635" s="216" t="str">
        <f>IF(ISERROR('T203'!L1635),"",'T203'!L1635)</f>
        <v xml:space="preserve"> </v>
      </c>
      <c r="AP1635" s="216">
        <f t="shared" si="57"/>
        <v>1</v>
      </c>
    </row>
    <row r="1636" spans="38:42">
      <c r="AL1636" s="216" t="str">
        <f>IF(ISERROR(IF('T203'!B1636="","",'T203'!B1636)),"",IF('T203'!B1636="","",'T203'!B1636))</f>
        <v>AWI004</v>
      </c>
      <c r="AM1636" s="216" t="str">
        <f>IF(ISERROR(IF('T203'!K1636="","",'T203'!K1636)),"",IF('T203'!K1636="","",'T203'!K1636))</f>
        <v>A71510</v>
      </c>
      <c r="AN1636" s="216">
        <f t="shared" si="58"/>
        <v>1636</v>
      </c>
      <c r="AO1636" s="216" t="str">
        <f>IF(ISERROR('T203'!L1636),"",'T203'!L1636)</f>
        <v xml:space="preserve"> </v>
      </c>
      <c r="AP1636" s="216">
        <f t="shared" si="57"/>
        <v>1</v>
      </c>
    </row>
    <row r="1637" spans="38:42">
      <c r="AL1637" s="216" t="str">
        <f>IF(ISERROR(IF('T203'!B1637="","",'T203'!B1637)),"",IF('T203'!B1637="","",'T203'!B1637))</f>
        <v>AWI006</v>
      </c>
      <c r="AM1637" s="216" t="str">
        <f>IF(ISERROR(IF('T203'!K1637="","",'T203'!K1637)),"",IF('T203'!K1637="","",'T203'!K1637))</f>
        <v>A71512</v>
      </c>
      <c r="AN1637" s="216">
        <f t="shared" si="58"/>
        <v>1637</v>
      </c>
      <c r="AO1637" s="216" t="str">
        <f>IF(ISERROR('T203'!L1637),"",'T203'!L1637)</f>
        <v xml:space="preserve"> </v>
      </c>
      <c r="AP1637" s="216">
        <f t="shared" si="57"/>
        <v>1</v>
      </c>
    </row>
    <row r="1638" spans="38:42">
      <c r="AL1638" s="216" t="str">
        <f>IF(ISERROR(IF('T203'!B1638="","",'T203'!B1638)),"",IF('T203'!B1638="","",'T203'!B1638))</f>
        <v>AWI008</v>
      </c>
      <c r="AM1638" s="216" t="str">
        <f>IF(ISERROR(IF('T203'!K1638="","",'T203'!K1638)),"",IF('T203'!K1638="","",'T203'!K1638))</f>
        <v>A71514</v>
      </c>
      <c r="AN1638" s="216">
        <f t="shared" si="58"/>
        <v>1638</v>
      </c>
      <c r="AO1638" s="216" t="str">
        <f>IF(ISERROR('T203'!L1638),"",'T203'!L1638)</f>
        <v xml:space="preserve"> </v>
      </c>
      <c r="AP1638" s="216">
        <f t="shared" si="57"/>
        <v>1</v>
      </c>
    </row>
    <row r="1639" spans="38:42">
      <c r="AL1639" s="216" t="str">
        <f>IF(ISERROR(IF('T203'!B1639="","",'T203'!B1639)),"",IF('T203'!B1639="","",'T203'!B1639))</f>
        <v>AWI010</v>
      </c>
      <c r="AM1639" s="216" t="str">
        <f>IF(ISERROR(IF('T203'!K1639="","",'T203'!K1639)),"",IF('T203'!K1639="","",'T203'!K1639))</f>
        <v>A71516</v>
      </c>
      <c r="AN1639" s="216">
        <f t="shared" si="58"/>
        <v>1639</v>
      </c>
      <c r="AO1639" s="216" t="str">
        <f>IF(ISERROR('T203'!L1639),"",'T203'!L1639)</f>
        <v xml:space="preserve"> </v>
      </c>
      <c r="AP1639" s="216">
        <f t="shared" si="57"/>
        <v>1</v>
      </c>
    </row>
    <row r="1640" spans="38:42">
      <c r="AL1640" s="216" t="str">
        <f>IF(ISERROR(IF('T203'!B1640="","",'T203'!B1640)),"",IF('T203'!B1640="","",'T203'!B1640))</f>
        <v>AWI012</v>
      </c>
      <c r="AM1640" s="216" t="str">
        <f>IF(ISERROR(IF('T203'!K1640="","",'T203'!K1640)),"",IF('T203'!K1640="","",'T203'!K1640))</f>
        <v>A71518</v>
      </c>
      <c r="AN1640" s="216">
        <f t="shared" si="58"/>
        <v>1640</v>
      </c>
      <c r="AO1640" s="216" t="str">
        <f>IF(ISERROR('T203'!L1640),"",'T203'!L1640)</f>
        <v xml:space="preserve"> </v>
      </c>
      <c r="AP1640" s="216">
        <f t="shared" si="57"/>
        <v>1</v>
      </c>
    </row>
    <row r="1641" spans="38:42">
      <c r="AL1641" s="216" t="str">
        <f>IF(ISERROR(IF('T203'!B1641="","",'T203'!B1641)),"",IF('T203'!B1641="","",'T203'!B1641))</f>
        <v>AWI014</v>
      </c>
      <c r="AM1641" s="216" t="str">
        <f>IF(ISERROR(IF('T203'!K1641="","",'T203'!K1641)),"",IF('T203'!K1641="","",'T203'!K1641))</f>
        <v>A71520</v>
      </c>
      <c r="AN1641" s="216">
        <f t="shared" si="58"/>
        <v>1641</v>
      </c>
      <c r="AO1641" s="216" t="str">
        <f>IF(ISERROR('T203'!L1641),"",'T203'!L1641)</f>
        <v xml:space="preserve"> </v>
      </c>
      <c r="AP1641" s="216">
        <f t="shared" si="57"/>
        <v>1</v>
      </c>
    </row>
    <row r="1642" spans="38:42">
      <c r="AL1642" s="216" t="str">
        <f>IF(ISERROR(IF('T203'!B1642="","",'T203'!B1642)),"",IF('T203'!B1642="","",'T203'!B1642))</f>
        <v>AWI016</v>
      </c>
      <c r="AM1642" s="216" t="str">
        <f>IF(ISERROR(IF('T203'!K1642="","",'T203'!K1642)),"",IF('T203'!K1642="","",'T203'!K1642))</f>
        <v>A71522</v>
      </c>
      <c r="AN1642" s="216">
        <f t="shared" si="58"/>
        <v>1642</v>
      </c>
      <c r="AO1642" s="216" t="str">
        <f>IF(ISERROR('T203'!L1642),"",'T203'!L1642)</f>
        <v xml:space="preserve"> </v>
      </c>
      <c r="AP1642" s="216">
        <f t="shared" si="57"/>
        <v>1</v>
      </c>
    </row>
    <row r="1643" spans="38:42">
      <c r="AL1643" s="216" t="str">
        <f>IF(ISERROR(IF('T203'!B1643="","",'T203'!B1643)),"",IF('T203'!B1643="","",'T203'!B1643))</f>
        <v>AWI018</v>
      </c>
      <c r="AM1643" s="216" t="str">
        <f>IF(ISERROR(IF('T203'!K1643="","",'T203'!K1643)),"",IF('T203'!K1643="","",'T203'!K1643))</f>
        <v>A71524</v>
      </c>
      <c r="AN1643" s="216">
        <f t="shared" si="58"/>
        <v>1643</v>
      </c>
      <c r="AO1643" s="216" t="str">
        <f>IF(ISERROR('T203'!L1643),"",'T203'!L1643)</f>
        <v xml:space="preserve"> </v>
      </c>
      <c r="AP1643" s="216">
        <f t="shared" si="57"/>
        <v>1</v>
      </c>
    </row>
    <row r="1644" spans="38:42">
      <c r="AL1644" s="216" t="str">
        <f>IF(ISERROR(IF('T203'!B1644="","",'T203'!B1644)),"",IF('T203'!B1644="","",'T203'!B1644))</f>
        <v>AWI020</v>
      </c>
      <c r="AM1644" s="216" t="str">
        <f>IF(ISERROR(IF('T203'!K1644="","",'T203'!K1644)),"",IF('T203'!K1644="","",'T203'!K1644))</f>
        <v>A71524</v>
      </c>
      <c r="AN1644" s="216">
        <f t="shared" si="58"/>
        <v>1644</v>
      </c>
      <c r="AO1644" s="216" t="str">
        <f>IF(ISERROR('T203'!L1644),"",'T203'!L1644)</f>
        <v xml:space="preserve"> </v>
      </c>
      <c r="AP1644" s="216">
        <f t="shared" si="57"/>
        <v>1</v>
      </c>
    </row>
    <row r="1645" spans="38:42">
      <c r="AL1645" s="216" t="str">
        <f>IF(ISERROR(IF('T203'!B1645="","",'T203'!B1645)),"",IF('T203'!B1645="","",'T203'!B1645))</f>
        <v>AWI022</v>
      </c>
      <c r="AM1645" s="216" t="str">
        <f>IF(ISERROR(IF('T203'!K1645="","",'T203'!K1645)),"",IF('T203'!K1645="","",'T203'!K1645))</f>
        <v>A71526</v>
      </c>
      <c r="AN1645" s="216">
        <f t="shared" si="58"/>
        <v>1645</v>
      </c>
      <c r="AO1645" s="216" t="str">
        <f>IF(ISERROR('T203'!L1645),"",'T203'!L1645)</f>
        <v xml:space="preserve"> </v>
      </c>
      <c r="AP1645" s="216">
        <f t="shared" si="57"/>
        <v>1</v>
      </c>
    </row>
    <row r="1646" spans="38:42">
      <c r="AL1646" s="216" t="str">
        <f>IF(ISERROR(IF('T203'!B1646="","",'T203'!B1646)),"",IF('T203'!B1646="","",'T203'!B1646))</f>
        <v>AWI024</v>
      </c>
      <c r="AM1646" s="216" t="str">
        <f>IF(ISERROR(IF('T203'!K1646="","",'T203'!K1646)),"",IF('T203'!K1646="","",'T203'!K1646))</f>
        <v>A71528</v>
      </c>
      <c r="AN1646" s="216">
        <f t="shared" si="58"/>
        <v>1646</v>
      </c>
      <c r="AO1646" s="216" t="str">
        <f>IF(ISERROR('T203'!L1646),"",'T203'!L1646)</f>
        <v xml:space="preserve"> </v>
      </c>
      <c r="AP1646" s="216">
        <f t="shared" si="57"/>
        <v>1</v>
      </c>
    </row>
    <row r="1647" spans="38:42">
      <c r="AL1647" s="216" t="str">
        <f>IF(ISERROR(IF('T203'!B1647="","",'T203'!B1647)),"",IF('T203'!B1647="","",'T203'!B1647))</f>
        <v>AWI026</v>
      </c>
      <c r="AM1647" s="216" t="str">
        <f>IF(ISERROR(IF('T203'!K1647="","",'T203'!K1647)),"",IF('T203'!K1647="","",'T203'!K1647))</f>
        <v>A71530</v>
      </c>
      <c r="AN1647" s="216">
        <f t="shared" si="58"/>
        <v>1647</v>
      </c>
      <c r="AO1647" s="216" t="str">
        <f>IF(ISERROR('T203'!L1647),"",'T203'!L1647)</f>
        <v xml:space="preserve"> </v>
      </c>
      <c r="AP1647" s="216">
        <f t="shared" si="57"/>
        <v>1</v>
      </c>
    </row>
    <row r="1648" spans="38:42">
      <c r="AL1648" s="216" t="str">
        <f>IF(ISERROR(IF('T203'!B1648="","",'T203'!B1648)),"",IF('T203'!B1648="","",'T203'!B1648))</f>
        <v>AWI028</v>
      </c>
      <c r="AM1648" s="216" t="str">
        <f>IF(ISERROR(IF('T203'!K1648="","",'T203'!K1648)),"",IF('T203'!K1648="","",'T203'!K1648))</f>
        <v>A71532</v>
      </c>
      <c r="AN1648" s="216">
        <f t="shared" si="58"/>
        <v>1648</v>
      </c>
      <c r="AO1648" s="216" t="str">
        <f>IF(ISERROR('T203'!L1648),"",'T203'!L1648)</f>
        <v xml:space="preserve"> </v>
      </c>
      <c r="AP1648" s="216">
        <f t="shared" si="57"/>
        <v>1</v>
      </c>
    </row>
    <row r="1649" spans="38:42">
      <c r="AL1649" s="216" t="str">
        <f>IF(ISERROR(IF('T203'!B1649="","",'T203'!B1649)),"",IF('T203'!B1649="","",'T203'!B1649))</f>
        <v>AWI030</v>
      </c>
      <c r="AM1649" s="216" t="str">
        <f>IF(ISERROR(IF('T203'!K1649="","",'T203'!K1649)),"",IF('T203'!K1649="","",'T203'!K1649))</f>
        <v>A71534</v>
      </c>
      <c r="AN1649" s="216">
        <f t="shared" si="58"/>
        <v>1649</v>
      </c>
      <c r="AO1649" s="216" t="str">
        <f>IF(ISERROR('T203'!L1649),"",'T203'!L1649)</f>
        <v xml:space="preserve"> </v>
      </c>
      <c r="AP1649" s="216">
        <f t="shared" si="57"/>
        <v>1</v>
      </c>
    </row>
    <row r="1650" spans="38:42">
      <c r="AL1650" s="216" t="str">
        <f>IF(ISERROR(IF('T203'!B1650="","",'T203'!B1650)),"",IF('T203'!B1650="","",'T203'!B1650))</f>
        <v>AWI032</v>
      </c>
      <c r="AM1650" s="216" t="str">
        <f>IF(ISERROR(IF('T203'!K1650="","",'T203'!K1650)),"",IF('T203'!K1650="","",'T203'!K1650))</f>
        <v>A71536</v>
      </c>
      <c r="AN1650" s="216">
        <f t="shared" si="58"/>
        <v>1650</v>
      </c>
      <c r="AO1650" s="216" t="str">
        <f>IF(ISERROR('T203'!L1650),"",'T203'!L1650)</f>
        <v xml:space="preserve"> </v>
      </c>
      <c r="AP1650" s="216">
        <f t="shared" si="57"/>
        <v>1</v>
      </c>
    </row>
    <row r="1651" spans="38:42">
      <c r="AL1651" s="216" t="str">
        <f>IF(ISERROR(IF('T203'!B1651="","",'T203'!B1651)),"",IF('T203'!B1651="","",'T203'!B1651))</f>
        <v>AWI034</v>
      </c>
      <c r="AM1651" s="216" t="str">
        <f>IF(ISERROR(IF('T203'!K1651="","",'T203'!K1651)),"",IF('T203'!K1651="","",'T203'!K1651))</f>
        <v>A72502</v>
      </c>
      <c r="AN1651" s="216">
        <f t="shared" si="58"/>
        <v>1651</v>
      </c>
      <c r="AO1651" s="216" t="str">
        <f>IF(ISERROR('T203'!L1651),"",'T203'!L1651)</f>
        <v xml:space="preserve"> </v>
      </c>
      <c r="AP1651" s="216">
        <f t="shared" si="57"/>
        <v>1</v>
      </c>
    </row>
    <row r="1652" spans="38:42">
      <c r="AL1652" s="216" t="str">
        <f>IF(ISERROR(IF('T203'!B1652="","",'T203'!B1652)),"",IF('T203'!B1652="","",'T203'!B1652))</f>
        <v>AWI036</v>
      </c>
      <c r="AM1652" s="216" t="str">
        <f>IF(ISERROR(IF('T203'!K1652="","",'T203'!K1652)),"",IF('T203'!K1652="","",'T203'!K1652))</f>
        <v>A72504</v>
      </c>
      <c r="AN1652" s="216">
        <f t="shared" si="58"/>
        <v>1652</v>
      </c>
      <c r="AO1652" s="216" t="str">
        <f>IF(ISERROR('T203'!L1652),"",'T203'!L1652)</f>
        <v xml:space="preserve"> </v>
      </c>
      <c r="AP1652" s="216">
        <f t="shared" si="57"/>
        <v>1</v>
      </c>
    </row>
    <row r="1653" spans="38:42">
      <c r="AL1653" s="216" t="str">
        <f>IF(ISERROR(IF('T203'!B1653="","",'T203'!B1653)),"",IF('T203'!B1653="","",'T203'!B1653))</f>
        <v>AWI038</v>
      </c>
      <c r="AM1653" s="216" t="str">
        <f>IF(ISERROR(IF('T203'!K1653="","",'T203'!K1653)),"",IF('T203'!K1653="","",'T203'!K1653))</f>
        <v>A72504</v>
      </c>
      <c r="AN1653" s="216">
        <f t="shared" si="58"/>
        <v>1653</v>
      </c>
      <c r="AO1653" s="216" t="str">
        <f>IF(ISERROR('T203'!L1653),"",'T203'!L1653)</f>
        <v xml:space="preserve"> </v>
      </c>
      <c r="AP1653" s="216">
        <f t="shared" si="57"/>
        <v>1</v>
      </c>
    </row>
    <row r="1654" spans="38:42">
      <c r="AL1654" s="216" t="str">
        <f>IF(ISERROR(IF('T203'!B1654="","",'T203'!B1654)),"",IF('T203'!B1654="","",'T203'!B1654))</f>
        <v>AWI040</v>
      </c>
      <c r="AM1654" s="216" t="str">
        <f>IF(ISERROR(IF('T203'!K1654="","",'T203'!K1654)),"",IF('T203'!K1654="","",'T203'!K1654))</f>
        <v>A72506</v>
      </c>
      <c r="AN1654" s="216">
        <f t="shared" si="58"/>
        <v>1654</v>
      </c>
      <c r="AO1654" s="216" t="str">
        <f>IF(ISERROR('T203'!L1654),"",'T203'!L1654)</f>
        <v xml:space="preserve"> </v>
      </c>
      <c r="AP1654" s="216">
        <f t="shared" si="57"/>
        <v>1</v>
      </c>
    </row>
    <row r="1655" spans="38:42">
      <c r="AL1655" s="216" t="str">
        <f>IF(ISERROR(IF('T203'!B1655="","",'T203'!B1655)),"",IF('T203'!B1655="","",'T203'!B1655))</f>
        <v>AWI042</v>
      </c>
      <c r="AM1655" s="216" t="str">
        <f>IF(ISERROR(IF('T203'!K1655="","",'T203'!K1655)),"",IF('T203'!K1655="","",'T203'!K1655))</f>
        <v>A72506</v>
      </c>
      <c r="AN1655" s="216">
        <f t="shared" si="58"/>
        <v>1655</v>
      </c>
      <c r="AO1655" s="216" t="str">
        <f>IF(ISERROR('T203'!L1655),"",'T203'!L1655)</f>
        <v xml:space="preserve"> </v>
      </c>
      <c r="AP1655" s="216">
        <f t="shared" si="57"/>
        <v>1</v>
      </c>
    </row>
    <row r="1656" spans="38:42">
      <c r="AL1656" s="216" t="str">
        <f>IF(ISERROR(IF('T203'!B1656="","",'T203'!B1656)),"",IF('T203'!B1656="","",'T203'!B1656))</f>
        <v>AWI044</v>
      </c>
      <c r="AM1656" s="216" t="str">
        <f>IF(ISERROR(IF('T203'!K1656="","",'T203'!K1656)),"",IF('T203'!K1656="","",'T203'!K1656))</f>
        <v>A72508</v>
      </c>
      <c r="AN1656" s="216">
        <f t="shared" si="58"/>
        <v>1656</v>
      </c>
      <c r="AO1656" s="216" t="str">
        <f>IF(ISERROR('T203'!L1656),"",'T203'!L1656)</f>
        <v xml:space="preserve"> </v>
      </c>
      <c r="AP1656" s="216">
        <f t="shared" si="57"/>
        <v>1</v>
      </c>
    </row>
    <row r="1657" spans="38:42">
      <c r="AL1657" s="216" t="str">
        <f>IF(ISERROR(IF('T203'!B1657="","",'T203'!B1657)),"",IF('T203'!B1657="","",'T203'!B1657))</f>
        <v>AWI046</v>
      </c>
      <c r="AM1657" s="216" t="str">
        <f>IF(ISERROR(IF('T203'!K1657="","",'T203'!K1657)),"",IF('T203'!K1657="","",'T203'!K1657))</f>
        <v>A72510</v>
      </c>
      <c r="AN1657" s="216">
        <f t="shared" si="58"/>
        <v>1657</v>
      </c>
      <c r="AO1657" s="216" t="str">
        <f>IF(ISERROR('T203'!L1657),"",'T203'!L1657)</f>
        <v xml:space="preserve"> </v>
      </c>
      <c r="AP1657" s="216">
        <f t="shared" si="57"/>
        <v>1</v>
      </c>
    </row>
    <row r="1658" spans="38:42">
      <c r="AL1658" s="216" t="str">
        <f>IF(ISERROR(IF('T203'!B1658="","",'T203'!B1658)),"",IF('T203'!B1658="","",'T203'!B1658))</f>
        <v>AWI048</v>
      </c>
      <c r="AM1658" s="216" t="str">
        <f>IF(ISERROR(IF('T203'!K1658="","",'T203'!K1658)),"",IF('T203'!K1658="","",'T203'!K1658))</f>
        <v>A72512</v>
      </c>
      <c r="AN1658" s="216">
        <f t="shared" si="58"/>
        <v>1658</v>
      </c>
      <c r="AO1658" s="216" t="str">
        <f>IF(ISERROR('T203'!L1658),"",'T203'!L1658)</f>
        <v xml:space="preserve"> </v>
      </c>
      <c r="AP1658" s="216">
        <f t="shared" si="57"/>
        <v>1</v>
      </c>
    </row>
    <row r="1659" spans="38:42">
      <c r="AL1659" s="216" t="str">
        <f>IF(ISERROR(IF('T203'!B1659="","",'T203'!B1659)),"",IF('T203'!B1659="","",'T203'!B1659))</f>
        <v>AWI502</v>
      </c>
      <c r="AM1659" s="216" t="str">
        <f>IF(ISERROR(IF('T203'!K1659="","",'T203'!K1659)),"",IF('T203'!K1659="","",'T203'!K1659))</f>
        <v>A72514</v>
      </c>
      <c r="AN1659" s="216">
        <f t="shared" si="58"/>
        <v>1659</v>
      </c>
      <c r="AO1659" s="216" t="str">
        <f>IF(ISERROR('T203'!L1659),"",'T203'!L1659)</f>
        <v xml:space="preserve"> </v>
      </c>
      <c r="AP1659" s="216">
        <f t="shared" si="57"/>
        <v>1</v>
      </c>
    </row>
    <row r="1660" spans="38:42">
      <c r="AL1660" s="216" t="str">
        <f>IF(ISERROR(IF('T203'!B1660="","",'T203'!B1660)),"",IF('T203'!B1660="","",'T203'!B1660))</f>
        <v>AWI504</v>
      </c>
      <c r="AM1660" s="216" t="str">
        <f>IF(ISERROR(IF('T203'!K1660="","",'T203'!K1660)),"",IF('T203'!K1660="","",'T203'!K1660))</f>
        <v>A72516</v>
      </c>
      <c r="AN1660" s="216">
        <f t="shared" si="58"/>
        <v>1660</v>
      </c>
      <c r="AO1660" s="216" t="str">
        <f>IF(ISERROR('T203'!L1660),"",'T203'!L1660)</f>
        <v xml:space="preserve"> </v>
      </c>
      <c r="AP1660" s="216">
        <f t="shared" si="57"/>
        <v>1</v>
      </c>
    </row>
    <row r="1661" spans="38:42">
      <c r="AL1661" s="216" t="str">
        <f>IF(ISERROR(IF('T203'!B1661="","",'T203'!B1661)),"",IF('T203'!B1661="","",'T203'!B1661))</f>
        <v>AWI506</v>
      </c>
      <c r="AM1661" s="216" t="str">
        <f>IF(ISERROR(IF('T203'!K1661="","",'T203'!K1661)),"",IF('T203'!K1661="","",'T203'!K1661))</f>
        <v>A72518</v>
      </c>
      <c r="AN1661" s="216">
        <f t="shared" si="58"/>
        <v>1661</v>
      </c>
      <c r="AO1661" s="216" t="str">
        <f>IF(ISERROR('T203'!L1661),"",'T203'!L1661)</f>
        <v xml:space="preserve"> </v>
      </c>
      <c r="AP1661" s="216">
        <f t="shared" si="57"/>
        <v>1</v>
      </c>
    </row>
    <row r="1662" spans="38:42">
      <c r="AL1662" s="216" t="str">
        <f>IF(ISERROR(IF('T203'!B1662="","",'T203'!B1662)),"",IF('T203'!B1662="","",'T203'!B1662))</f>
        <v>AWI508</v>
      </c>
      <c r="AM1662" s="216" t="str">
        <f>IF(ISERROR(IF('T203'!K1662="","",'T203'!K1662)),"",IF('T203'!K1662="","",'T203'!K1662))</f>
        <v>A72520</v>
      </c>
      <c r="AN1662" s="216">
        <f t="shared" si="58"/>
        <v>1662</v>
      </c>
      <c r="AO1662" s="216" t="str">
        <f>IF(ISERROR('T203'!L1662),"",'T203'!L1662)</f>
        <v xml:space="preserve"> </v>
      </c>
      <c r="AP1662" s="216">
        <f t="shared" si="57"/>
        <v>1</v>
      </c>
    </row>
    <row r="1663" spans="38:42">
      <c r="AL1663" s="216" t="str">
        <f>IF(ISERROR(IF('T203'!B1663="","",'T203'!B1663)),"",IF('T203'!B1663="","",'T203'!B1663))</f>
        <v>AWI510</v>
      </c>
      <c r="AM1663" s="216" t="str">
        <f>IF(ISERROR(IF('T203'!K1663="","",'T203'!K1663)),"",IF('T203'!K1663="","",'T203'!K1663))</f>
        <v>A72522</v>
      </c>
      <c r="AN1663" s="216">
        <f t="shared" si="58"/>
        <v>1663</v>
      </c>
      <c r="AO1663" s="216" t="str">
        <f>IF(ISERROR('T203'!L1663),"",'T203'!L1663)</f>
        <v xml:space="preserve"> </v>
      </c>
      <c r="AP1663" s="216">
        <f t="shared" si="57"/>
        <v>1</v>
      </c>
    </row>
    <row r="1664" spans="38:42">
      <c r="AL1664" s="216" t="str">
        <f>IF(ISERROR(IF('T203'!B1664="","",'T203'!B1664)),"",IF('T203'!B1664="","",'T203'!B1664))</f>
        <v>AWI512</v>
      </c>
      <c r="AM1664" s="216" t="str">
        <f>IF(ISERROR(IF('T203'!K1664="","",'T203'!K1664)),"",IF('T203'!K1664="","",'T203'!K1664))</f>
        <v>A72522</v>
      </c>
      <c r="AN1664" s="216">
        <f t="shared" si="58"/>
        <v>1664</v>
      </c>
      <c r="AO1664" s="216" t="str">
        <f>IF(ISERROR('T203'!L1664),"",'T203'!L1664)</f>
        <v xml:space="preserve"> </v>
      </c>
      <c r="AP1664" s="216">
        <f t="shared" si="57"/>
        <v>1</v>
      </c>
    </row>
    <row r="1665" spans="38:42">
      <c r="AL1665" s="216" t="str">
        <f>IF(ISERROR(IF('T203'!B1665="","",'T203'!B1665)),"",IF('T203'!B1665="","",'T203'!B1665))</f>
        <v>AWI514</v>
      </c>
      <c r="AM1665" s="216" t="str">
        <f>IF(ISERROR(IF('T203'!K1665="","",'T203'!K1665)),"",IF('T203'!K1665="","",'T203'!K1665))</f>
        <v>A72524</v>
      </c>
      <c r="AN1665" s="216">
        <f t="shared" si="58"/>
        <v>1665</v>
      </c>
      <c r="AO1665" s="216" t="str">
        <f>IF(ISERROR('T203'!L1665),"",'T203'!L1665)</f>
        <v xml:space="preserve"> </v>
      </c>
      <c r="AP1665" s="216">
        <f t="shared" si="57"/>
        <v>1</v>
      </c>
    </row>
    <row r="1666" spans="38:42">
      <c r="AL1666" s="216" t="str">
        <f>IF(ISERROR(IF('T203'!B1666="","",'T203'!B1666)),"",IF('T203'!B1666="","",'T203'!B1666))</f>
        <v>AWI516</v>
      </c>
      <c r="AM1666" s="216" t="str">
        <f>IF(ISERROR(IF('T203'!K1666="","",'T203'!K1666)),"",IF('T203'!K1666="","",'T203'!K1666))</f>
        <v>A72526</v>
      </c>
      <c r="AN1666" s="216">
        <f t="shared" si="58"/>
        <v>1666</v>
      </c>
      <c r="AO1666" s="216" t="str">
        <f>IF(ISERROR('T203'!L1666),"",'T203'!L1666)</f>
        <v xml:space="preserve"> </v>
      </c>
      <c r="AP1666" s="216">
        <f t="shared" si="57"/>
        <v>1</v>
      </c>
    </row>
    <row r="1667" spans="38:42">
      <c r="AL1667" s="216" t="str">
        <f>IF(ISERROR(IF('T203'!B1667="","",'T203'!B1667)),"",IF('T203'!B1667="","",'T203'!B1667))</f>
        <v>AWI522</v>
      </c>
      <c r="AM1667" s="216" t="str">
        <f>IF(ISERROR(IF('T203'!K1667="","",'T203'!K1667)),"",IF('T203'!K1667="","",'T203'!K1667))</f>
        <v>A72528</v>
      </c>
      <c r="AN1667" s="216">
        <f t="shared" si="58"/>
        <v>1667</v>
      </c>
      <c r="AO1667" s="216" t="str">
        <f>IF(ISERROR('T203'!L1667),"",'T203'!L1667)</f>
        <v xml:space="preserve"> </v>
      </c>
      <c r="AP1667" s="216">
        <f t="shared" si="57"/>
        <v>1</v>
      </c>
    </row>
    <row r="1668" spans="38:42">
      <c r="AL1668" s="216" t="str">
        <f>IF(ISERROR(IF('T203'!B1668="","",'T203'!B1668)),"",IF('T203'!B1668="","",'T203'!B1668))</f>
        <v>AWI524</v>
      </c>
      <c r="AM1668" s="216" t="str">
        <f>IF(ISERROR(IF('T203'!K1668="","",'T203'!K1668)),"",IF('T203'!K1668="","",'T203'!K1668))</f>
        <v>A72530</v>
      </c>
      <c r="AN1668" s="216">
        <f t="shared" si="58"/>
        <v>1668</v>
      </c>
      <c r="AO1668" s="216" t="str">
        <f>IF(ISERROR('T203'!L1668),"",'T203'!L1668)</f>
        <v xml:space="preserve"> </v>
      </c>
      <c r="AP1668" s="216">
        <f t="shared" si="57"/>
        <v>1</v>
      </c>
    </row>
    <row r="1669" spans="38:42">
      <c r="AL1669" s="216" t="str">
        <f>IF(ISERROR(IF('T203'!B1669="","",'T203'!B1669)),"",IF('T203'!B1669="","",'T203'!B1669))</f>
        <v>AWI526</v>
      </c>
      <c r="AM1669" s="216" t="str">
        <f>IF(ISERROR(IF('T203'!K1669="","",'T203'!K1669)),"",IF('T203'!K1669="","",'T203'!K1669))</f>
        <v>A72530</v>
      </c>
      <c r="AN1669" s="216">
        <f t="shared" si="58"/>
        <v>1669</v>
      </c>
      <c r="AO1669" s="216" t="str">
        <f>IF(ISERROR('T203'!L1669),"",'T203'!L1669)</f>
        <v xml:space="preserve"> </v>
      </c>
      <c r="AP1669" s="216">
        <f t="shared" ref="AP1669:AP1732" si="59">IF(AO1669="",0,1)</f>
        <v>1</v>
      </c>
    </row>
    <row r="1670" spans="38:42">
      <c r="AL1670" s="216" t="str">
        <f>IF(ISERROR(IF('T203'!B1670="","",'T203'!B1670)),"",IF('T203'!B1670="","",'T203'!B1670))</f>
        <v>AWI528</v>
      </c>
      <c r="AM1670" s="216" t="str">
        <f>IF(ISERROR(IF('T203'!K1670="","",'T203'!K1670)),"",IF('T203'!K1670="","",'T203'!K1670))</f>
        <v>A72532</v>
      </c>
      <c r="AN1670" s="216">
        <f t="shared" si="58"/>
        <v>1670</v>
      </c>
      <c r="AO1670" s="216" t="str">
        <f>IF(ISERROR('T203'!L1670),"",'T203'!L1670)</f>
        <v xml:space="preserve"> </v>
      </c>
      <c r="AP1670" s="216">
        <f t="shared" si="59"/>
        <v>1</v>
      </c>
    </row>
    <row r="1671" spans="38:42">
      <c r="AL1671" s="216" t="str">
        <f>IF(ISERROR(IF('T203'!B1671="","",'T203'!B1671)),"",IF('T203'!B1671="","",'T203'!B1671))</f>
        <v>AWI530</v>
      </c>
      <c r="AM1671" s="216" t="str">
        <f>IF(ISERROR(IF('T203'!K1671="","",'T203'!K1671)),"",IF('T203'!K1671="","",'T203'!K1671))</f>
        <v>A72534</v>
      </c>
      <c r="AN1671" s="216">
        <f t="shared" si="58"/>
        <v>1671</v>
      </c>
      <c r="AO1671" s="216" t="str">
        <f>IF(ISERROR('T203'!L1671),"",'T203'!L1671)</f>
        <v xml:space="preserve"> </v>
      </c>
      <c r="AP1671" s="216">
        <f t="shared" si="59"/>
        <v>1</v>
      </c>
    </row>
    <row r="1672" spans="38:42">
      <c r="AL1672" s="216" t="str">
        <f>IF(ISERROR(IF('T203'!B1672="","",'T203'!B1672)),"",IF('T203'!B1672="","",'T203'!B1672))</f>
        <v/>
      </c>
      <c r="AM1672" s="216" t="str">
        <f>IF(ISERROR(IF('T203'!K1672="","",'T203'!K1672)),"",IF('T203'!K1672="","",'T203'!K1672))</f>
        <v>A72534</v>
      </c>
      <c r="AN1672" s="216">
        <f t="shared" si="58"/>
        <v>1672</v>
      </c>
      <c r="AO1672" s="216" t="str">
        <f>IF(ISERROR('T203'!L1672),"",'T203'!L1672)</f>
        <v xml:space="preserve"> </v>
      </c>
      <c r="AP1672" s="216">
        <f t="shared" si="59"/>
        <v>1</v>
      </c>
    </row>
    <row r="1673" spans="38:42">
      <c r="AL1673" s="216" t="str">
        <f>IF(ISERROR(IF('T203'!B1673="","",'T203'!B1673)),"",IF('T203'!B1673="","",'T203'!B1673))</f>
        <v/>
      </c>
      <c r="AM1673" s="216" t="str">
        <f>IF(ISERROR(IF('T203'!K1673="","",'T203'!K1673)),"",IF('T203'!K1673="","",'T203'!K1673))</f>
        <v>A72536</v>
      </c>
      <c r="AN1673" s="216">
        <f t="shared" si="58"/>
        <v>1673</v>
      </c>
      <c r="AO1673" s="216" t="str">
        <f>IF(ISERROR('T203'!L1673),"",'T203'!L1673)</f>
        <v xml:space="preserve"> </v>
      </c>
      <c r="AP1673" s="216">
        <f t="shared" si="59"/>
        <v>1</v>
      </c>
    </row>
    <row r="1674" spans="38:42">
      <c r="AL1674" s="216" t="str">
        <f>IF(ISERROR(IF('T203'!B1674="","",'T203'!B1674)),"",IF('T203'!B1674="","",'T203'!B1674))</f>
        <v/>
      </c>
      <c r="AM1674" s="216" t="str">
        <f>IF(ISERROR(IF('T203'!K1674="","",'T203'!K1674)),"",IF('T203'!K1674="","",'T203'!K1674))</f>
        <v>A72538</v>
      </c>
      <c r="AN1674" s="216">
        <f t="shared" si="58"/>
        <v>1674</v>
      </c>
      <c r="AO1674" s="216" t="str">
        <f>IF(ISERROR('T203'!L1674),"",'T203'!L1674)</f>
        <v xml:space="preserve"> </v>
      </c>
      <c r="AP1674" s="216">
        <f t="shared" si="59"/>
        <v>1</v>
      </c>
    </row>
    <row r="1675" spans="38:42">
      <c r="AL1675" s="216" t="str">
        <f>IF(ISERROR(IF('T203'!B1675="","",'T203'!B1675)),"",IF('T203'!B1675="","",'T203'!B1675))</f>
        <v/>
      </c>
      <c r="AM1675" s="216" t="str">
        <f>IF(ISERROR(IF('T203'!K1675="","",'T203'!K1675)),"",IF('T203'!K1675="","",'T203'!K1675))</f>
        <v>A72538</v>
      </c>
      <c r="AN1675" s="216">
        <f t="shared" si="58"/>
        <v>1675</v>
      </c>
      <c r="AO1675" s="216" t="str">
        <f>IF(ISERROR('T203'!L1675),"",'T203'!L1675)</f>
        <v xml:space="preserve"> </v>
      </c>
      <c r="AP1675" s="216">
        <f t="shared" si="59"/>
        <v>1</v>
      </c>
    </row>
    <row r="1676" spans="38:42">
      <c r="AL1676" s="216" t="str">
        <f>IF(ISERROR(IF('T203'!B1676="","",'T203'!B1676)),"",IF('T203'!B1676="","",'T203'!B1676))</f>
        <v/>
      </c>
      <c r="AM1676" s="216" t="str">
        <f>IF(ISERROR(IF('T203'!K1676="","",'T203'!K1676)),"",IF('T203'!K1676="","",'T203'!K1676))</f>
        <v>A73002</v>
      </c>
      <c r="AN1676" s="216">
        <f t="shared" si="58"/>
        <v>1676</v>
      </c>
      <c r="AO1676" s="216" t="str">
        <f>IF(ISERROR('T203'!L1676),"",'T203'!L1676)</f>
        <v xml:space="preserve"> </v>
      </c>
      <c r="AP1676" s="216">
        <f t="shared" si="59"/>
        <v>1</v>
      </c>
    </row>
    <row r="1677" spans="38:42">
      <c r="AL1677" s="216" t="str">
        <f>IF(ISERROR(IF('T203'!B1677="","",'T203'!B1677)),"",IF('T203'!B1677="","",'T203'!B1677))</f>
        <v/>
      </c>
      <c r="AM1677" s="216" t="str">
        <f>IF(ISERROR(IF('T203'!K1677="","",'T203'!K1677)),"",IF('T203'!K1677="","",'T203'!K1677))</f>
        <v>A73004</v>
      </c>
      <c r="AN1677" s="216">
        <f t="shared" ref="AN1677:AN1740" si="60">1+AN1676</f>
        <v>1677</v>
      </c>
      <c r="AO1677" s="216" t="str">
        <f>IF(ISERROR('T203'!L1677),"",'T203'!L1677)</f>
        <v>4-6</v>
      </c>
      <c r="AP1677" s="216">
        <f t="shared" si="59"/>
        <v>1</v>
      </c>
    </row>
    <row r="1678" spans="38:42">
      <c r="AL1678" s="216" t="str">
        <f>IF(ISERROR(IF('T203'!B1678="","",'T203'!B1678)),"",IF('T203'!B1678="","",'T203'!B1678))</f>
        <v/>
      </c>
      <c r="AM1678" s="216" t="str">
        <f>IF(ISERROR(IF('T203'!K1678="","",'T203'!K1678)),"",IF('T203'!K1678="","",'T203'!K1678))</f>
        <v>A73502</v>
      </c>
      <c r="AN1678" s="216">
        <f t="shared" si="60"/>
        <v>1678</v>
      </c>
      <c r="AO1678" s="216" t="str">
        <f>IF(ISERROR('T203'!L1678),"",'T203'!L1678)</f>
        <v xml:space="preserve"> </v>
      </c>
      <c r="AP1678" s="216">
        <f t="shared" si="59"/>
        <v>1</v>
      </c>
    </row>
    <row r="1679" spans="38:42">
      <c r="AL1679" s="216" t="str">
        <f>IF(ISERROR(IF('T203'!B1679="","",'T203'!B1679)),"",IF('T203'!B1679="","",'T203'!B1679))</f>
        <v/>
      </c>
      <c r="AM1679" s="216" t="str">
        <f>IF(ISERROR(IF('T203'!K1679="","",'T203'!K1679)),"",IF('T203'!K1679="","",'T203'!K1679))</f>
        <v>A73504</v>
      </c>
      <c r="AN1679" s="216">
        <f t="shared" si="60"/>
        <v>1679</v>
      </c>
      <c r="AO1679" s="216" t="str">
        <f>IF(ISERROR('T203'!L1679),"",'T203'!L1679)</f>
        <v xml:space="preserve"> </v>
      </c>
      <c r="AP1679" s="216">
        <f t="shared" si="59"/>
        <v>1</v>
      </c>
    </row>
    <row r="1680" spans="38:42">
      <c r="AL1680" s="216" t="str">
        <f>IF(ISERROR(IF('T203'!B1680="","",'T203'!B1680)),"",IF('T203'!B1680="","",'T203'!B1680))</f>
        <v/>
      </c>
      <c r="AM1680" s="216" t="str">
        <f>IF(ISERROR(IF('T203'!K1680="","",'T203'!K1680)),"",IF('T203'!K1680="","",'T203'!K1680))</f>
        <v>A73504</v>
      </c>
      <c r="AN1680" s="216">
        <f t="shared" si="60"/>
        <v>1680</v>
      </c>
      <c r="AO1680" s="216" t="str">
        <f>IF(ISERROR('T203'!L1680),"",'T203'!L1680)</f>
        <v xml:space="preserve"> </v>
      </c>
      <c r="AP1680" s="216">
        <f t="shared" si="59"/>
        <v>1</v>
      </c>
    </row>
    <row r="1681" spans="38:42">
      <c r="AL1681" s="216" t="str">
        <f>IF(ISERROR(IF('T203'!B1681="","",'T203'!B1681)),"",IF('T203'!B1681="","",'T203'!B1681))</f>
        <v/>
      </c>
      <c r="AM1681" s="216" t="str">
        <f>IF(ISERROR(IF('T203'!K1681="","",'T203'!K1681)),"",IF('T203'!K1681="","",'T203'!K1681))</f>
        <v>A73506</v>
      </c>
      <c r="AN1681" s="216">
        <f t="shared" si="60"/>
        <v>1681</v>
      </c>
      <c r="AO1681" s="216" t="str">
        <f>IF(ISERROR('T203'!L1681),"",'T203'!L1681)</f>
        <v xml:space="preserve"> </v>
      </c>
      <c r="AP1681" s="216">
        <f t="shared" si="59"/>
        <v>1</v>
      </c>
    </row>
    <row r="1682" spans="38:42">
      <c r="AL1682" s="216" t="str">
        <f>IF(ISERROR(IF('T203'!B1682="","",'T203'!B1682)),"",IF('T203'!B1682="","",'T203'!B1682))</f>
        <v/>
      </c>
      <c r="AM1682" s="216" t="str">
        <f>IF(ISERROR(IF('T203'!K1682="","",'T203'!K1682)),"",IF('T203'!K1682="","",'T203'!K1682))</f>
        <v>A73506</v>
      </c>
      <c r="AN1682" s="216">
        <f t="shared" si="60"/>
        <v>1682</v>
      </c>
      <c r="AO1682" s="216" t="str">
        <f>IF(ISERROR('T203'!L1682),"",'T203'!L1682)</f>
        <v xml:space="preserve"> </v>
      </c>
      <c r="AP1682" s="216">
        <f t="shared" si="59"/>
        <v>1</v>
      </c>
    </row>
    <row r="1683" spans="38:42">
      <c r="AL1683" s="216" t="str">
        <f>IF(ISERROR(IF('T203'!B1683="","",'T203'!B1683)),"",IF('T203'!B1683="","",'T203'!B1683))</f>
        <v/>
      </c>
      <c r="AM1683" s="216" t="str">
        <f>IF(ISERROR(IF('T203'!K1683="","",'T203'!K1683)),"",IF('T203'!K1683="","",'T203'!K1683))</f>
        <v>A73508</v>
      </c>
      <c r="AN1683" s="216">
        <f t="shared" si="60"/>
        <v>1683</v>
      </c>
      <c r="AO1683" s="216" t="str">
        <f>IF(ISERROR('T203'!L1683),"",'T203'!L1683)</f>
        <v xml:space="preserve"> </v>
      </c>
      <c r="AP1683" s="216">
        <f t="shared" si="59"/>
        <v>1</v>
      </c>
    </row>
    <row r="1684" spans="38:42">
      <c r="AL1684" s="216" t="str">
        <f>IF(ISERROR(IF('T203'!B1684="","",'T203'!B1684)),"",IF('T203'!B1684="","",'T203'!B1684))</f>
        <v/>
      </c>
      <c r="AM1684" s="216" t="str">
        <f>IF(ISERROR(IF('T203'!K1684="","",'T203'!K1684)),"",IF('T203'!K1684="","",'T203'!K1684))</f>
        <v>A73508</v>
      </c>
      <c r="AN1684" s="216">
        <f t="shared" si="60"/>
        <v>1684</v>
      </c>
      <c r="AO1684" s="216" t="str">
        <f>IF(ISERROR('T203'!L1684),"",'T203'!L1684)</f>
        <v xml:space="preserve"> </v>
      </c>
      <c r="AP1684" s="216">
        <f t="shared" si="59"/>
        <v>1</v>
      </c>
    </row>
    <row r="1685" spans="38:42">
      <c r="AL1685" s="216" t="str">
        <f>IF(ISERROR(IF('T203'!B1685="","",'T203'!B1685)),"",IF('T203'!B1685="","",'T203'!B1685))</f>
        <v/>
      </c>
      <c r="AM1685" s="216" t="str">
        <f>IF(ISERROR(IF('T203'!K1685="","",'T203'!K1685)),"",IF('T203'!K1685="","",'T203'!K1685))</f>
        <v>A74502</v>
      </c>
      <c r="AN1685" s="216">
        <f t="shared" si="60"/>
        <v>1685</v>
      </c>
      <c r="AO1685" s="216" t="str">
        <f>IF(ISERROR('T203'!L1685),"",'T203'!L1685)</f>
        <v xml:space="preserve"> </v>
      </c>
      <c r="AP1685" s="216">
        <f t="shared" si="59"/>
        <v>1</v>
      </c>
    </row>
    <row r="1686" spans="38:42">
      <c r="AL1686" s="216" t="str">
        <f>IF(ISERROR(IF('T203'!B1686="","",'T203'!B1686)),"",IF('T203'!B1686="","",'T203'!B1686))</f>
        <v/>
      </c>
      <c r="AM1686" s="216" t="str">
        <f>IF(ISERROR(IF('T203'!K1686="","",'T203'!K1686)),"",IF('T203'!K1686="","",'T203'!K1686))</f>
        <v>A74502</v>
      </c>
      <c r="AN1686" s="216">
        <f t="shared" si="60"/>
        <v>1686</v>
      </c>
      <c r="AO1686" s="216" t="str">
        <f>IF(ISERROR('T203'!L1686),"",'T203'!L1686)</f>
        <v xml:space="preserve"> </v>
      </c>
      <c r="AP1686" s="216">
        <f t="shared" si="59"/>
        <v>1</v>
      </c>
    </row>
    <row r="1687" spans="38:42">
      <c r="AL1687" s="216" t="str">
        <f>IF(ISERROR(IF('T203'!B1687="","",'T203'!B1687)),"",IF('T203'!B1687="","",'T203'!B1687))</f>
        <v/>
      </c>
      <c r="AM1687" s="216" t="str">
        <f>IF(ISERROR(IF('T203'!K1687="","",'T203'!K1687)),"",IF('T203'!K1687="","",'T203'!K1687))</f>
        <v>A74504</v>
      </c>
      <c r="AN1687" s="216">
        <f t="shared" si="60"/>
        <v>1687</v>
      </c>
      <c r="AO1687" s="216" t="str">
        <f>IF(ISERROR('T203'!L1687),"",'T203'!L1687)</f>
        <v xml:space="preserve"> </v>
      </c>
      <c r="AP1687" s="216">
        <f t="shared" si="59"/>
        <v>1</v>
      </c>
    </row>
    <row r="1688" spans="38:42">
      <c r="AL1688" s="216" t="str">
        <f>IF(ISERROR(IF('T203'!B1688="","",'T203'!B1688)),"",IF('T203'!B1688="","",'T203'!B1688))</f>
        <v/>
      </c>
      <c r="AM1688" s="216" t="str">
        <f>IF(ISERROR(IF('T203'!K1688="","",'T203'!K1688)),"",IF('T203'!K1688="","",'T203'!K1688))</f>
        <v>A74504</v>
      </c>
      <c r="AN1688" s="216">
        <f t="shared" si="60"/>
        <v>1688</v>
      </c>
      <c r="AO1688" s="216" t="str">
        <f>IF(ISERROR('T203'!L1688),"",'T203'!L1688)</f>
        <v xml:space="preserve"> </v>
      </c>
      <c r="AP1688" s="216">
        <f t="shared" si="59"/>
        <v>1</v>
      </c>
    </row>
    <row r="1689" spans="38:42">
      <c r="AL1689" s="216" t="str">
        <f>IF(ISERROR(IF('T203'!B1689="","",'T203'!B1689)),"",IF('T203'!B1689="","",'T203'!B1689))</f>
        <v/>
      </c>
      <c r="AM1689" s="216" t="str">
        <f>IF(ISERROR(IF('T203'!K1689="","",'T203'!K1689)),"",IF('T203'!K1689="","",'T203'!K1689))</f>
        <v>A74506</v>
      </c>
      <c r="AN1689" s="216">
        <f t="shared" si="60"/>
        <v>1689</v>
      </c>
      <c r="AO1689" s="216" t="str">
        <f>IF(ISERROR('T203'!L1689),"",'T203'!L1689)</f>
        <v xml:space="preserve"> </v>
      </c>
      <c r="AP1689" s="216">
        <f t="shared" si="59"/>
        <v>1</v>
      </c>
    </row>
    <row r="1690" spans="38:42">
      <c r="AL1690" s="216" t="str">
        <f>IF(ISERROR(IF('T203'!B1690="","",'T203'!B1690)),"",IF('T203'!B1690="","",'T203'!B1690))</f>
        <v/>
      </c>
      <c r="AM1690" s="216" t="str">
        <f>IF(ISERROR(IF('T203'!K1690="","",'T203'!K1690)),"",IF('T203'!K1690="","",'T203'!K1690))</f>
        <v>A74508</v>
      </c>
      <c r="AN1690" s="216">
        <f t="shared" si="60"/>
        <v>1690</v>
      </c>
      <c r="AO1690" s="216" t="str">
        <f>IF(ISERROR('T203'!L1690),"",'T203'!L1690)</f>
        <v xml:space="preserve"> </v>
      </c>
      <c r="AP1690" s="216">
        <f t="shared" si="59"/>
        <v>1</v>
      </c>
    </row>
    <row r="1691" spans="38:42">
      <c r="AL1691" s="216" t="str">
        <f>IF(ISERROR(IF('T203'!B1691="","",'T203'!B1691)),"",IF('T203'!B1691="","",'T203'!B1691))</f>
        <v/>
      </c>
      <c r="AM1691" s="216" t="str">
        <f>IF(ISERROR(IF('T203'!K1691="","",'T203'!K1691)),"",IF('T203'!K1691="","",'T203'!K1691))</f>
        <v>A74509</v>
      </c>
      <c r="AN1691" s="216">
        <f t="shared" si="60"/>
        <v>1691</v>
      </c>
      <c r="AO1691" s="216" t="str">
        <f>IF(ISERROR('T203'!L1691),"",'T203'!L1691)</f>
        <v xml:space="preserve"> </v>
      </c>
      <c r="AP1691" s="216">
        <f t="shared" si="59"/>
        <v>1</v>
      </c>
    </row>
    <row r="1692" spans="38:42">
      <c r="AL1692" s="216" t="str">
        <f>IF(ISERROR(IF('T203'!B1692="","",'T203'!B1692)),"",IF('T203'!B1692="","",'T203'!B1692))</f>
        <v/>
      </c>
      <c r="AM1692" s="216" t="str">
        <f>IF(ISERROR(IF('T203'!K1692="","",'T203'!K1692)),"",IF('T203'!K1692="","",'T203'!K1692))</f>
        <v>A74509</v>
      </c>
      <c r="AN1692" s="216">
        <f t="shared" si="60"/>
        <v>1692</v>
      </c>
      <c r="AO1692" s="216" t="str">
        <f>IF(ISERROR('T203'!L1692),"",'T203'!L1692)</f>
        <v xml:space="preserve"> </v>
      </c>
      <c r="AP1692" s="216">
        <f t="shared" si="59"/>
        <v>1</v>
      </c>
    </row>
    <row r="1693" spans="38:42">
      <c r="AL1693" s="216" t="str">
        <f>IF(ISERROR(IF('T203'!B1693="","",'T203'!B1693)),"",IF('T203'!B1693="","",'T203'!B1693))</f>
        <v/>
      </c>
      <c r="AM1693" s="216" t="str">
        <f>IF(ISERROR(IF('T203'!K1693="","",'T203'!K1693)),"",IF('T203'!K1693="","",'T203'!K1693))</f>
        <v>A74510</v>
      </c>
      <c r="AN1693" s="216">
        <f t="shared" si="60"/>
        <v>1693</v>
      </c>
      <c r="AO1693" s="216" t="str">
        <f>IF(ISERROR('T203'!L1693),"",'T203'!L1693)</f>
        <v xml:space="preserve"> </v>
      </c>
      <c r="AP1693" s="216">
        <f t="shared" si="59"/>
        <v>1</v>
      </c>
    </row>
    <row r="1694" spans="38:42">
      <c r="AL1694" s="216" t="str">
        <f>IF(ISERROR(IF('T203'!B1694="","",'T203'!B1694)),"",IF('T203'!B1694="","",'T203'!B1694))</f>
        <v/>
      </c>
      <c r="AM1694" s="216" t="str">
        <f>IF(ISERROR(IF('T203'!K1694="","",'T203'!K1694)),"",IF('T203'!K1694="","",'T203'!K1694))</f>
        <v>A74512</v>
      </c>
      <c r="AN1694" s="216">
        <f t="shared" si="60"/>
        <v>1694</v>
      </c>
      <c r="AO1694" s="216" t="str">
        <f>IF(ISERROR('T203'!L1694),"",'T203'!L1694)</f>
        <v xml:space="preserve"> </v>
      </c>
      <c r="AP1694" s="216">
        <f t="shared" si="59"/>
        <v>1</v>
      </c>
    </row>
    <row r="1695" spans="38:42">
      <c r="AL1695" s="216" t="str">
        <f>IF(ISERROR(IF('T203'!B1695="","",'T203'!B1695)),"",IF('T203'!B1695="","",'T203'!B1695))</f>
        <v/>
      </c>
      <c r="AM1695" s="216" t="str">
        <f>IF(ISERROR(IF('T203'!K1695="","",'T203'!K1695)),"",IF('T203'!K1695="","",'T203'!K1695))</f>
        <v>A75502</v>
      </c>
      <c r="AN1695" s="216">
        <f t="shared" si="60"/>
        <v>1695</v>
      </c>
      <c r="AO1695" s="216" t="str">
        <f>IF(ISERROR('T203'!L1695),"",'T203'!L1695)</f>
        <v xml:space="preserve"> </v>
      </c>
      <c r="AP1695" s="216">
        <f t="shared" si="59"/>
        <v>1</v>
      </c>
    </row>
    <row r="1696" spans="38:42">
      <c r="AL1696" s="216" t="str">
        <f>IF(ISERROR(IF('T203'!B1696="","",'T203'!B1696)),"",IF('T203'!B1696="","",'T203'!B1696))</f>
        <v/>
      </c>
      <c r="AM1696" s="216" t="str">
        <f>IF(ISERROR(IF('T203'!K1696="","",'T203'!K1696)),"",IF('T203'!K1696="","",'T203'!K1696))</f>
        <v>A75502</v>
      </c>
      <c r="AN1696" s="216">
        <f t="shared" si="60"/>
        <v>1696</v>
      </c>
      <c r="AO1696" s="216" t="str">
        <f>IF(ISERROR('T203'!L1696),"",'T203'!L1696)</f>
        <v xml:space="preserve"> </v>
      </c>
      <c r="AP1696" s="216">
        <f t="shared" si="59"/>
        <v>1</v>
      </c>
    </row>
    <row r="1697" spans="38:42">
      <c r="AL1697" s="216" t="str">
        <f>IF(ISERROR(IF('T203'!B1697="","",'T203'!B1697)),"",IF('T203'!B1697="","",'T203'!B1697))</f>
        <v/>
      </c>
      <c r="AM1697" s="216" t="str">
        <f>IF(ISERROR(IF('T203'!K1697="","",'T203'!K1697)),"",IF('T203'!K1697="","",'T203'!K1697))</f>
        <v>A75503</v>
      </c>
      <c r="AN1697" s="216">
        <f t="shared" si="60"/>
        <v>1697</v>
      </c>
      <c r="AO1697" s="216" t="str">
        <f>IF(ISERROR('T203'!L1697),"",'T203'!L1697)</f>
        <v xml:space="preserve"> </v>
      </c>
      <c r="AP1697" s="216">
        <f t="shared" si="59"/>
        <v>1</v>
      </c>
    </row>
    <row r="1698" spans="38:42">
      <c r="AL1698" s="216" t="str">
        <f>IF(ISERROR(IF('T203'!B1698="","",'T203'!B1698)),"",IF('T203'!B1698="","",'T203'!B1698))</f>
        <v/>
      </c>
      <c r="AM1698" s="216" t="str">
        <f>IF(ISERROR(IF('T203'!K1698="","",'T203'!K1698)),"",IF('T203'!K1698="","",'T203'!K1698))</f>
        <v>A75503</v>
      </c>
      <c r="AN1698" s="216">
        <f t="shared" si="60"/>
        <v>1698</v>
      </c>
      <c r="AO1698" s="216" t="str">
        <f>IF(ISERROR('T203'!L1698),"",'T203'!L1698)</f>
        <v xml:space="preserve"> </v>
      </c>
      <c r="AP1698" s="216">
        <f t="shared" si="59"/>
        <v>1</v>
      </c>
    </row>
    <row r="1699" spans="38:42">
      <c r="AL1699" s="216" t="str">
        <f>IF(ISERROR(IF('T203'!B1699="","",'T203'!B1699)),"",IF('T203'!B1699="","",'T203'!B1699))</f>
        <v/>
      </c>
      <c r="AM1699" s="216" t="str">
        <f>IF(ISERROR(IF('T203'!K1699="","",'T203'!K1699)),"",IF('T203'!K1699="","",'T203'!K1699))</f>
        <v>A75504</v>
      </c>
      <c r="AN1699" s="216">
        <f t="shared" si="60"/>
        <v>1699</v>
      </c>
      <c r="AO1699" s="216" t="str">
        <f>IF(ISERROR('T203'!L1699),"",'T203'!L1699)</f>
        <v xml:space="preserve"> </v>
      </c>
      <c r="AP1699" s="216">
        <f t="shared" si="59"/>
        <v>1</v>
      </c>
    </row>
    <row r="1700" spans="38:42">
      <c r="AL1700" s="216" t="str">
        <f>IF(ISERROR(IF('T203'!B1700="","",'T203'!B1700)),"",IF('T203'!B1700="","",'T203'!B1700))</f>
        <v/>
      </c>
      <c r="AM1700" s="216" t="str">
        <f>IF(ISERROR(IF('T203'!K1700="","",'T203'!K1700)),"",IF('T203'!K1700="","",'T203'!K1700))</f>
        <v>A75504</v>
      </c>
      <c r="AN1700" s="216">
        <f t="shared" si="60"/>
        <v>1700</v>
      </c>
      <c r="AO1700" s="216" t="str">
        <f>IF(ISERROR('T203'!L1700),"",'T203'!L1700)</f>
        <v xml:space="preserve"> </v>
      </c>
      <c r="AP1700" s="216">
        <f t="shared" si="59"/>
        <v>1</v>
      </c>
    </row>
    <row r="1701" spans="38:42">
      <c r="AL1701" s="216" t="str">
        <f>IF(ISERROR(IF('T203'!B1701="","",'T203'!B1701)),"",IF('T203'!B1701="","",'T203'!B1701))</f>
        <v/>
      </c>
      <c r="AM1701" s="216" t="str">
        <f>IF(ISERROR(IF('T203'!K1701="","",'T203'!K1701)),"",IF('T203'!K1701="","",'T203'!K1701))</f>
        <v>A75506</v>
      </c>
      <c r="AN1701" s="216">
        <f t="shared" si="60"/>
        <v>1701</v>
      </c>
      <c r="AO1701" s="216" t="str">
        <f>IF(ISERROR('T203'!L1701),"",'T203'!L1701)</f>
        <v xml:space="preserve"> </v>
      </c>
      <c r="AP1701" s="216">
        <f t="shared" si="59"/>
        <v>1</v>
      </c>
    </row>
    <row r="1702" spans="38:42">
      <c r="AL1702" s="216" t="str">
        <f>IF(ISERROR(IF('T203'!B1702="","",'T203'!B1702)),"",IF('T203'!B1702="","",'T203'!B1702))</f>
        <v/>
      </c>
      <c r="AM1702" s="216" t="str">
        <f>IF(ISERROR(IF('T203'!K1702="","",'T203'!K1702)),"",IF('T203'!K1702="","",'T203'!K1702))</f>
        <v>A75508</v>
      </c>
      <c r="AN1702" s="216">
        <f t="shared" si="60"/>
        <v>1702</v>
      </c>
      <c r="AO1702" s="216" t="str">
        <f>IF(ISERROR('T203'!L1702),"",'T203'!L1702)</f>
        <v xml:space="preserve"> </v>
      </c>
      <c r="AP1702" s="216">
        <f t="shared" si="59"/>
        <v>1</v>
      </c>
    </row>
    <row r="1703" spans="38:42">
      <c r="AL1703" s="216" t="str">
        <f>IF(ISERROR(IF('T203'!B1703="","",'T203'!B1703)),"",IF('T203'!B1703="","",'T203'!B1703))</f>
        <v/>
      </c>
      <c r="AM1703" s="216" t="str">
        <f>IF(ISERROR(IF('T203'!K1703="","",'T203'!K1703)),"",IF('T203'!K1703="","",'T203'!K1703))</f>
        <v>A75510</v>
      </c>
      <c r="AN1703" s="216">
        <f t="shared" si="60"/>
        <v>1703</v>
      </c>
      <c r="AO1703" s="216" t="str">
        <f>IF(ISERROR('T203'!L1703),"",'T203'!L1703)</f>
        <v xml:space="preserve"> </v>
      </c>
      <c r="AP1703" s="216">
        <f t="shared" si="59"/>
        <v>1</v>
      </c>
    </row>
    <row r="1704" spans="38:42">
      <c r="AL1704" s="216" t="str">
        <f>IF(ISERROR(IF('T203'!B1704="","",'T203'!B1704)),"",IF('T203'!B1704="","",'T203'!B1704))</f>
        <v/>
      </c>
      <c r="AM1704" s="216" t="str">
        <f>IF(ISERROR(IF('T203'!K1704="","",'T203'!K1704)),"",IF('T203'!K1704="","",'T203'!K1704))</f>
        <v>A75512</v>
      </c>
      <c r="AN1704" s="216">
        <f t="shared" si="60"/>
        <v>1704</v>
      </c>
      <c r="AO1704" s="216" t="str">
        <f>IF(ISERROR('T203'!L1704),"",'T203'!L1704)</f>
        <v xml:space="preserve"> </v>
      </c>
      <c r="AP1704" s="216">
        <f t="shared" si="59"/>
        <v>1</v>
      </c>
    </row>
    <row r="1705" spans="38:42">
      <c r="AL1705" s="216" t="str">
        <f>IF(ISERROR(IF('T203'!B1705="","",'T203'!B1705)),"",IF('T203'!B1705="","",'T203'!B1705))</f>
        <v/>
      </c>
      <c r="AM1705" s="216" t="str">
        <f>IF(ISERROR(IF('T203'!K1705="","",'T203'!K1705)),"",IF('T203'!K1705="","",'T203'!K1705))</f>
        <v>A75514</v>
      </c>
      <c r="AN1705" s="216">
        <f t="shared" si="60"/>
        <v>1705</v>
      </c>
      <c r="AO1705" s="216" t="str">
        <f>IF(ISERROR('T203'!L1705),"",'T203'!L1705)</f>
        <v xml:space="preserve"> </v>
      </c>
      <c r="AP1705" s="216">
        <f t="shared" si="59"/>
        <v>1</v>
      </c>
    </row>
    <row r="1706" spans="38:42">
      <c r="AL1706" s="216" t="str">
        <f>IF(ISERROR(IF('T203'!B1706="","",'T203'!B1706)),"",IF('T203'!B1706="","",'T203'!B1706))</f>
        <v/>
      </c>
      <c r="AM1706" s="216" t="str">
        <f>IF(ISERROR(IF('T203'!K1706="","",'T203'!K1706)),"",IF('T203'!K1706="","",'T203'!K1706))</f>
        <v>A75516</v>
      </c>
      <c r="AN1706" s="216">
        <f t="shared" si="60"/>
        <v>1706</v>
      </c>
      <c r="AO1706" s="216" t="str">
        <f>IF(ISERROR('T203'!L1706),"",'T203'!L1706)</f>
        <v xml:space="preserve"> </v>
      </c>
      <c r="AP1706" s="216">
        <f t="shared" si="59"/>
        <v>1</v>
      </c>
    </row>
    <row r="1707" spans="38:42">
      <c r="AL1707" s="216" t="str">
        <f>IF(ISERROR(IF('T203'!B1707="","",'T203'!B1707)),"",IF('T203'!B1707="","",'T203'!B1707))</f>
        <v/>
      </c>
      <c r="AM1707" s="216" t="str">
        <f>IF(ISERROR(IF('T203'!K1707="","",'T203'!K1707)),"",IF('T203'!K1707="","",'T203'!K1707))</f>
        <v>A75518</v>
      </c>
      <c r="AN1707" s="216">
        <f t="shared" si="60"/>
        <v>1707</v>
      </c>
      <c r="AO1707" s="216" t="str">
        <f>IF(ISERROR('T203'!L1707),"",'T203'!L1707)</f>
        <v xml:space="preserve"> </v>
      </c>
      <c r="AP1707" s="216">
        <f t="shared" si="59"/>
        <v>1</v>
      </c>
    </row>
    <row r="1708" spans="38:42">
      <c r="AL1708" s="216" t="str">
        <f>IF(ISERROR(IF('T203'!B1708="","",'T203'!B1708)),"",IF('T203'!B1708="","",'T203'!B1708))</f>
        <v/>
      </c>
      <c r="AM1708" s="216" t="str">
        <f>IF(ISERROR(IF('T203'!K1708="","",'T203'!K1708)),"",IF('T203'!K1708="","",'T203'!K1708))</f>
        <v>A75520</v>
      </c>
      <c r="AN1708" s="216">
        <f t="shared" si="60"/>
        <v>1708</v>
      </c>
      <c r="AO1708" s="216" t="str">
        <f>IF(ISERROR('T203'!L1708),"",'T203'!L1708)</f>
        <v xml:space="preserve"> </v>
      </c>
      <c r="AP1708" s="216">
        <f t="shared" si="59"/>
        <v>1</v>
      </c>
    </row>
    <row r="1709" spans="38:42">
      <c r="AL1709" s="216" t="str">
        <f>IF(ISERROR(IF('T203'!B1709="","",'T203'!B1709)),"",IF('T203'!B1709="","",'T203'!B1709))</f>
        <v/>
      </c>
      <c r="AM1709" s="216" t="str">
        <f>IF(ISERROR(IF('T203'!K1709="","",'T203'!K1709)),"",IF('T203'!K1709="","",'T203'!K1709))</f>
        <v>A75522</v>
      </c>
      <c r="AN1709" s="216">
        <f t="shared" si="60"/>
        <v>1709</v>
      </c>
      <c r="AO1709" s="216" t="str">
        <f>IF(ISERROR('T203'!L1709),"",'T203'!L1709)</f>
        <v xml:space="preserve"> </v>
      </c>
      <c r="AP1709" s="216">
        <f t="shared" si="59"/>
        <v>1</v>
      </c>
    </row>
    <row r="1710" spans="38:42">
      <c r="AL1710" s="216" t="str">
        <f>IF(ISERROR(IF('T203'!B1710="","",'T203'!B1710)),"",IF('T203'!B1710="","",'T203'!B1710))</f>
        <v/>
      </c>
      <c r="AM1710" s="216" t="str">
        <f>IF(ISERROR(IF('T203'!K1710="","",'T203'!K1710)),"",IF('T203'!K1710="","",'T203'!K1710))</f>
        <v>A75524</v>
      </c>
      <c r="AN1710" s="216">
        <f t="shared" si="60"/>
        <v>1710</v>
      </c>
      <c r="AO1710" s="216" t="str">
        <f>IF(ISERROR('T203'!L1710),"",'T203'!L1710)</f>
        <v xml:space="preserve"> </v>
      </c>
      <c r="AP1710" s="216">
        <f t="shared" si="59"/>
        <v>1</v>
      </c>
    </row>
    <row r="1711" spans="38:42">
      <c r="AL1711" s="216" t="str">
        <f>IF(ISERROR(IF('T203'!B1711="","",'T203'!B1711)),"",IF('T203'!B1711="","",'T203'!B1711))</f>
        <v/>
      </c>
      <c r="AM1711" s="216" t="str">
        <f>IF(ISERROR(IF('T203'!K1711="","",'T203'!K1711)),"",IF('T203'!K1711="","",'T203'!K1711))</f>
        <v>A75526</v>
      </c>
      <c r="AN1711" s="216">
        <f t="shared" si="60"/>
        <v>1711</v>
      </c>
      <c r="AO1711" s="216" t="str">
        <f>IF(ISERROR('T203'!L1711),"",'T203'!L1711)</f>
        <v xml:space="preserve"> </v>
      </c>
      <c r="AP1711" s="216">
        <f t="shared" si="59"/>
        <v>1</v>
      </c>
    </row>
    <row r="1712" spans="38:42">
      <c r="AL1712" s="216" t="str">
        <f>IF(ISERROR(IF('T203'!B1712="","",'T203'!B1712)),"",IF('T203'!B1712="","",'T203'!B1712))</f>
        <v/>
      </c>
      <c r="AM1712" s="216" t="str">
        <f>IF(ISERROR(IF('T203'!K1712="","",'T203'!K1712)),"",IF('T203'!K1712="","",'T203'!K1712))</f>
        <v>A75528</v>
      </c>
      <c r="AN1712" s="216">
        <f t="shared" si="60"/>
        <v>1712</v>
      </c>
      <c r="AO1712" s="216" t="str">
        <f>IF(ISERROR('T203'!L1712),"",'T203'!L1712)</f>
        <v xml:space="preserve"> </v>
      </c>
      <c r="AP1712" s="216">
        <f t="shared" si="59"/>
        <v>1</v>
      </c>
    </row>
    <row r="1713" spans="38:42">
      <c r="AL1713" s="216" t="str">
        <f>IF(ISERROR(IF('T203'!B1713="","",'T203'!B1713)),"",IF('T203'!B1713="","",'T203'!B1713))</f>
        <v/>
      </c>
      <c r="AM1713" s="216" t="str">
        <f>IF(ISERROR(IF('T203'!K1713="","",'T203'!K1713)),"",IF('T203'!K1713="","",'T203'!K1713))</f>
        <v>A76002</v>
      </c>
      <c r="AN1713" s="216">
        <f t="shared" si="60"/>
        <v>1713</v>
      </c>
      <c r="AO1713" s="216" t="str">
        <f>IF(ISERROR('T203'!L1713),"",'T203'!L1713)</f>
        <v>1A -3</v>
      </c>
      <c r="AP1713" s="216">
        <f t="shared" si="59"/>
        <v>1</v>
      </c>
    </row>
    <row r="1714" spans="38:42">
      <c r="AL1714" s="216" t="str">
        <f>IF(ISERROR(IF('T203'!B1714="","",'T203'!B1714)),"",IF('T203'!B1714="","",'T203'!B1714))</f>
        <v/>
      </c>
      <c r="AM1714" s="216" t="str">
        <f>IF(ISERROR(IF('T203'!K1714="","",'T203'!K1714)),"",IF('T203'!K1714="","",'T203'!K1714))</f>
        <v>A76002</v>
      </c>
      <c r="AN1714" s="216">
        <f t="shared" si="60"/>
        <v>1714</v>
      </c>
      <c r="AO1714" s="216" t="str">
        <f>IF(ISERROR('T203'!L1714),"",'T203'!L1714)</f>
        <v>1B -3</v>
      </c>
      <c r="AP1714" s="216">
        <f t="shared" si="59"/>
        <v>1</v>
      </c>
    </row>
    <row r="1715" spans="38:42">
      <c r="AL1715" s="216" t="str">
        <f>IF(ISERROR(IF('T203'!B1715="","",'T203'!B1715)),"",IF('T203'!B1715="","",'T203'!B1715))</f>
        <v/>
      </c>
      <c r="AM1715" s="216" t="str">
        <f>IF(ISERROR(IF('T203'!K1715="","",'T203'!K1715)),"",IF('T203'!K1715="","",'T203'!K1715))</f>
        <v>A76004</v>
      </c>
      <c r="AN1715" s="216">
        <f t="shared" si="60"/>
        <v>1715</v>
      </c>
      <c r="AO1715" s="216" t="str">
        <f>IF(ISERROR('T203'!L1715),"",'T203'!L1715)</f>
        <v>1A-3</v>
      </c>
      <c r="AP1715" s="216">
        <f t="shared" si="59"/>
        <v>1</v>
      </c>
    </row>
    <row r="1716" spans="38:42">
      <c r="AL1716" s="216" t="str">
        <f>IF(ISERROR(IF('T203'!B1716="","",'T203'!B1716)),"",IF('T203'!B1716="","",'T203'!B1716))</f>
        <v/>
      </c>
      <c r="AM1716" s="216" t="str">
        <f>IF(ISERROR(IF('T203'!K1716="","",'T203'!K1716)),"",IF('T203'!K1716="","",'T203'!K1716))</f>
        <v>A76004</v>
      </c>
      <c r="AN1716" s="216">
        <f t="shared" si="60"/>
        <v>1716</v>
      </c>
      <c r="AO1716" s="216" t="str">
        <f>IF(ISERROR('T203'!L1716),"",'T203'!L1716)</f>
        <v>1B-3</v>
      </c>
      <c r="AP1716" s="216">
        <f t="shared" si="59"/>
        <v>1</v>
      </c>
    </row>
    <row r="1717" spans="38:42">
      <c r="AL1717" s="216" t="str">
        <f>IF(ISERROR(IF('T203'!B1717="","",'T203'!B1717)),"",IF('T203'!B1717="","",'T203'!B1717))</f>
        <v/>
      </c>
      <c r="AM1717" s="216" t="str">
        <f>IF(ISERROR(IF('T203'!K1717="","",'T203'!K1717)),"",IF('T203'!K1717="","",'T203'!K1717))</f>
        <v>A76004</v>
      </c>
      <c r="AN1717" s="216">
        <f t="shared" si="60"/>
        <v>1717</v>
      </c>
      <c r="AO1717" s="216" t="str">
        <f>IF(ISERROR('T203'!L1717),"",'T203'!L1717)</f>
        <v>3</v>
      </c>
      <c r="AP1717" s="216">
        <f t="shared" si="59"/>
        <v>1</v>
      </c>
    </row>
    <row r="1718" spans="38:42">
      <c r="AL1718" s="216" t="str">
        <f>IF(ISERROR(IF('T203'!B1718="","",'T203'!B1718)),"",IF('T203'!B1718="","",'T203'!B1718))</f>
        <v/>
      </c>
      <c r="AM1718" s="216" t="str">
        <f>IF(ISERROR(IF('T203'!K1718="","",'T203'!K1718)),"",IF('T203'!K1718="","",'T203'!K1718))</f>
        <v>A76004</v>
      </c>
      <c r="AN1718" s="216">
        <f t="shared" si="60"/>
        <v>1718</v>
      </c>
      <c r="AO1718" s="216" t="str">
        <f>IF(ISERROR('T203'!L1718),"",'T203'!L1718)</f>
        <v>4-10</v>
      </c>
      <c r="AP1718" s="216">
        <f t="shared" si="59"/>
        <v>1</v>
      </c>
    </row>
    <row r="1719" spans="38:42">
      <c r="AL1719" s="216" t="str">
        <f>IF(ISERROR(IF('T203'!B1719="","",'T203'!B1719)),"",IF('T203'!B1719="","",'T203'!B1719))</f>
        <v/>
      </c>
      <c r="AM1719" s="216" t="str">
        <f>IF(ISERROR(IF('T203'!K1719="","",'T203'!K1719)),"",IF('T203'!K1719="","",'T203'!K1719))</f>
        <v>A76004</v>
      </c>
      <c r="AN1719" s="216">
        <f t="shared" si="60"/>
        <v>1719</v>
      </c>
      <c r="AO1719" s="216" t="str">
        <f>IF(ISERROR('T203'!L1719),"",'T203'!L1719)</f>
        <v>4-12</v>
      </c>
      <c r="AP1719" s="216">
        <f t="shared" si="59"/>
        <v>1</v>
      </c>
    </row>
    <row r="1720" spans="38:42">
      <c r="AL1720" s="216" t="str">
        <f>IF(ISERROR(IF('T203'!B1720="","",'T203'!B1720)),"",IF('T203'!B1720="","",'T203'!B1720))</f>
        <v/>
      </c>
      <c r="AM1720" s="216" t="str">
        <f>IF(ISERROR(IF('T203'!K1720="","",'T203'!K1720)),"",IF('T203'!K1720="","",'T203'!K1720))</f>
        <v>A76502</v>
      </c>
      <c r="AN1720" s="216">
        <f t="shared" si="60"/>
        <v>1720</v>
      </c>
      <c r="AO1720" s="216" t="str">
        <f>IF(ISERROR('T203'!L1720),"",'T203'!L1720)</f>
        <v xml:space="preserve"> </v>
      </c>
      <c r="AP1720" s="216">
        <f t="shared" si="59"/>
        <v>1</v>
      </c>
    </row>
    <row r="1721" spans="38:42">
      <c r="AL1721" s="216" t="str">
        <f>IF(ISERROR(IF('T203'!B1721="","",'T203'!B1721)),"",IF('T203'!B1721="","",'T203'!B1721))</f>
        <v/>
      </c>
      <c r="AM1721" s="216" t="str">
        <f>IF(ISERROR(IF('T203'!K1721="","",'T203'!K1721)),"",IF('T203'!K1721="","",'T203'!K1721))</f>
        <v>A76504</v>
      </c>
      <c r="AN1721" s="216">
        <f t="shared" si="60"/>
        <v>1721</v>
      </c>
      <c r="AO1721" s="216" t="str">
        <f>IF(ISERROR('T203'!L1721),"",'T203'!L1721)</f>
        <v xml:space="preserve"> </v>
      </c>
      <c r="AP1721" s="216">
        <f t="shared" si="59"/>
        <v>1</v>
      </c>
    </row>
    <row r="1722" spans="38:42">
      <c r="AL1722" s="216" t="str">
        <f>IF(ISERROR(IF('T203'!B1722="","",'T203'!B1722)),"",IF('T203'!B1722="","",'T203'!B1722))</f>
        <v/>
      </c>
      <c r="AM1722" s="216" t="str">
        <f>IF(ISERROR(IF('T203'!K1722="","",'T203'!K1722)),"",IF('T203'!K1722="","",'T203'!K1722))</f>
        <v>A76506</v>
      </c>
      <c r="AN1722" s="216">
        <f t="shared" si="60"/>
        <v>1722</v>
      </c>
      <c r="AO1722" s="216" t="str">
        <f>IF(ISERROR('T203'!L1722),"",'T203'!L1722)</f>
        <v xml:space="preserve"> </v>
      </c>
      <c r="AP1722" s="216">
        <f t="shared" si="59"/>
        <v>1</v>
      </c>
    </row>
    <row r="1723" spans="38:42">
      <c r="AL1723" s="216" t="str">
        <f>IF(ISERROR(IF('T203'!B1723="","",'T203'!B1723)),"",IF('T203'!B1723="","",'T203'!B1723))</f>
        <v/>
      </c>
      <c r="AM1723" s="216" t="str">
        <f>IF(ISERROR(IF('T203'!K1723="","",'T203'!K1723)),"",IF('T203'!K1723="","",'T203'!K1723))</f>
        <v>A76508</v>
      </c>
      <c r="AN1723" s="216">
        <f t="shared" si="60"/>
        <v>1723</v>
      </c>
      <c r="AO1723" s="216" t="str">
        <f>IF(ISERROR('T203'!L1723),"",'T203'!L1723)</f>
        <v xml:space="preserve"> </v>
      </c>
      <c r="AP1723" s="216">
        <f t="shared" si="59"/>
        <v>1</v>
      </c>
    </row>
    <row r="1724" spans="38:42">
      <c r="AL1724" s="216" t="str">
        <f>IF(ISERROR(IF('T203'!B1724="","",'T203'!B1724)),"",IF('T203'!B1724="","",'T203'!B1724))</f>
        <v/>
      </c>
      <c r="AM1724" s="216" t="str">
        <f>IF(ISERROR(IF('T203'!K1724="","",'T203'!K1724)),"",IF('T203'!K1724="","",'T203'!K1724))</f>
        <v>A76510</v>
      </c>
      <c r="AN1724" s="216">
        <f t="shared" si="60"/>
        <v>1724</v>
      </c>
      <c r="AO1724" s="216" t="str">
        <f>IF(ISERROR('T203'!L1724),"",'T203'!L1724)</f>
        <v xml:space="preserve"> </v>
      </c>
      <c r="AP1724" s="216">
        <f t="shared" si="59"/>
        <v>1</v>
      </c>
    </row>
    <row r="1725" spans="38:42">
      <c r="AL1725" s="216" t="str">
        <f>IF(ISERROR(IF('T203'!B1725="","",'T203'!B1725)),"",IF('T203'!B1725="","",'T203'!B1725))</f>
        <v/>
      </c>
      <c r="AM1725" s="216" t="str">
        <f>IF(ISERROR(IF('T203'!K1725="","",'T203'!K1725)),"",IF('T203'!K1725="","",'T203'!K1725))</f>
        <v>A76512</v>
      </c>
      <c r="AN1725" s="216">
        <f t="shared" si="60"/>
        <v>1725</v>
      </c>
      <c r="AO1725" s="216" t="str">
        <f>IF(ISERROR('T203'!L1725),"",'T203'!L1725)</f>
        <v xml:space="preserve"> </v>
      </c>
      <c r="AP1725" s="216">
        <f t="shared" si="59"/>
        <v>1</v>
      </c>
    </row>
    <row r="1726" spans="38:42">
      <c r="AL1726" s="216" t="str">
        <f>IF(ISERROR(IF('T203'!B1726="","",'T203'!B1726)),"",IF('T203'!B1726="","",'T203'!B1726))</f>
        <v/>
      </c>
      <c r="AM1726" s="216" t="str">
        <f>IF(ISERROR(IF('T203'!K1726="","",'T203'!K1726)),"",IF('T203'!K1726="","",'T203'!K1726))</f>
        <v>A76514</v>
      </c>
      <c r="AN1726" s="216">
        <f t="shared" si="60"/>
        <v>1726</v>
      </c>
      <c r="AO1726" s="216" t="str">
        <f>IF(ISERROR('T203'!L1726),"",'T203'!L1726)</f>
        <v xml:space="preserve"> </v>
      </c>
      <c r="AP1726" s="216">
        <f t="shared" si="59"/>
        <v>1</v>
      </c>
    </row>
    <row r="1727" spans="38:42">
      <c r="AL1727" s="216" t="str">
        <f>IF(ISERROR(IF('T203'!B1727="","",'T203'!B1727)),"",IF('T203'!B1727="","",'T203'!B1727))</f>
        <v/>
      </c>
      <c r="AM1727" s="216" t="str">
        <f>IF(ISERROR(IF('T203'!K1727="","",'T203'!K1727)),"",IF('T203'!K1727="","",'T203'!K1727))</f>
        <v>A76516</v>
      </c>
      <c r="AN1727" s="216">
        <f t="shared" si="60"/>
        <v>1727</v>
      </c>
      <c r="AO1727" s="216" t="str">
        <f>IF(ISERROR('T203'!L1727),"",'T203'!L1727)</f>
        <v xml:space="preserve"> </v>
      </c>
      <c r="AP1727" s="216">
        <f t="shared" si="59"/>
        <v>1</v>
      </c>
    </row>
    <row r="1728" spans="38:42">
      <c r="AL1728" s="216" t="str">
        <f>IF(ISERROR(IF('T203'!B1728="","",'T203'!B1728)),"",IF('T203'!B1728="","",'T203'!B1728))</f>
        <v/>
      </c>
      <c r="AM1728" s="216" t="str">
        <f>IF(ISERROR(IF('T203'!K1728="","",'T203'!K1728)),"",IF('T203'!K1728="","",'T203'!K1728))</f>
        <v>A76518</v>
      </c>
      <c r="AN1728" s="216">
        <f t="shared" si="60"/>
        <v>1728</v>
      </c>
      <c r="AO1728" s="216" t="str">
        <f>IF(ISERROR('T203'!L1728),"",'T203'!L1728)</f>
        <v xml:space="preserve"> </v>
      </c>
      <c r="AP1728" s="216">
        <f t="shared" si="59"/>
        <v>1</v>
      </c>
    </row>
    <row r="1729" spans="38:42">
      <c r="AL1729" s="216" t="str">
        <f>IF(ISERROR(IF('T203'!B1729="","",'T203'!B1729)),"",IF('T203'!B1729="","",'T203'!B1729))</f>
        <v/>
      </c>
      <c r="AM1729" s="216" t="str">
        <f>IF(ISERROR(IF('T203'!K1729="","",'T203'!K1729)),"",IF('T203'!K1729="","",'T203'!K1729))</f>
        <v>A77502</v>
      </c>
      <c r="AN1729" s="216">
        <f t="shared" si="60"/>
        <v>1729</v>
      </c>
      <c r="AO1729" s="216" t="str">
        <f>IF(ISERROR('T203'!L1729),"",'T203'!L1729)</f>
        <v xml:space="preserve"> </v>
      </c>
      <c r="AP1729" s="216">
        <f t="shared" si="59"/>
        <v>1</v>
      </c>
    </row>
    <row r="1730" spans="38:42">
      <c r="AL1730" s="216" t="str">
        <f>IF(ISERROR(IF('T203'!B1730="","",'T203'!B1730)),"",IF('T203'!B1730="","",'T203'!B1730))</f>
        <v/>
      </c>
      <c r="AM1730" s="216" t="str">
        <f>IF(ISERROR(IF('T203'!K1730="","",'T203'!K1730)),"",IF('T203'!K1730="","",'T203'!K1730))</f>
        <v>A77502</v>
      </c>
      <c r="AN1730" s="216">
        <f t="shared" si="60"/>
        <v>1730</v>
      </c>
      <c r="AO1730" s="216" t="str">
        <f>IF(ISERROR('T203'!L1730),"",'T203'!L1730)</f>
        <v xml:space="preserve"> </v>
      </c>
      <c r="AP1730" s="216">
        <f t="shared" si="59"/>
        <v>1</v>
      </c>
    </row>
    <row r="1731" spans="38:42">
      <c r="AL1731" s="216" t="str">
        <f>IF(ISERROR(IF('T203'!B1731="","",'T203'!B1731)),"",IF('T203'!B1731="","",'T203'!B1731))</f>
        <v/>
      </c>
      <c r="AM1731" s="216" t="str">
        <f>IF(ISERROR(IF('T203'!K1731="","",'T203'!K1731)),"",IF('T203'!K1731="","",'T203'!K1731))</f>
        <v>A77504</v>
      </c>
      <c r="AN1731" s="216">
        <f t="shared" si="60"/>
        <v>1731</v>
      </c>
      <c r="AO1731" s="216" t="str">
        <f>IF(ISERROR('T203'!L1731),"",'T203'!L1731)</f>
        <v xml:space="preserve"> </v>
      </c>
      <c r="AP1731" s="216">
        <f t="shared" si="59"/>
        <v>1</v>
      </c>
    </row>
    <row r="1732" spans="38:42">
      <c r="AL1732" s="216" t="str">
        <f>IF(ISERROR(IF('T203'!B1732="","",'T203'!B1732)),"",IF('T203'!B1732="","",'T203'!B1732))</f>
        <v/>
      </c>
      <c r="AM1732" s="216" t="str">
        <f>IF(ISERROR(IF('T203'!K1732="","",'T203'!K1732)),"",IF('T203'!K1732="","",'T203'!K1732))</f>
        <v>A77504</v>
      </c>
      <c r="AN1732" s="216">
        <f t="shared" si="60"/>
        <v>1732</v>
      </c>
      <c r="AO1732" s="216" t="str">
        <f>IF(ISERROR('T203'!L1732),"",'T203'!L1732)</f>
        <v xml:space="preserve"> </v>
      </c>
      <c r="AP1732" s="216">
        <f t="shared" si="59"/>
        <v>1</v>
      </c>
    </row>
    <row r="1733" spans="38:42">
      <c r="AL1733" s="216" t="str">
        <f>IF(ISERROR(IF('T203'!B1733="","",'T203'!B1733)),"",IF('T203'!B1733="","",'T203'!B1733))</f>
        <v/>
      </c>
      <c r="AM1733" s="216" t="str">
        <f>IF(ISERROR(IF('T203'!K1733="","",'T203'!K1733)),"",IF('T203'!K1733="","",'T203'!K1733))</f>
        <v>A77506</v>
      </c>
      <c r="AN1733" s="216">
        <f t="shared" si="60"/>
        <v>1733</v>
      </c>
      <c r="AO1733" s="216" t="str">
        <f>IF(ISERROR('T203'!L1733),"",'T203'!L1733)</f>
        <v xml:space="preserve"> </v>
      </c>
      <c r="AP1733" s="216">
        <f t="shared" ref="AP1733:AP1796" si="61">IF(AO1733="",0,1)</f>
        <v>1</v>
      </c>
    </row>
    <row r="1734" spans="38:42">
      <c r="AL1734" s="216" t="str">
        <f>IF(ISERROR(IF('T203'!B1734="","",'T203'!B1734)),"",IF('T203'!B1734="","",'T203'!B1734))</f>
        <v/>
      </c>
      <c r="AM1734" s="216" t="str">
        <f>IF(ISERROR(IF('T203'!K1734="","",'T203'!K1734)),"",IF('T203'!K1734="","",'T203'!K1734))</f>
        <v>A77508</v>
      </c>
      <c r="AN1734" s="216">
        <f t="shared" si="60"/>
        <v>1734</v>
      </c>
      <c r="AO1734" s="216" t="str">
        <f>IF(ISERROR('T203'!L1734),"",'T203'!L1734)</f>
        <v xml:space="preserve"> </v>
      </c>
      <c r="AP1734" s="216">
        <f t="shared" si="61"/>
        <v>1</v>
      </c>
    </row>
    <row r="1735" spans="38:42">
      <c r="AL1735" s="216" t="str">
        <f>IF(ISERROR(IF('T203'!B1735="","",'T203'!B1735)),"",IF('T203'!B1735="","",'T203'!B1735))</f>
        <v/>
      </c>
      <c r="AM1735" s="216" t="str">
        <f>IF(ISERROR(IF('T203'!K1735="","",'T203'!K1735)),"",IF('T203'!K1735="","",'T203'!K1735))</f>
        <v>A77510</v>
      </c>
      <c r="AN1735" s="216">
        <f t="shared" si="60"/>
        <v>1735</v>
      </c>
      <c r="AO1735" s="216" t="str">
        <f>IF(ISERROR('T203'!L1735),"",'T203'!L1735)</f>
        <v xml:space="preserve"> </v>
      </c>
      <c r="AP1735" s="216">
        <f t="shared" si="61"/>
        <v>1</v>
      </c>
    </row>
    <row r="1736" spans="38:42">
      <c r="AL1736" s="216" t="str">
        <f>IF(ISERROR(IF('T203'!B1736="","",'T203'!B1736)),"",IF('T203'!B1736="","",'T203'!B1736))</f>
        <v/>
      </c>
      <c r="AM1736" s="216" t="str">
        <f>IF(ISERROR(IF('T203'!K1736="","",'T203'!K1736)),"",IF('T203'!K1736="","",'T203'!K1736))</f>
        <v>A77510</v>
      </c>
      <c r="AN1736" s="216">
        <f t="shared" si="60"/>
        <v>1736</v>
      </c>
      <c r="AO1736" s="216" t="str">
        <f>IF(ISERROR('T203'!L1736),"",'T203'!L1736)</f>
        <v xml:space="preserve"> </v>
      </c>
      <c r="AP1736" s="216">
        <f t="shared" si="61"/>
        <v>1</v>
      </c>
    </row>
    <row r="1737" spans="38:42">
      <c r="AL1737" s="216" t="str">
        <f>IF(ISERROR(IF('T203'!B1737="","",'T203'!B1737)),"",IF('T203'!B1737="","",'T203'!B1737))</f>
        <v/>
      </c>
      <c r="AM1737" s="216" t="str">
        <f>IF(ISERROR(IF('T203'!K1737="","",'T203'!K1737)),"",IF('T203'!K1737="","",'T203'!K1737))</f>
        <v>A77512</v>
      </c>
      <c r="AN1737" s="216">
        <f t="shared" si="60"/>
        <v>1737</v>
      </c>
      <c r="AO1737" s="216" t="str">
        <f>IF(ISERROR('T203'!L1737),"",'T203'!L1737)</f>
        <v xml:space="preserve"> </v>
      </c>
      <c r="AP1737" s="216">
        <f t="shared" si="61"/>
        <v>1</v>
      </c>
    </row>
    <row r="1738" spans="38:42">
      <c r="AL1738" s="216" t="str">
        <f>IF(ISERROR(IF('T203'!B1738="","",'T203'!B1738)),"",IF('T203'!B1738="","",'T203'!B1738))</f>
        <v/>
      </c>
      <c r="AM1738" s="216" t="str">
        <f>IF(ISERROR(IF('T203'!K1738="","",'T203'!K1738)),"",IF('T203'!K1738="","",'T203'!K1738))</f>
        <v>A77514</v>
      </c>
      <c r="AN1738" s="216">
        <f t="shared" si="60"/>
        <v>1738</v>
      </c>
      <c r="AO1738" s="216" t="str">
        <f>IF(ISERROR('T203'!L1738),"",'T203'!L1738)</f>
        <v xml:space="preserve"> </v>
      </c>
      <c r="AP1738" s="216">
        <f t="shared" si="61"/>
        <v>1</v>
      </c>
    </row>
    <row r="1739" spans="38:42">
      <c r="AL1739" s="216" t="str">
        <f>IF(ISERROR(IF('T203'!B1739="","",'T203'!B1739)),"",IF('T203'!B1739="","",'T203'!B1739))</f>
        <v/>
      </c>
      <c r="AM1739" s="216" t="str">
        <f>IF(ISERROR(IF('T203'!K1739="","",'T203'!K1739)),"",IF('T203'!K1739="","",'T203'!K1739))</f>
        <v>A77516</v>
      </c>
      <c r="AN1739" s="216">
        <f t="shared" si="60"/>
        <v>1739</v>
      </c>
      <c r="AO1739" s="216" t="str">
        <f>IF(ISERROR('T203'!L1739),"",'T203'!L1739)</f>
        <v xml:space="preserve"> </v>
      </c>
      <c r="AP1739" s="216">
        <f t="shared" si="61"/>
        <v>1</v>
      </c>
    </row>
    <row r="1740" spans="38:42">
      <c r="AL1740" s="216" t="str">
        <f>IF(ISERROR(IF('T203'!B1740="","",'T203'!B1740)),"",IF('T203'!B1740="","",'T203'!B1740))</f>
        <v/>
      </c>
      <c r="AM1740" s="216" t="str">
        <f>IF(ISERROR(IF('T203'!K1740="","",'T203'!K1740)),"",IF('T203'!K1740="","",'T203'!K1740))</f>
        <v>A77518</v>
      </c>
      <c r="AN1740" s="216">
        <f t="shared" si="60"/>
        <v>1740</v>
      </c>
      <c r="AO1740" s="216" t="str">
        <f>IF(ISERROR('T203'!L1740),"",'T203'!L1740)</f>
        <v xml:space="preserve"> </v>
      </c>
      <c r="AP1740" s="216">
        <f t="shared" si="61"/>
        <v>1</v>
      </c>
    </row>
    <row r="1741" spans="38:42">
      <c r="AL1741" s="216" t="str">
        <f>IF(ISERROR(IF('T203'!B1741="","",'T203'!B1741)),"",IF('T203'!B1741="","",'T203'!B1741))</f>
        <v/>
      </c>
      <c r="AM1741" s="216" t="str">
        <f>IF(ISERROR(IF('T203'!K1741="","",'T203'!K1741)),"",IF('T203'!K1741="","",'T203'!K1741))</f>
        <v>A77518</v>
      </c>
      <c r="AN1741" s="216">
        <f t="shared" ref="AN1741:AN1804" si="62">1+AN1740</f>
        <v>1741</v>
      </c>
      <c r="AO1741" s="216" t="str">
        <f>IF(ISERROR('T203'!L1741),"",'T203'!L1741)</f>
        <v xml:space="preserve"> </v>
      </c>
      <c r="AP1741" s="216">
        <f t="shared" si="61"/>
        <v>1</v>
      </c>
    </row>
    <row r="1742" spans="38:42">
      <c r="AL1742" s="216" t="str">
        <f>IF(ISERROR(IF('T203'!B1742="","",'T203'!B1742)),"",IF('T203'!B1742="","",'T203'!B1742))</f>
        <v/>
      </c>
      <c r="AM1742" s="216" t="str">
        <f>IF(ISERROR(IF('T203'!K1742="","",'T203'!K1742)),"",IF('T203'!K1742="","",'T203'!K1742))</f>
        <v>A77520</v>
      </c>
      <c r="AN1742" s="216">
        <f t="shared" si="62"/>
        <v>1742</v>
      </c>
      <c r="AO1742" s="216" t="str">
        <f>IF(ISERROR('T203'!L1742),"",'T203'!L1742)</f>
        <v xml:space="preserve"> </v>
      </c>
      <c r="AP1742" s="216">
        <f t="shared" si="61"/>
        <v>1</v>
      </c>
    </row>
    <row r="1743" spans="38:42">
      <c r="AL1743" s="216" t="str">
        <f>IF(ISERROR(IF('T203'!B1743="","",'T203'!B1743)),"",IF('T203'!B1743="","",'T203'!B1743))</f>
        <v/>
      </c>
      <c r="AM1743" s="216" t="str">
        <f>IF(ISERROR(IF('T203'!K1743="","",'T203'!K1743)),"",IF('T203'!K1743="","",'T203'!K1743))</f>
        <v>A77520</v>
      </c>
      <c r="AN1743" s="216">
        <f t="shared" si="62"/>
        <v>1743</v>
      </c>
      <c r="AO1743" s="216" t="str">
        <f>IF(ISERROR('T203'!L1743),"",'T203'!L1743)</f>
        <v xml:space="preserve"> </v>
      </c>
      <c r="AP1743" s="216">
        <f t="shared" si="61"/>
        <v>1</v>
      </c>
    </row>
    <row r="1744" spans="38:42">
      <c r="AL1744" s="216" t="str">
        <f>IF(ISERROR(IF('T203'!B1744="","",'T203'!B1744)),"",IF('T203'!B1744="","",'T203'!B1744))</f>
        <v/>
      </c>
      <c r="AM1744" s="216" t="str">
        <f>IF(ISERROR(IF('T203'!K1744="","",'T203'!K1744)),"",IF('T203'!K1744="","",'T203'!K1744))</f>
        <v>A77522</v>
      </c>
      <c r="AN1744" s="216">
        <f t="shared" si="62"/>
        <v>1744</v>
      </c>
      <c r="AO1744" s="216" t="str">
        <f>IF(ISERROR('T203'!L1744),"",'T203'!L1744)</f>
        <v xml:space="preserve"> </v>
      </c>
      <c r="AP1744" s="216">
        <f t="shared" si="61"/>
        <v>1</v>
      </c>
    </row>
    <row r="1745" spans="38:42">
      <c r="AL1745" s="216" t="str">
        <f>IF(ISERROR(IF('T203'!B1745="","",'T203'!B1745)),"",IF('T203'!B1745="","",'T203'!B1745))</f>
        <v/>
      </c>
      <c r="AM1745" s="216" t="str">
        <f>IF(ISERROR(IF('T203'!K1745="","",'T203'!K1745)),"",IF('T203'!K1745="","",'T203'!K1745))</f>
        <v>A77522</v>
      </c>
      <c r="AN1745" s="216">
        <f t="shared" si="62"/>
        <v>1745</v>
      </c>
      <c r="AO1745" s="216" t="str">
        <f>IF(ISERROR('T203'!L1745),"",'T203'!L1745)</f>
        <v xml:space="preserve"> </v>
      </c>
      <c r="AP1745" s="216">
        <f t="shared" si="61"/>
        <v>1</v>
      </c>
    </row>
    <row r="1746" spans="38:42">
      <c r="AL1746" s="216" t="str">
        <f>IF(ISERROR(IF('T203'!B1746="","",'T203'!B1746)),"",IF('T203'!B1746="","",'T203'!B1746))</f>
        <v/>
      </c>
      <c r="AM1746" s="216" t="str">
        <f>IF(ISERROR(IF('T203'!K1746="","",'T203'!K1746)),"",IF('T203'!K1746="","",'T203'!K1746))</f>
        <v>A77524</v>
      </c>
      <c r="AN1746" s="216">
        <f t="shared" si="62"/>
        <v>1746</v>
      </c>
      <c r="AO1746" s="216" t="str">
        <f>IF(ISERROR('T203'!L1746),"",'T203'!L1746)</f>
        <v xml:space="preserve"> </v>
      </c>
      <c r="AP1746" s="216">
        <f t="shared" si="61"/>
        <v>1</v>
      </c>
    </row>
    <row r="1747" spans="38:42">
      <c r="AL1747" s="216" t="str">
        <f>IF(ISERROR(IF('T203'!B1747="","",'T203'!B1747)),"",IF('T203'!B1747="","",'T203'!B1747))</f>
        <v/>
      </c>
      <c r="AM1747" s="216" t="str">
        <f>IF(ISERROR(IF('T203'!K1747="","",'T203'!K1747)),"",IF('T203'!K1747="","",'T203'!K1747))</f>
        <v>A77524</v>
      </c>
      <c r="AN1747" s="216">
        <f t="shared" si="62"/>
        <v>1747</v>
      </c>
      <c r="AO1747" s="216" t="str">
        <f>IF(ISERROR('T203'!L1747),"",'T203'!L1747)</f>
        <v xml:space="preserve"> </v>
      </c>
      <c r="AP1747" s="216">
        <f t="shared" si="61"/>
        <v>1</v>
      </c>
    </row>
    <row r="1748" spans="38:42">
      <c r="AL1748" s="216" t="str">
        <f>IF(ISERROR(IF('T203'!B1748="","",'T203'!B1748)),"",IF('T203'!B1748="","",'T203'!B1748))</f>
        <v/>
      </c>
      <c r="AM1748" s="216" t="str">
        <f>IF(ISERROR(IF('T203'!K1748="","",'T203'!K1748)),"",IF('T203'!K1748="","",'T203'!K1748))</f>
        <v>A77526</v>
      </c>
      <c r="AN1748" s="216">
        <f t="shared" si="62"/>
        <v>1748</v>
      </c>
      <c r="AO1748" s="216" t="str">
        <f>IF(ISERROR('T203'!L1748),"",'T203'!L1748)</f>
        <v xml:space="preserve"> </v>
      </c>
      <c r="AP1748" s="216">
        <f t="shared" si="61"/>
        <v>1</v>
      </c>
    </row>
    <row r="1749" spans="38:42">
      <c r="AL1749" s="216" t="str">
        <f>IF(ISERROR(IF('T203'!B1749="","",'T203'!B1749)),"",IF('T203'!B1749="","",'T203'!B1749))</f>
        <v/>
      </c>
      <c r="AM1749" s="216" t="str">
        <f>IF(ISERROR(IF('T203'!K1749="","",'T203'!K1749)),"",IF('T203'!K1749="","",'T203'!K1749))</f>
        <v>A77526</v>
      </c>
      <c r="AN1749" s="216">
        <f t="shared" si="62"/>
        <v>1749</v>
      </c>
      <c r="AO1749" s="216" t="str">
        <f>IF(ISERROR('T203'!L1749),"",'T203'!L1749)</f>
        <v xml:space="preserve"> </v>
      </c>
      <c r="AP1749" s="216">
        <f t="shared" si="61"/>
        <v>1</v>
      </c>
    </row>
    <row r="1750" spans="38:42">
      <c r="AL1750" s="216" t="str">
        <f>IF(ISERROR(IF('T203'!B1750="","",'T203'!B1750)),"",IF('T203'!B1750="","",'T203'!B1750))</f>
        <v/>
      </c>
      <c r="AM1750" s="216" t="str">
        <f>IF(ISERROR(IF('T203'!K1750="","",'T203'!K1750)),"",IF('T203'!K1750="","",'T203'!K1750))</f>
        <v>A77528</v>
      </c>
      <c r="AN1750" s="216">
        <f t="shared" si="62"/>
        <v>1750</v>
      </c>
      <c r="AO1750" s="216" t="str">
        <f>IF(ISERROR('T203'!L1750),"",'T203'!L1750)</f>
        <v xml:space="preserve"> </v>
      </c>
      <c r="AP1750" s="216">
        <f t="shared" si="61"/>
        <v>1</v>
      </c>
    </row>
    <row r="1751" spans="38:42">
      <c r="AL1751" s="216" t="str">
        <f>IF(ISERROR(IF('T203'!B1751="","",'T203'!B1751)),"",IF('T203'!B1751="","",'T203'!B1751))</f>
        <v/>
      </c>
      <c r="AM1751" s="216" t="str">
        <f>IF(ISERROR(IF('T203'!K1751="","",'T203'!K1751)),"",IF('T203'!K1751="","",'T203'!K1751))</f>
        <v>A77528</v>
      </c>
      <c r="AN1751" s="216">
        <f t="shared" si="62"/>
        <v>1751</v>
      </c>
      <c r="AO1751" s="216" t="str">
        <f>IF(ISERROR('T203'!L1751),"",'T203'!L1751)</f>
        <v xml:space="preserve"> </v>
      </c>
      <c r="AP1751" s="216">
        <f t="shared" si="61"/>
        <v>1</v>
      </c>
    </row>
    <row r="1752" spans="38:42">
      <c r="AL1752" s="216" t="str">
        <f>IF(ISERROR(IF('T203'!B1752="","",'T203'!B1752)),"",IF('T203'!B1752="","",'T203'!B1752))</f>
        <v/>
      </c>
      <c r="AM1752" s="216" t="str">
        <f>IF(ISERROR(IF('T203'!K1752="","",'T203'!K1752)),"",IF('T203'!K1752="","",'T203'!K1752))</f>
        <v>A77530</v>
      </c>
      <c r="AN1752" s="216">
        <f t="shared" si="62"/>
        <v>1752</v>
      </c>
      <c r="AO1752" s="216" t="str">
        <f>IF(ISERROR('T203'!L1752),"",'T203'!L1752)</f>
        <v xml:space="preserve"> </v>
      </c>
      <c r="AP1752" s="216">
        <f t="shared" si="61"/>
        <v>1</v>
      </c>
    </row>
    <row r="1753" spans="38:42">
      <c r="AL1753" s="216" t="str">
        <f>IF(ISERROR(IF('T203'!B1753="","",'T203'!B1753)),"",IF('T203'!B1753="","",'T203'!B1753))</f>
        <v/>
      </c>
      <c r="AM1753" s="216" t="str">
        <f>IF(ISERROR(IF('T203'!K1753="","",'T203'!K1753)),"",IF('T203'!K1753="","",'T203'!K1753))</f>
        <v>A77530</v>
      </c>
      <c r="AN1753" s="216">
        <f t="shared" si="62"/>
        <v>1753</v>
      </c>
      <c r="AO1753" s="216" t="str">
        <f>IF(ISERROR('T203'!L1753),"",'T203'!L1753)</f>
        <v xml:space="preserve"> </v>
      </c>
      <c r="AP1753" s="216">
        <f t="shared" si="61"/>
        <v>1</v>
      </c>
    </row>
    <row r="1754" spans="38:42">
      <c r="AL1754" s="216" t="str">
        <f>IF(ISERROR(IF('T203'!B1754="","",'T203'!B1754)),"",IF('T203'!B1754="","",'T203'!B1754))</f>
        <v/>
      </c>
      <c r="AM1754" s="216" t="str">
        <f>IF(ISERROR(IF('T203'!K1754="","",'T203'!K1754)),"",IF('T203'!K1754="","",'T203'!K1754))</f>
        <v>A77532</v>
      </c>
      <c r="AN1754" s="216">
        <f t="shared" si="62"/>
        <v>1754</v>
      </c>
      <c r="AO1754" s="216" t="str">
        <f>IF(ISERROR('T203'!L1754),"",'T203'!L1754)</f>
        <v xml:space="preserve"> </v>
      </c>
      <c r="AP1754" s="216">
        <f t="shared" si="61"/>
        <v>1</v>
      </c>
    </row>
    <row r="1755" spans="38:42">
      <c r="AL1755" s="216" t="str">
        <f>IF(ISERROR(IF('T203'!B1755="","",'T203'!B1755)),"",IF('T203'!B1755="","",'T203'!B1755))</f>
        <v/>
      </c>
      <c r="AM1755" s="216" t="str">
        <f>IF(ISERROR(IF('T203'!K1755="","",'T203'!K1755)),"",IF('T203'!K1755="","",'T203'!K1755))</f>
        <v>A77534</v>
      </c>
      <c r="AN1755" s="216">
        <f t="shared" si="62"/>
        <v>1755</v>
      </c>
      <c r="AO1755" s="216" t="str">
        <f>IF(ISERROR('T203'!L1755),"",'T203'!L1755)</f>
        <v xml:space="preserve"> </v>
      </c>
      <c r="AP1755" s="216">
        <f t="shared" si="61"/>
        <v>1</v>
      </c>
    </row>
    <row r="1756" spans="38:42">
      <c r="AL1756" s="216" t="str">
        <f>IF(ISERROR(IF('T203'!B1756="","",'T203'!B1756)),"",IF('T203'!B1756="","",'T203'!B1756))</f>
        <v/>
      </c>
      <c r="AM1756" s="216" t="str">
        <f>IF(ISERROR(IF('T203'!K1756="","",'T203'!K1756)),"",IF('T203'!K1756="","",'T203'!K1756))</f>
        <v>A77534</v>
      </c>
      <c r="AN1756" s="216">
        <f t="shared" si="62"/>
        <v>1756</v>
      </c>
      <c r="AO1756" s="216" t="str">
        <f>IF(ISERROR('T203'!L1756),"",'T203'!L1756)</f>
        <v xml:space="preserve"> </v>
      </c>
      <c r="AP1756" s="216">
        <f t="shared" si="61"/>
        <v>1</v>
      </c>
    </row>
    <row r="1757" spans="38:42">
      <c r="AL1757" s="216" t="str">
        <f>IF(ISERROR(IF('T203'!B1757="","",'T203'!B1757)),"",IF('T203'!B1757="","",'T203'!B1757))</f>
        <v/>
      </c>
      <c r="AM1757" s="216" t="str">
        <f>IF(ISERROR(IF('T203'!K1757="","",'T203'!K1757)),"",IF('T203'!K1757="","",'T203'!K1757))</f>
        <v>A77536</v>
      </c>
      <c r="AN1757" s="216">
        <f t="shared" si="62"/>
        <v>1757</v>
      </c>
      <c r="AO1757" s="216" t="str">
        <f>IF(ISERROR('T203'!L1757),"",'T203'!L1757)</f>
        <v xml:space="preserve"> </v>
      </c>
      <c r="AP1757" s="216">
        <f t="shared" si="61"/>
        <v>1</v>
      </c>
    </row>
    <row r="1758" spans="38:42">
      <c r="AL1758" s="216" t="str">
        <f>IF(ISERROR(IF('T203'!B1758="","",'T203'!B1758)),"",IF('T203'!B1758="","",'T203'!B1758))</f>
        <v/>
      </c>
      <c r="AM1758" s="216" t="str">
        <f>IF(ISERROR(IF('T203'!K1758="","",'T203'!K1758)),"",IF('T203'!K1758="","",'T203'!K1758))</f>
        <v>A77538</v>
      </c>
      <c r="AN1758" s="216">
        <f t="shared" si="62"/>
        <v>1758</v>
      </c>
      <c r="AO1758" s="216" t="str">
        <f>IF(ISERROR('T203'!L1758),"",'T203'!L1758)</f>
        <v xml:space="preserve"> </v>
      </c>
      <c r="AP1758" s="216">
        <f t="shared" si="61"/>
        <v>1</v>
      </c>
    </row>
    <row r="1759" spans="38:42">
      <c r="AL1759" s="216" t="str">
        <f>IF(ISERROR(IF('T203'!B1759="","",'T203'!B1759)),"",IF('T203'!B1759="","",'T203'!B1759))</f>
        <v/>
      </c>
      <c r="AM1759" s="216" t="str">
        <f>IF(ISERROR(IF('T203'!K1759="","",'T203'!K1759)),"",IF('T203'!K1759="","",'T203'!K1759))</f>
        <v>A77538</v>
      </c>
      <c r="AN1759" s="216">
        <f t="shared" si="62"/>
        <v>1759</v>
      </c>
      <c r="AO1759" s="216" t="str">
        <f>IF(ISERROR('T203'!L1759),"",'T203'!L1759)</f>
        <v xml:space="preserve"> </v>
      </c>
      <c r="AP1759" s="216">
        <f t="shared" si="61"/>
        <v>1</v>
      </c>
    </row>
    <row r="1760" spans="38:42">
      <c r="AL1760" s="216" t="str">
        <f>IF(ISERROR(IF('T203'!B1760="","",'T203'!B1760)),"",IF('T203'!B1760="","",'T203'!B1760))</f>
        <v/>
      </c>
      <c r="AM1760" s="216" t="str">
        <f>IF(ISERROR(IF('T203'!K1760="","",'T203'!K1760)),"",IF('T203'!K1760="","",'T203'!K1760))</f>
        <v>A77540</v>
      </c>
      <c r="AN1760" s="216">
        <f t="shared" si="62"/>
        <v>1760</v>
      </c>
      <c r="AO1760" s="216" t="str">
        <f>IF(ISERROR('T203'!L1760),"",'T203'!L1760)</f>
        <v xml:space="preserve"> </v>
      </c>
      <c r="AP1760" s="216">
        <f t="shared" si="61"/>
        <v>1</v>
      </c>
    </row>
    <row r="1761" spans="38:42">
      <c r="AL1761" s="216" t="str">
        <f>IF(ISERROR(IF('T203'!B1761="","",'T203'!B1761)),"",IF('T203'!B1761="","",'T203'!B1761))</f>
        <v/>
      </c>
      <c r="AM1761" s="216" t="str">
        <f>IF(ISERROR(IF('T203'!K1761="","",'T203'!K1761)),"",IF('T203'!K1761="","",'T203'!K1761))</f>
        <v>A78002</v>
      </c>
      <c r="AN1761" s="216">
        <f t="shared" si="62"/>
        <v>1761</v>
      </c>
      <c r="AO1761" s="216" t="str">
        <f>IF(ISERROR('T203'!L1761),"",'T203'!L1761)</f>
        <v>20A-20C</v>
      </c>
      <c r="AP1761" s="216">
        <f t="shared" si="61"/>
        <v>1</v>
      </c>
    </row>
    <row r="1762" spans="38:42">
      <c r="AL1762" s="216" t="str">
        <f>IF(ISERROR(IF('T203'!B1762="","",'T203'!B1762)),"",IF('T203'!B1762="","",'T203'!B1762))</f>
        <v/>
      </c>
      <c r="AM1762" s="216" t="str">
        <f>IF(ISERROR(IF('T203'!K1762="","",'T203'!K1762)),"",IF('T203'!K1762="","",'T203'!K1762))</f>
        <v>A78002</v>
      </c>
      <c r="AN1762" s="216">
        <f t="shared" si="62"/>
        <v>1762</v>
      </c>
      <c r="AO1762" s="216" t="str">
        <f>IF(ISERROR('T203'!L1762),"",'T203'!L1762)</f>
        <v>25B-25C</v>
      </c>
      <c r="AP1762" s="216">
        <f t="shared" si="61"/>
        <v>1</v>
      </c>
    </row>
    <row r="1763" spans="38:42">
      <c r="AL1763" s="216" t="str">
        <f>IF(ISERROR(IF('T203'!B1763="","",'T203'!B1763)),"",IF('T203'!B1763="","",'T203'!B1763))</f>
        <v/>
      </c>
      <c r="AM1763" s="216" t="str">
        <f>IF(ISERROR(IF('T203'!K1763="","",'T203'!K1763)),"",IF('T203'!K1763="","",'T203'!K1763))</f>
        <v>A78002</v>
      </c>
      <c r="AN1763" s="216">
        <f t="shared" si="62"/>
        <v>1763</v>
      </c>
      <c r="AO1763" s="216" t="str">
        <f>IF(ISERROR('T203'!L1763),"",'T203'!L1763)</f>
        <v>25B-25E</v>
      </c>
      <c r="AP1763" s="216">
        <f t="shared" si="61"/>
        <v>1</v>
      </c>
    </row>
    <row r="1764" spans="38:42">
      <c r="AL1764" s="216" t="str">
        <f>IF(ISERROR(IF('T203'!B1764="","",'T203'!B1764)),"",IF('T203'!B1764="","",'T203'!B1764))</f>
        <v/>
      </c>
      <c r="AM1764" s="216" t="str">
        <f>IF(ISERROR(IF('T203'!K1764="","",'T203'!K1764)),"",IF('T203'!K1764="","",'T203'!K1764))</f>
        <v>A78002</v>
      </c>
      <c r="AN1764" s="216">
        <f t="shared" si="62"/>
        <v>1764</v>
      </c>
      <c r="AO1764" s="216" t="str">
        <f>IF(ISERROR('T203'!L1764),"",'T203'!L1764)</f>
        <v>25D-25E</v>
      </c>
      <c r="AP1764" s="216">
        <f t="shared" si="61"/>
        <v>1</v>
      </c>
    </row>
    <row r="1765" spans="38:42">
      <c r="AL1765" s="216" t="str">
        <f>IF(ISERROR(IF('T203'!B1765="","",'T203'!B1765)),"",IF('T203'!B1765="","",'T203'!B1765))</f>
        <v/>
      </c>
      <c r="AM1765" s="216" t="str">
        <f>IF(ISERROR(IF('T203'!K1765="","",'T203'!K1765)),"",IF('T203'!K1765="","",'T203'!K1765))</f>
        <v>A78002</v>
      </c>
      <c r="AN1765" s="216">
        <f t="shared" si="62"/>
        <v>1765</v>
      </c>
      <c r="AO1765" s="216" t="str">
        <f>IF(ISERROR('T203'!L1765),"",'T203'!L1765)</f>
        <v>26A-26E</v>
      </c>
      <c r="AP1765" s="216">
        <f t="shared" si="61"/>
        <v>1</v>
      </c>
    </row>
    <row r="1766" spans="38:42">
      <c r="AL1766" s="216" t="str">
        <f>IF(ISERROR(IF('T203'!B1766="","",'T203'!B1766)),"",IF('T203'!B1766="","",'T203'!B1766))</f>
        <v/>
      </c>
      <c r="AM1766" s="216" t="str">
        <f>IF(ISERROR(IF('T203'!K1766="","",'T203'!K1766)),"",IF('T203'!K1766="","",'T203'!K1766))</f>
        <v>A78002</v>
      </c>
      <c r="AN1766" s="216">
        <f t="shared" si="62"/>
        <v>1766</v>
      </c>
      <c r="AO1766" s="216" t="str">
        <f>IF(ISERROR('T203'!L1766),"",'T203'!L1766)</f>
        <v>27A-27B</v>
      </c>
      <c r="AP1766" s="216">
        <f t="shared" si="61"/>
        <v>1</v>
      </c>
    </row>
    <row r="1767" spans="38:42">
      <c r="AL1767" s="216" t="str">
        <f>IF(ISERROR(IF('T203'!B1767="","",'T203'!B1767)),"",IF('T203'!B1767="","",'T203'!B1767))</f>
        <v/>
      </c>
      <c r="AM1767" s="216" t="str">
        <f>IF(ISERROR(IF('T203'!K1767="","",'T203'!K1767)),"",IF('T203'!K1767="","",'T203'!K1767))</f>
        <v>A78004</v>
      </c>
      <c r="AN1767" s="216">
        <f t="shared" si="62"/>
        <v>1767</v>
      </c>
      <c r="AO1767" s="216" t="str">
        <f>IF(ISERROR('T203'!L1767),"",'T203'!L1767)</f>
        <v xml:space="preserve"> </v>
      </c>
      <c r="AP1767" s="216">
        <f t="shared" si="61"/>
        <v>1</v>
      </c>
    </row>
    <row r="1768" spans="38:42">
      <c r="AL1768" s="216" t="str">
        <f>IF(ISERROR(IF('T203'!B1768="","",'T203'!B1768)),"",IF('T203'!B1768="","",'T203'!B1768))</f>
        <v/>
      </c>
      <c r="AM1768" s="216" t="str">
        <f>IF(ISERROR(IF('T203'!K1768="","",'T203'!K1768)),"",IF('T203'!K1768="","",'T203'!K1768))</f>
        <v>A78006</v>
      </c>
      <c r="AN1768" s="216">
        <f t="shared" si="62"/>
        <v>1768</v>
      </c>
      <c r="AO1768" s="216" t="str">
        <f>IF(ISERROR('T203'!L1768),"",'T203'!L1768)</f>
        <v>16</v>
      </c>
      <c r="AP1768" s="216">
        <f t="shared" si="61"/>
        <v>1</v>
      </c>
    </row>
    <row r="1769" spans="38:42">
      <c r="AL1769" s="216" t="str">
        <f>IF(ISERROR(IF('T203'!B1769="","",'T203'!B1769)),"",IF('T203'!B1769="","",'T203'!B1769))</f>
        <v/>
      </c>
      <c r="AM1769" s="216" t="str">
        <f>IF(ISERROR(IF('T203'!K1769="","",'T203'!K1769)),"",IF('T203'!K1769="","",'T203'!K1769))</f>
        <v>A78008</v>
      </c>
      <c r="AN1769" s="216">
        <f t="shared" si="62"/>
        <v>1769</v>
      </c>
      <c r="AO1769" s="216" t="str">
        <f>IF(ISERROR('T203'!L1769),"",'T203'!L1769)</f>
        <v xml:space="preserve"> </v>
      </c>
      <c r="AP1769" s="216">
        <f t="shared" si="61"/>
        <v>1</v>
      </c>
    </row>
    <row r="1770" spans="38:42">
      <c r="AL1770" s="216" t="str">
        <f>IF(ISERROR(IF('T203'!B1770="","",'T203'!B1770)),"",IF('T203'!B1770="","",'T203'!B1770))</f>
        <v/>
      </c>
      <c r="AM1770" s="216" t="str">
        <f>IF(ISERROR(IF('T203'!K1770="","",'T203'!K1770)),"",IF('T203'!K1770="","",'T203'!K1770))</f>
        <v>A78010</v>
      </c>
      <c r="AN1770" s="216">
        <f t="shared" si="62"/>
        <v>1770</v>
      </c>
      <c r="AO1770" s="216" t="str">
        <f>IF(ISERROR('T203'!L1770),"",'T203'!L1770)</f>
        <v xml:space="preserve"> </v>
      </c>
      <c r="AP1770" s="216">
        <f t="shared" si="61"/>
        <v>1</v>
      </c>
    </row>
    <row r="1771" spans="38:42">
      <c r="AL1771" s="216" t="str">
        <f>IF(ISERROR(IF('T203'!B1771="","",'T203'!B1771)),"",IF('T203'!B1771="","",'T203'!B1771))</f>
        <v/>
      </c>
      <c r="AM1771" s="216" t="str">
        <f>IF(ISERROR(IF('T203'!K1771="","",'T203'!K1771)),"",IF('T203'!K1771="","",'T203'!K1771))</f>
        <v>A78502</v>
      </c>
      <c r="AN1771" s="216">
        <f t="shared" si="62"/>
        <v>1771</v>
      </c>
      <c r="AO1771" s="216" t="str">
        <f>IF(ISERROR('T203'!L1771),"",'T203'!L1771)</f>
        <v xml:space="preserve"> </v>
      </c>
      <c r="AP1771" s="216">
        <f t="shared" si="61"/>
        <v>1</v>
      </c>
    </row>
    <row r="1772" spans="38:42">
      <c r="AL1772" s="216" t="str">
        <f>IF(ISERROR(IF('T203'!B1772="","",'T203'!B1772)),"",IF('T203'!B1772="","",'T203'!B1772))</f>
        <v/>
      </c>
      <c r="AM1772" s="216" t="str">
        <f>IF(ISERROR(IF('T203'!K1772="","",'T203'!K1772)),"",IF('T203'!K1772="","",'T203'!K1772))</f>
        <v>A78502</v>
      </c>
      <c r="AN1772" s="216">
        <f t="shared" si="62"/>
        <v>1772</v>
      </c>
      <c r="AO1772" s="216" t="str">
        <f>IF(ISERROR('T203'!L1772),"",'T203'!L1772)</f>
        <v xml:space="preserve"> </v>
      </c>
      <c r="AP1772" s="216">
        <f t="shared" si="61"/>
        <v>1</v>
      </c>
    </row>
    <row r="1773" spans="38:42">
      <c r="AL1773" s="216" t="str">
        <f>IF(ISERROR(IF('T203'!B1773="","",'T203'!B1773)),"",IF('T203'!B1773="","",'T203'!B1773))</f>
        <v/>
      </c>
      <c r="AM1773" s="216" t="str">
        <f>IF(ISERROR(IF('T203'!K1773="","",'T203'!K1773)),"",IF('T203'!K1773="","",'T203'!K1773))</f>
        <v>A78504</v>
      </c>
      <c r="AN1773" s="216">
        <f t="shared" si="62"/>
        <v>1773</v>
      </c>
      <c r="AO1773" s="216" t="str">
        <f>IF(ISERROR('T203'!L1773),"",'T203'!L1773)</f>
        <v xml:space="preserve"> </v>
      </c>
      <c r="AP1773" s="216">
        <f t="shared" si="61"/>
        <v>1</v>
      </c>
    </row>
    <row r="1774" spans="38:42">
      <c r="AL1774" s="216" t="str">
        <f>IF(ISERROR(IF('T203'!B1774="","",'T203'!B1774)),"",IF('T203'!B1774="","",'T203'!B1774))</f>
        <v/>
      </c>
      <c r="AM1774" s="216" t="str">
        <f>IF(ISERROR(IF('T203'!K1774="","",'T203'!K1774)),"",IF('T203'!K1774="","",'T203'!K1774))</f>
        <v>A78504</v>
      </c>
      <c r="AN1774" s="216">
        <f t="shared" si="62"/>
        <v>1774</v>
      </c>
      <c r="AO1774" s="216" t="str">
        <f>IF(ISERROR('T203'!L1774),"",'T203'!L1774)</f>
        <v xml:space="preserve"> </v>
      </c>
      <c r="AP1774" s="216">
        <f t="shared" si="61"/>
        <v>1</v>
      </c>
    </row>
    <row r="1775" spans="38:42">
      <c r="AL1775" s="216" t="str">
        <f>IF(ISERROR(IF('T203'!B1775="","",'T203'!B1775)),"",IF('T203'!B1775="","",'T203'!B1775))</f>
        <v/>
      </c>
      <c r="AM1775" s="216" t="str">
        <f>IF(ISERROR(IF('T203'!K1775="","",'T203'!K1775)),"",IF('T203'!K1775="","",'T203'!K1775))</f>
        <v>A78506</v>
      </c>
      <c r="AN1775" s="216">
        <f t="shared" si="62"/>
        <v>1775</v>
      </c>
      <c r="AO1775" s="216" t="str">
        <f>IF(ISERROR('T203'!L1775),"",'T203'!L1775)</f>
        <v xml:space="preserve"> </v>
      </c>
      <c r="AP1775" s="216">
        <f t="shared" si="61"/>
        <v>1</v>
      </c>
    </row>
    <row r="1776" spans="38:42">
      <c r="AL1776" s="216" t="str">
        <f>IF(ISERROR(IF('T203'!B1776="","",'T203'!B1776)),"",IF('T203'!B1776="","",'T203'!B1776))</f>
        <v/>
      </c>
      <c r="AM1776" s="216" t="str">
        <f>IF(ISERROR(IF('T203'!K1776="","",'T203'!K1776)),"",IF('T203'!K1776="","",'T203'!K1776))</f>
        <v>A78508</v>
      </c>
      <c r="AN1776" s="216">
        <f t="shared" si="62"/>
        <v>1776</v>
      </c>
      <c r="AO1776" s="216" t="str">
        <f>IF(ISERROR('T203'!L1776),"",'T203'!L1776)</f>
        <v xml:space="preserve"> </v>
      </c>
      <c r="AP1776" s="216">
        <f t="shared" si="61"/>
        <v>1</v>
      </c>
    </row>
    <row r="1777" spans="38:42">
      <c r="AL1777" s="216" t="str">
        <f>IF(ISERROR(IF('T203'!B1777="","",'T203'!B1777)),"",IF('T203'!B1777="","",'T203'!B1777))</f>
        <v/>
      </c>
      <c r="AM1777" s="216" t="str">
        <f>IF(ISERROR(IF('T203'!K1777="","",'T203'!K1777)),"",IF('T203'!K1777="","",'T203'!K1777))</f>
        <v>A79002</v>
      </c>
      <c r="AN1777" s="216">
        <f t="shared" si="62"/>
        <v>1777</v>
      </c>
      <c r="AO1777" s="216" t="str">
        <f>IF(ISERROR('T203'!L1777),"",'T203'!L1777)</f>
        <v>10C-13</v>
      </c>
      <c r="AP1777" s="216">
        <f t="shared" si="61"/>
        <v>1</v>
      </c>
    </row>
    <row r="1778" spans="38:42">
      <c r="AL1778" s="216" t="str">
        <f>IF(ISERROR(IF('T203'!B1778="","",'T203'!B1778)),"",IF('T203'!B1778="","",'T203'!B1778))</f>
        <v/>
      </c>
      <c r="AM1778" s="216" t="str">
        <f>IF(ISERROR(IF('T203'!K1778="","",'T203'!K1778)),"",IF('T203'!K1778="","",'T203'!K1778))</f>
        <v>A79002</v>
      </c>
      <c r="AN1778" s="216">
        <f t="shared" si="62"/>
        <v>1778</v>
      </c>
      <c r="AO1778" s="216" t="str">
        <f>IF(ISERROR('T203'!L1778),"",'T203'!L1778)</f>
        <v>14-15</v>
      </c>
      <c r="AP1778" s="216">
        <f t="shared" si="61"/>
        <v>1</v>
      </c>
    </row>
    <row r="1779" spans="38:42">
      <c r="AL1779" s="216" t="str">
        <f>IF(ISERROR(IF('T203'!B1779="","",'T203'!B1779)),"",IF('T203'!B1779="","",'T203'!B1779))</f>
        <v/>
      </c>
      <c r="AM1779" s="216" t="str">
        <f>IF(ISERROR(IF('T203'!K1779="","",'T203'!K1779)),"",IF('T203'!K1779="","",'T203'!K1779))</f>
        <v>A79502</v>
      </c>
      <c r="AN1779" s="216">
        <f t="shared" si="62"/>
        <v>1779</v>
      </c>
      <c r="AO1779" s="216" t="str">
        <f>IF(ISERROR('T203'!L1779),"",'T203'!L1779)</f>
        <v xml:space="preserve"> </v>
      </c>
      <c r="AP1779" s="216">
        <f t="shared" si="61"/>
        <v>1</v>
      </c>
    </row>
    <row r="1780" spans="38:42">
      <c r="AL1780" s="216" t="str">
        <f>IF(ISERROR(IF('T203'!B1780="","",'T203'!B1780)),"",IF('T203'!B1780="","",'T203'!B1780))</f>
        <v/>
      </c>
      <c r="AM1780" s="216" t="str">
        <f>IF(ISERROR(IF('T203'!K1780="","",'T203'!K1780)),"",IF('T203'!K1780="","",'T203'!K1780))</f>
        <v>A80002</v>
      </c>
      <c r="AN1780" s="216">
        <f t="shared" si="62"/>
        <v>1780</v>
      </c>
      <c r="AO1780" s="216" t="str">
        <f>IF(ISERROR('T203'!L1780),"",'T203'!L1780)</f>
        <v>7</v>
      </c>
      <c r="AP1780" s="216">
        <f t="shared" si="61"/>
        <v>1</v>
      </c>
    </row>
    <row r="1781" spans="38:42">
      <c r="AL1781" s="216" t="str">
        <f>IF(ISERROR(IF('T203'!B1781="","",'T203'!B1781)),"",IF('T203'!B1781="","",'T203'!B1781))</f>
        <v/>
      </c>
      <c r="AM1781" s="216" t="str">
        <f>IF(ISERROR(IF('T203'!K1781="","",'T203'!K1781)),"",IF('T203'!K1781="","",'T203'!K1781))</f>
        <v>A81502</v>
      </c>
      <c r="AN1781" s="216">
        <f t="shared" si="62"/>
        <v>1781</v>
      </c>
      <c r="AO1781" s="216" t="str">
        <f>IF(ISERROR('T203'!L1781),"",'T203'!L1781)</f>
        <v xml:space="preserve"> </v>
      </c>
      <c r="AP1781" s="216">
        <f t="shared" si="61"/>
        <v>1</v>
      </c>
    </row>
    <row r="1782" spans="38:42">
      <c r="AL1782" s="216" t="str">
        <f>IF(ISERROR(IF('T203'!B1782="","",'T203'!B1782)),"",IF('T203'!B1782="","",'T203'!B1782))</f>
        <v/>
      </c>
      <c r="AM1782" s="216" t="str">
        <f>IF(ISERROR(IF('T203'!K1782="","",'T203'!K1782)),"",IF('T203'!K1782="","",'T203'!K1782))</f>
        <v>A81502</v>
      </c>
      <c r="AN1782" s="216">
        <f t="shared" si="62"/>
        <v>1782</v>
      </c>
      <c r="AO1782" s="216" t="str">
        <f>IF(ISERROR('T203'!L1782),"",'T203'!L1782)</f>
        <v xml:space="preserve"> </v>
      </c>
      <c r="AP1782" s="216">
        <f t="shared" si="61"/>
        <v>1</v>
      </c>
    </row>
    <row r="1783" spans="38:42">
      <c r="AL1783" s="216" t="str">
        <f>IF(ISERROR(IF('T203'!B1783="","",'T203'!B1783)),"",IF('T203'!B1783="","",'T203'!B1783))</f>
        <v/>
      </c>
      <c r="AM1783" s="216" t="str">
        <f>IF(ISERROR(IF('T203'!K1783="","",'T203'!K1783)),"",IF('T203'!K1783="","",'T203'!K1783))</f>
        <v>A81504</v>
      </c>
      <c r="AN1783" s="216">
        <f t="shared" si="62"/>
        <v>1783</v>
      </c>
      <c r="AO1783" s="216" t="str">
        <f>IF(ISERROR('T203'!L1783),"",'T203'!L1783)</f>
        <v xml:space="preserve"> </v>
      </c>
      <c r="AP1783" s="216">
        <f t="shared" si="61"/>
        <v>1</v>
      </c>
    </row>
    <row r="1784" spans="38:42">
      <c r="AL1784" s="216" t="str">
        <f>IF(ISERROR(IF('T203'!B1784="","",'T203'!B1784)),"",IF('T203'!B1784="","",'T203'!B1784))</f>
        <v/>
      </c>
      <c r="AM1784" s="216" t="str">
        <f>IF(ISERROR(IF('T203'!K1784="","",'T203'!K1784)),"",IF('T203'!K1784="","",'T203'!K1784))</f>
        <v>A81504</v>
      </c>
      <c r="AN1784" s="216">
        <f t="shared" si="62"/>
        <v>1784</v>
      </c>
      <c r="AO1784" s="216" t="str">
        <f>IF(ISERROR('T203'!L1784),"",'T203'!L1784)</f>
        <v xml:space="preserve"> </v>
      </c>
      <c r="AP1784" s="216">
        <f t="shared" si="61"/>
        <v>1</v>
      </c>
    </row>
    <row r="1785" spans="38:42">
      <c r="AL1785" s="216" t="str">
        <f>IF(ISERROR(IF('T203'!B1785="","",'T203'!B1785)),"",IF('T203'!B1785="","",'T203'!B1785))</f>
        <v/>
      </c>
      <c r="AM1785" s="216" t="str">
        <f>IF(ISERROR(IF('T203'!K1785="","",'T203'!K1785)),"",IF('T203'!K1785="","",'T203'!K1785))</f>
        <v>A81506</v>
      </c>
      <c r="AN1785" s="216">
        <f t="shared" si="62"/>
        <v>1785</v>
      </c>
      <c r="AO1785" s="216" t="str">
        <f>IF(ISERROR('T203'!L1785),"",'T203'!L1785)</f>
        <v xml:space="preserve"> </v>
      </c>
      <c r="AP1785" s="216">
        <f t="shared" si="61"/>
        <v>1</v>
      </c>
    </row>
    <row r="1786" spans="38:42">
      <c r="AL1786" s="216" t="str">
        <f>IF(ISERROR(IF('T203'!B1786="","",'T203'!B1786)),"",IF('T203'!B1786="","",'T203'!B1786))</f>
        <v/>
      </c>
      <c r="AM1786" s="216" t="str">
        <f>IF(ISERROR(IF('T203'!K1786="","",'T203'!K1786)),"",IF('T203'!K1786="","",'T203'!K1786))</f>
        <v>A81508</v>
      </c>
      <c r="AN1786" s="216">
        <f t="shared" si="62"/>
        <v>1786</v>
      </c>
      <c r="AO1786" s="216" t="str">
        <f>IF(ISERROR('T203'!L1786),"",'T203'!L1786)</f>
        <v xml:space="preserve"> </v>
      </c>
      <c r="AP1786" s="216">
        <f t="shared" si="61"/>
        <v>1</v>
      </c>
    </row>
    <row r="1787" spans="38:42">
      <c r="AL1787" s="216" t="str">
        <f>IF(ISERROR(IF('T203'!B1787="","",'T203'!B1787)),"",IF('T203'!B1787="","",'T203'!B1787))</f>
        <v/>
      </c>
      <c r="AM1787" s="216" t="str">
        <f>IF(ISERROR(IF('T203'!K1787="","",'T203'!K1787)),"",IF('T203'!K1787="","",'T203'!K1787))</f>
        <v>A81510</v>
      </c>
      <c r="AN1787" s="216">
        <f t="shared" si="62"/>
        <v>1787</v>
      </c>
      <c r="AO1787" s="216" t="str">
        <f>IF(ISERROR('T203'!L1787),"",'T203'!L1787)</f>
        <v xml:space="preserve"> </v>
      </c>
      <c r="AP1787" s="216">
        <f t="shared" si="61"/>
        <v>1</v>
      </c>
    </row>
    <row r="1788" spans="38:42">
      <c r="AL1788" s="216" t="str">
        <f>IF(ISERROR(IF('T203'!B1788="","",'T203'!B1788)),"",IF('T203'!B1788="","",'T203'!B1788))</f>
        <v/>
      </c>
      <c r="AM1788" s="216" t="str">
        <f>IF(ISERROR(IF('T203'!K1788="","",'T203'!K1788)),"",IF('T203'!K1788="","",'T203'!K1788))</f>
        <v>A81512</v>
      </c>
      <c r="AN1788" s="216">
        <f t="shared" si="62"/>
        <v>1788</v>
      </c>
      <c r="AO1788" s="216" t="str">
        <f>IF(ISERROR('T203'!L1788),"",'T203'!L1788)</f>
        <v xml:space="preserve"> </v>
      </c>
      <c r="AP1788" s="216">
        <f t="shared" si="61"/>
        <v>1</v>
      </c>
    </row>
    <row r="1789" spans="38:42">
      <c r="AL1789" s="216" t="str">
        <f>IF(ISERROR(IF('T203'!B1789="","",'T203'!B1789)),"",IF('T203'!B1789="","",'T203'!B1789))</f>
        <v/>
      </c>
      <c r="AM1789" s="216" t="str">
        <f>IF(ISERROR(IF('T203'!K1789="","",'T203'!K1789)),"",IF('T203'!K1789="","",'T203'!K1789))</f>
        <v>A81514</v>
      </c>
      <c r="AN1789" s="216">
        <f t="shared" si="62"/>
        <v>1789</v>
      </c>
      <c r="AO1789" s="216" t="str">
        <f>IF(ISERROR('T203'!L1789),"",'T203'!L1789)</f>
        <v xml:space="preserve"> </v>
      </c>
      <c r="AP1789" s="216">
        <f t="shared" si="61"/>
        <v>1</v>
      </c>
    </row>
    <row r="1790" spans="38:42">
      <c r="AL1790" s="216" t="str">
        <f>IF(ISERROR(IF('T203'!B1790="","",'T203'!B1790)),"",IF('T203'!B1790="","",'T203'!B1790))</f>
        <v/>
      </c>
      <c r="AM1790" s="216" t="str">
        <f>IF(ISERROR(IF('T203'!K1790="","",'T203'!K1790)),"",IF('T203'!K1790="","",'T203'!K1790))</f>
        <v>A81514</v>
      </c>
      <c r="AN1790" s="216">
        <f t="shared" si="62"/>
        <v>1790</v>
      </c>
      <c r="AO1790" s="216" t="str">
        <f>IF(ISERROR('T203'!L1790),"",'T203'!L1790)</f>
        <v xml:space="preserve"> </v>
      </c>
      <c r="AP1790" s="216">
        <f t="shared" si="61"/>
        <v>1</v>
      </c>
    </row>
    <row r="1791" spans="38:42">
      <c r="AL1791" s="216" t="str">
        <f>IF(ISERROR(IF('T203'!B1791="","",'T203'!B1791)),"",IF('T203'!B1791="","",'T203'!B1791))</f>
        <v/>
      </c>
      <c r="AM1791" s="216" t="str">
        <f>IF(ISERROR(IF('T203'!K1791="","",'T203'!K1791)),"",IF('T203'!K1791="","",'T203'!K1791))</f>
        <v>A81516</v>
      </c>
      <c r="AN1791" s="216">
        <f t="shared" si="62"/>
        <v>1791</v>
      </c>
      <c r="AO1791" s="216" t="str">
        <f>IF(ISERROR('T203'!L1791),"",'T203'!L1791)</f>
        <v xml:space="preserve"> </v>
      </c>
      <c r="AP1791" s="216">
        <f t="shared" si="61"/>
        <v>1</v>
      </c>
    </row>
    <row r="1792" spans="38:42">
      <c r="AL1792" s="216" t="str">
        <f>IF(ISERROR(IF('T203'!B1792="","",'T203'!B1792)),"",IF('T203'!B1792="","",'T203'!B1792))</f>
        <v/>
      </c>
      <c r="AM1792" s="216" t="str">
        <f>IF(ISERROR(IF('T203'!K1792="","",'T203'!K1792)),"",IF('T203'!K1792="","",'T203'!K1792))</f>
        <v>A81516</v>
      </c>
      <c r="AN1792" s="216">
        <f t="shared" si="62"/>
        <v>1792</v>
      </c>
      <c r="AO1792" s="216" t="str">
        <f>IF(ISERROR('T203'!L1792),"",'T203'!L1792)</f>
        <v xml:space="preserve"> </v>
      </c>
      <c r="AP1792" s="216">
        <f t="shared" si="61"/>
        <v>1</v>
      </c>
    </row>
    <row r="1793" spans="38:42">
      <c r="AL1793" s="216" t="str">
        <f>IF(ISERROR(IF('T203'!B1793="","",'T203'!B1793)),"",IF('T203'!B1793="","",'T203'!B1793))</f>
        <v/>
      </c>
      <c r="AM1793" s="216" t="str">
        <f>IF(ISERROR(IF('T203'!K1793="","",'T203'!K1793)),"",IF('T203'!K1793="","",'T203'!K1793))</f>
        <v>A81518</v>
      </c>
      <c r="AN1793" s="216">
        <f t="shared" si="62"/>
        <v>1793</v>
      </c>
      <c r="AO1793" s="216" t="str">
        <f>IF(ISERROR('T203'!L1793),"",'T203'!L1793)</f>
        <v xml:space="preserve"> </v>
      </c>
      <c r="AP1793" s="216">
        <f t="shared" si="61"/>
        <v>1</v>
      </c>
    </row>
    <row r="1794" spans="38:42">
      <c r="AL1794" s="216" t="str">
        <f>IF(ISERROR(IF('T203'!B1794="","",'T203'!B1794)),"",IF('T203'!B1794="","",'T203'!B1794))</f>
        <v/>
      </c>
      <c r="AM1794" s="216" t="str">
        <f>IF(ISERROR(IF('T203'!K1794="","",'T203'!K1794)),"",IF('T203'!K1794="","",'T203'!K1794))</f>
        <v>A81518</v>
      </c>
      <c r="AN1794" s="216">
        <f t="shared" si="62"/>
        <v>1794</v>
      </c>
      <c r="AO1794" s="216" t="str">
        <f>IF(ISERROR('T203'!L1794),"",'T203'!L1794)</f>
        <v xml:space="preserve"> </v>
      </c>
      <c r="AP1794" s="216">
        <f t="shared" si="61"/>
        <v>1</v>
      </c>
    </row>
    <row r="1795" spans="38:42">
      <c r="AL1795" s="216" t="str">
        <f>IF(ISERROR(IF('T203'!B1795="","",'T203'!B1795)),"",IF('T203'!B1795="","",'T203'!B1795))</f>
        <v/>
      </c>
      <c r="AM1795" s="216" t="str">
        <f>IF(ISERROR(IF('T203'!K1795="","",'T203'!K1795)),"",IF('T203'!K1795="","",'T203'!K1795))</f>
        <v>A81520</v>
      </c>
      <c r="AN1795" s="216">
        <f t="shared" si="62"/>
        <v>1795</v>
      </c>
      <c r="AO1795" s="216" t="str">
        <f>IF(ISERROR('T203'!L1795),"",'T203'!L1795)</f>
        <v xml:space="preserve"> </v>
      </c>
      <c r="AP1795" s="216">
        <f t="shared" si="61"/>
        <v>1</v>
      </c>
    </row>
    <row r="1796" spans="38:42">
      <c r="AL1796" s="216" t="str">
        <f>IF(ISERROR(IF('T203'!B1796="","",'T203'!B1796)),"",IF('T203'!B1796="","",'T203'!B1796))</f>
        <v/>
      </c>
      <c r="AM1796" s="216" t="str">
        <f>IF(ISERROR(IF('T203'!K1796="","",'T203'!K1796)),"",IF('T203'!K1796="","",'T203'!K1796))</f>
        <v>A81522</v>
      </c>
      <c r="AN1796" s="216">
        <f t="shared" si="62"/>
        <v>1796</v>
      </c>
      <c r="AO1796" s="216" t="str">
        <f>IF(ISERROR('T203'!L1796),"",'T203'!L1796)</f>
        <v xml:space="preserve"> </v>
      </c>
      <c r="AP1796" s="216">
        <f t="shared" si="61"/>
        <v>1</v>
      </c>
    </row>
    <row r="1797" spans="38:42">
      <c r="AL1797" s="216" t="str">
        <f>IF(ISERROR(IF('T203'!B1797="","",'T203'!B1797)),"",IF('T203'!B1797="","",'T203'!B1797))</f>
        <v/>
      </c>
      <c r="AM1797" s="216" t="str">
        <f>IF(ISERROR(IF('T203'!K1797="","",'T203'!K1797)),"",IF('T203'!K1797="","",'T203'!K1797))</f>
        <v>A81524</v>
      </c>
      <c r="AN1797" s="216">
        <f t="shared" si="62"/>
        <v>1797</v>
      </c>
      <c r="AO1797" s="216" t="str">
        <f>IF(ISERROR('T203'!L1797),"",'T203'!L1797)</f>
        <v xml:space="preserve"> </v>
      </c>
      <c r="AP1797" s="216">
        <f t="shared" ref="AP1797:AP1807" si="63">IF(AO1797="",0,1)</f>
        <v>1</v>
      </c>
    </row>
    <row r="1798" spans="38:42">
      <c r="AL1798" s="216" t="str">
        <f>IF(ISERROR(IF('T203'!B1798="","",'T203'!B1798)),"",IF('T203'!B1798="","",'T203'!B1798))</f>
        <v/>
      </c>
      <c r="AM1798" s="216" t="str">
        <f>IF(ISERROR(IF('T203'!K1798="","",'T203'!K1798)),"",IF('T203'!K1798="","",'T203'!K1798))</f>
        <v>A81526</v>
      </c>
      <c r="AN1798" s="216">
        <f t="shared" si="62"/>
        <v>1798</v>
      </c>
      <c r="AO1798" s="216" t="str">
        <f>IF(ISERROR('T203'!L1798),"",'T203'!L1798)</f>
        <v xml:space="preserve"> </v>
      </c>
      <c r="AP1798" s="216">
        <f t="shared" si="63"/>
        <v>1</v>
      </c>
    </row>
    <row r="1799" spans="38:42">
      <c r="AL1799" s="216" t="str">
        <f>IF(ISERROR(IF('T203'!B1799="","",'T203'!B1799)),"",IF('T203'!B1799="","",'T203'!B1799))</f>
        <v/>
      </c>
      <c r="AM1799" s="216" t="str">
        <f>IF(ISERROR(IF('T203'!K1799="","",'T203'!K1799)),"",IF('T203'!K1799="","",'T203'!K1799))</f>
        <v>A81528</v>
      </c>
      <c r="AN1799" s="216">
        <f t="shared" si="62"/>
        <v>1799</v>
      </c>
      <c r="AO1799" s="216" t="str">
        <f>IF(ISERROR('T203'!L1799),"",'T203'!L1799)</f>
        <v xml:space="preserve"> </v>
      </c>
      <c r="AP1799" s="216">
        <f t="shared" si="63"/>
        <v>1</v>
      </c>
    </row>
    <row r="1800" spans="38:42">
      <c r="AL1800" s="216" t="str">
        <f>IF(ISERROR(IF('T203'!B1800="","",'T203'!B1800)),"",IF('T203'!B1800="","",'T203'!B1800))</f>
        <v/>
      </c>
      <c r="AM1800" s="216" t="str">
        <f>IF(ISERROR(IF('T203'!K1800="","",'T203'!K1800)),"",IF('T203'!K1800="","",'T203'!K1800))</f>
        <v>A81528</v>
      </c>
      <c r="AN1800" s="216">
        <f t="shared" si="62"/>
        <v>1800</v>
      </c>
      <c r="AO1800" s="216" t="str">
        <f>IF(ISERROR('T203'!L1800),"",'T203'!L1800)</f>
        <v xml:space="preserve"> </v>
      </c>
      <c r="AP1800" s="216">
        <f t="shared" si="63"/>
        <v>1</v>
      </c>
    </row>
    <row r="1801" spans="38:42">
      <c r="AL1801" s="216" t="str">
        <f>IF(ISERROR(IF('T203'!B1801="","",'T203'!B1801)),"",IF('T203'!B1801="","",'T203'!B1801))</f>
        <v/>
      </c>
      <c r="AM1801" s="216" t="str">
        <f>IF(ISERROR(IF('T203'!K1801="","",'T203'!K1801)),"",IF('T203'!K1801="","",'T203'!K1801))</f>
        <v>A81530</v>
      </c>
      <c r="AN1801" s="216">
        <f t="shared" si="62"/>
        <v>1801</v>
      </c>
      <c r="AO1801" s="216" t="str">
        <f>IF(ISERROR('T203'!L1801),"",'T203'!L1801)</f>
        <v xml:space="preserve"> </v>
      </c>
      <c r="AP1801" s="216">
        <f t="shared" si="63"/>
        <v>1</v>
      </c>
    </row>
    <row r="1802" spans="38:42">
      <c r="AL1802" s="216" t="str">
        <f>IF(ISERROR(IF('T203'!B1802="","",'T203'!B1802)),"",IF('T203'!B1802="","",'T203'!B1802))</f>
        <v/>
      </c>
      <c r="AM1802" s="216" t="str">
        <f>IF(ISERROR(IF('T203'!K1802="","",'T203'!K1802)),"",IF('T203'!K1802="","",'T203'!K1802))</f>
        <v>A81532</v>
      </c>
      <c r="AN1802" s="216">
        <f t="shared" si="62"/>
        <v>1802</v>
      </c>
      <c r="AO1802" s="216" t="str">
        <f>IF(ISERROR('T203'!L1802),"",'T203'!L1802)</f>
        <v xml:space="preserve"> </v>
      </c>
      <c r="AP1802" s="216">
        <f t="shared" si="63"/>
        <v>1</v>
      </c>
    </row>
    <row r="1803" spans="38:42">
      <c r="AL1803" s="216" t="str">
        <f>IF(ISERROR(IF('T203'!B1803="","",'T203'!B1803)),"",IF('T203'!B1803="","",'T203'!B1803))</f>
        <v/>
      </c>
      <c r="AM1803" s="216" t="str">
        <f>IF(ISERROR(IF('T203'!K1803="","",'T203'!K1803)),"",IF('T203'!K1803="","",'T203'!K1803))</f>
        <v>A81532</v>
      </c>
      <c r="AN1803" s="216">
        <f t="shared" si="62"/>
        <v>1803</v>
      </c>
      <c r="AO1803" s="216" t="str">
        <f>IF(ISERROR('T203'!L1803),"",'T203'!L1803)</f>
        <v xml:space="preserve"> </v>
      </c>
      <c r="AP1803" s="216">
        <f t="shared" si="63"/>
        <v>1</v>
      </c>
    </row>
    <row r="1804" spans="38:42">
      <c r="AL1804" s="216" t="str">
        <f>IF(ISERROR(IF('T203'!B1804="","",'T203'!B1804)),"",IF('T203'!B1804="","",'T203'!B1804))</f>
        <v/>
      </c>
      <c r="AM1804" s="216" t="str">
        <f>IF(ISERROR(IF('T203'!K1804="","",'T203'!K1804)),"",IF('T203'!K1804="","",'T203'!K1804))</f>
        <v>A81534</v>
      </c>
      <c r="AN1804" s="216">
        <f t="shared" si="62"/>
        <v>1804</v>
      </c>
      <c r="AO1804" s="216" t="str">
        <f>IF(ISERROR('T203'!L1804),"",'T203'!L1804)</f>
        <v xml:space="preserve"> </v>
      </c>
      <c r="AP1804" s="216">
        <f t="shared" si="63"/>
        <v>1</v>
      </c>
    </row>
    <row r="1805" spans="38:42">
      <c r="AL1805" s="216" t="str">
        <f>IF(ISERROR(IF('T203'!B1805="","",'T203'!B1805)),"",IF('T203'!B1805="","",'T203'!B1805))</f>
        <v/>
      </c>
      <c r="AM1805" s="216" t="str">
        <f>IF(ISERROR(IF('T203'!K1805="","",'T203'!K1805)),"",IF('T203'!K1805="","",'T203'!K1805))</f>
        <v>A81536</v>
      </c>
      <c r="AN1805" s="216">
        <f t="shared" ref="AN1805:AN1868" si="64">1+AN1804</f>
        <v>1805</v>
      </c>
      <c r="AO1805" s="216" t="str">
        <f>IF(ISERROR('T203'!L1805),"",'T203'!L1805)</f>
        <v xml:space="preserve"> </v>
      </c>
      <c r="AP1805" s="216">
        <f t="shared" si="63"/>
        <v>1</v>
      </c>
    </row>
    <row r="1806" spans="38:42">
      <c r="AL1806" s="216" t="str">
        <f>IF(ISERROR(IF('T203'!B1806="","",'T203'!B1806)),"",IF('T203'!B1806="","",'T203'!B1806))</f>
        <v/>
      </c>
      <c r="AM1806" s="216" t="str">
        <f>IF(ISERROR(IF('T203'!K1806="","",'T203'!K1806)),"",IF('T203'!K1806="","",'T203'!K1806))</f>
        <v>A81538</v>
      </c>
      <c r="AN1806" s="216">
        <f t="shared" si="64"/>
        <v>1806</v>
      </c>
      <c r="AO1806" s="216" t="str">
        <f>IF(ISERROR('T203'!L1806),"",'T203'!L1806)</f>
        <v xml:space="preserve"> </v>
      </c>
      <c r="AP1806" s="216">
        <f t="shared" si="63"/>
        <v>1</v>
      </c>
    </row>
    <row r="1807" spans="38:42">
      <c r="AL1807" s="216" t="str">
        <f>IF(ISERROR(IF('T203'!B1807="","",'T203'!B1807)),"",IF('T203'!B1807="","",'T203'!B1807))</f>
        <v/>
      </c>
      <c r="AM1807" s="216" t="str">
        <f>IF(ISERROR(IF('T203'!K1807="","",'T203'!K1807)),"",IF('T203'!K1807="","",'T203'!K1807))</f>
        <v>A81540</v>
      </c>
      <c r="AN1807" s="216">
        <f t="shared" si="64"/>
        <v>1807</v>
      </c>
      <c r="AO1807" s="216" t="str">
        <f>IF(ISERROR('T203'!L1807),"",'T203'!L1807)</f>
        <v xml:space="preserve"> </v>
      </c>
      <c r="AP1807" s="216">
        <f t="shared" si="63"/>
        <v>1</v>
      </c>
    </row>
    <row r="1808" spans="38:42">
      <c r="AL1808" s="216" t="str">
        <f>IF(ISERROR(IF('T203'!B1808="","",'T203'!B1808)),"",IF('T203'!B1808="","",'T203'!B1808))</f>
        <v/>
      </c>
      <c r="AM1808" s="216" t="str">
        <f>IF(ISERROR(IF('T203'!K1808="","",'T203'!K1808)),"",IF('T203'!K1808="","",'T203'!K1808))</f>
        <v>A81542</v>
      </c>
      <c r="AN1808" s="216">
        <f t="shared" si="64"/>
        <v>1808</v>
      </c>
      <c r="AO1808" s="216" t="str">
        <f>IF(ISERROR('T203'!L1808),"",'T203'!L1808)</f>
        <v xml:space="preserve"> </v>
      </c>
      <c r="AP1808" s="216">
        <f t="shared" ref="AP1808:AP1871" si="65">IF(AO1808="",0,1)</f>
        <v>1</v>
      </c>
    </row>
    <row r="1809" spans="38:42">
      <c r="AL1809" s="216" t="str">
        <f>IF(ISERROR(IF('T203'!B1809="","",'T203'!B1809)),"",IF('T203'!B1809="","",'T203'!B1809))</f>
        <v/>
      </c>
      <c r="AM1809" s="216" t="str">
        <f>IF(ISERROR(IF('T203'!K1809="","",'T203'!K1809)),"",IF('T203'!K1809="","",'T203'!K1809))</f>
        <v>A81542</v>
      </c>
      <c r="AN1809" s="216">
        <f t="shared" si="64"/>
        <v>1809</v>
      </c>
      <c r="AO1809" s="216" t="str">
        <f>IF(ISERROR('T203'!L1809),"",'T203'!L1809)</f>
        <v xml:space="preserve"> </v>
      </c>
      <c r="AP1809" s="216">
        <f t="shared" si="65"/>
        <v>1</v>
      </c>
    </row>
    <row r="1810" spans="38:42">
      <c r="AL1810" s="216" t="str">
        <f>IF(ISERROR(IF('T203'!B1810="","",'T203'!B1810)),"",IF('T203'!B1810="","",'T203'!B1810))</f>
        <v/>
      </c>
      <c r="AM1810" s="216" t="str">
        <f>IF(ISERROR(IF('T203'!K1810="","",'T203'!K1810)),"",IF('T203'!K1810="","",'T203'!K1810))</f>
        <v>A81544</v>
      </c>
      <c r="AN1810" s="216">
        <f t="shared" si="64"/>
        <v>1810</v>
      </c>
      <c r="AO1810" s="216" t="str">
        <f>IF(ISERROR('T203'!L1810),"",'T203'!L1810)</f>
        <v xml:space="preserve"> </v>
      </c>
      <c r="AP1810" s="216">
        <f t="shared" si="65"/>
        <v>1</v>
      </c>
    </row>
    <row r="1811" spans="38:42">
      <c r="AL1811" s="216" t="str">
        <f>IF(ISERROR(IF('T203'!B1811="","",'T203'!B1811)),"",IF('T203'!B1811="","",'T203'!B1811))</f>
        <v/>
      </c>
      <c r="AM1811" s="216" t="str">
        <f>IF(ISERROR(IF('T203'!K1811="","",'T203'!K1811)),"",IF('T203'!K1811="","",'T203'!K1811))</f>
        <v>A81546</v>
      </c>
      <c r="AN1811" s="216">
        <f t="shared" si="64"/>
        <v>1811</v>
      </c>
      <c r="AO1811" s="216" t="str">
        <f>IF(ISERROR('T203'!L1811),"",'T203'!L1811)</f>
        <v xml:space="preserve"> </v>
      </c>
      <c r="AP1811" s="216">
        <f t="shared" si="65"/>
        <v>1</v>
      </c>
    </row>
    <row r="1812" spans="38:42">
      <c r="AL1812" s="216" t="str">
        <f>IF(ISERROR(IF('T203'!B1812="","",'T203'!B1812)),"",IF('T203'!B1812="","",'T203'!B1812))</f>
        <v/>
      </c>
      <c r="AM1812" s="216" t="str">
        <f>IF(ISERROR(IF('T203'!K1812="","",'T203'!K1812)),"",IF('T203'!K1812="","",'T203'!K1812))</f>
        <v>A81546</v>
      </c>
      <c r="AN1812" s="216">
        <f t="shared" si="64"/>
        <v>1812</v>
      </c>
      <c r="AO1812" s="216" t="str">
        <f>IF(ISERROR('T203'!L1812),"",'T203'!L1812)</f>
        <v xml:space="preserve"> </v>
      </c>
      <c r="AP1812" s="216">
        <f t="shared" si="65"/>
        <v>1</v>
      </c>
    </row>
    <row r="1813" spans="38:42">
      <c r="AL1813" s="216" t="str">
        <f>IF(ISERROR(IF('T203'!B1813="","",'T203'!B1813)),"",IF('T203'!B1813="","",'T203'!B1813))</f>
        <v/>
      </c>
      <c r="AM1813" s="216" t="str">
        <f>IF(ISERROR(IF('T203'!K1813="","",'T203'!K1813)),"",IF('T203'!K1813="","",'T203'!K1813))</f>
        <v>A81548</v>
      </c>
      <c r="AN1813" s="216">
        <f t="shared" si="64"/>
        <v>1813</v>
      </c>
      <c r="AO1813" s="216" t="str">
        <f>IF(ISERROR('T203'!L1813),"",'T203'!L1813)</f>
        <v xml:space="preserve"> </v>
      </c>
      <c r="AP1813" s="216">
        <f t="shared" si="65"/>
        <v>1</v>
      </c>
    </row>
    <row r="1814" spans="38:42">
      <c r="AL1814" s="216" t="str">
        <f>IF(ISERROR(IF('T203'!B1814="","",'T203'!B1814)),"",IF('T203'!B1814="","",'T203'!B1814))</f>
        <v/>
      </c>
      <c r="AM1814" s="216" t="str">
        <f>IF(ISERROR(IF('T203'!K1814="","",'T203'!K1814)),"",IF('T203'!K1814="","",'T203'!K1814))</f>
        <v>A81550</v>
      </c>
      <c r="AN1814" s="216">
        <f t="shared" si="64"/>
        <v>1814</v>
      </c>
      <c r="AO1814" s="216" t="str">
        <f>IF(ISERROR('T203'!L1814),"",'T203'!L1814)</f>
        <v xml:space="preserve"> </v>
      </c>
      <c r="AP1814" s="216">
        <f t="shared" si="65"/>
        <v>1</v>
      </c>
    </row>
    <row r="1815" spans="38:42">
      <c r="AL1815" s="216" t="str">
        <f>IF(ISERROR(IF('T203'!B1815="","",'T203'!B1815)),"",IF('T203'!B1815="","",'T203'!B1815))</f>
        <v/>
      </c>
      <c r="AM1815" s="216" t="str">
        <f>IF(ISERROR(IF('T203'!K1815="","",'T203'!K1815)),"",IF('T203'!K1815="","",'T203'!K1815))</f>
        <v>A82002</v>
      </c>
      <c r="AN1815" s="216">
        <f t="shared" si="64"/>
        <v>1815</v>
      </c>
      <c r="AO1815" s="216" t="str">
        <f>IF(ISERROR('T203'!L1815),"",'T203'!L1815)</f>
        <v>1-16</v>
      </c>
      <c r="AP1815" s="216">
        <f t="shared" si="65"/>
        <v>1</v>
      </c>
    </row>
    <row r="1816" spans="38:42">
      <c r="AL1816" s="216" t="str">
        <f>IF(ISERROR(IF('T203'!B1816="","",'T203'!B1816)),"",IF('T203'!B1816="","",'T203'!B1816))</f>
        <v/>
      </c>
      <c r="AM1816" s="216" t="str">
        <f>IF(ISERROR(IF('T203'!K1816="","",'T203'!K1816)),"",IF('T203'!K1816="","",'T203'!K1816))</f>
        <v>A82002</v>
      </c>
      <c r="AN1816" s="216">
        <f t="shared" si="64"/>
        <v>1816</v>
      </c>
      <c r="AO1816" s="216" t="str">
        <f>IF(ISERROR('T203'!L1816),"",'T203'!L1816)</f>
        <v>1-19</v>
      </c>
      <c r="AP1816" s="216">
        <f t="shared" si="65"/>
        <v>1</v>
      </c>
    </row>
    <row r="1817" spans="38:42">
      <c r="AL1817" s="216" t="str">
        <f>IF(ISERROR(IF('T203'!B1817="","",'T203'!B1817)),"",IF('T203'!B1817="","",'T203'!B1817))</f>
        <v/>
      </c>
      <c r="AM1817" s="216" t="str">
        <f>IF(ISERROR(IF('T203'!K1817="","",'T203'!K1817)),"",IF('T203'!K1817="","",'T203'!K1817))</f>
        <v>A82002</v>
      </c>
      <c r="AN1817" s="216">
        <f t="shared" si="64"/>
        <v>1817</v>
      </c>
      <c r="AO1817" s="216" t="str">
        <f>IF(ISERROR('T203'!L1817),"",'T203'!L1817)</f>
        <v>17-19</v>
      </c>
      <c r="AP1817" s="216">
        <f t="shared" si="65"/>
        <v>1</v>
      </c>
    </row>
    <row r="1818" spans="38:42">
      <c r="AL1818" s="216" t="str">
        <f>IF(ISERROR(IF('T203'!B1818="","",'T203'!B1818)),"",IF('T203'!B1818="","",'T203'!B1818))</f>
        <v/>
      </c>
      <c r="AM1818" s="216" t="str">
        <f>IF(ISERROR(IF('T203'!K1818="","",'T203'!K1818)),"",IF('T203'!K1818="","",'T203'!K1818))</f>
        <v>A82004</v>
      </c>
      <c r="AN1818" s="216">
        <f t="shared" si="64"/>
        <v>1818</v>
      </c>
      <c r="AO1818" s="216" t="str">
        <f>IF(ISERROR('T203'!L1818),"",'T203'!L1818)</f>
        <v>1-2</v>
      </c>
      <c r="AP1818" s="216">
        <f t="shared" si="65"/>
        <v>1</v>
      </c>
    </row>
    <row r="1819" spans="38:42">
      <c r="AL1819" s="216" t="str">
        <f>IF(ISERROR(IF('T203'!B1819="","",'T203'!B1819)),"",IF('T203'!B1819="","",'T203'!B1819))</f>
        <v/>
      </c>
      <c r="AM1819" s="216" t="str">
        <f>IF(ISERROR(IF('T203'!K1819="","",'T203'!K1819)),"",IF('T203'!K1819="","",'T203'!K1819))</f>
        <v>A82004</v>
      </c>
      <c r="AN1819" s="216">
        <f t="shared" si="64"/>
        <v>1819</v>
      </c>
      <c r="AO1819" s="216" t="str">
        <f>IF(ISERROR('T203'!L1819),"",'T203'!L1819)</f>
        <v>3-4</v>
      </c>
      <c r="AP1819" s="216">
        <f t="shared" si="65"/>
        <v>1</v>
      </c>
    </row>
    <row r="1820" spans="38:42">
      <c r="AL1820" s="216" t="str">
        <f>IF(ISERROR(IF('T203'!B1820="","",'T203'!B1820)),"",IF('T203'!B1820="","",'T203'!B1820))</f>
        <v/>
      </c>
      <c r="AM1820" s="216" t="str">
        <f>IF(ISERROR(IF('T203'!K1820="","",'T203'!K1820)),"",IF('T203'!K1820="","",'T203'!K1820))</f>
        <v>A82006</v>
      </c>
      <c r="AN1820" s="216">
        <f t="shared" si="64"/>
        <v>1820</v>
      </c>
      <c r="AO1820" s="216" t="str">
        <f>IF(ISERROR('T203'!L1820),"",'T203'!L1820)</f>
        <v>14-29</v>
      </c>
      <c r="AP1820" s="216">
        <f t="shared" si="65"/>
        <v>1</v>
      </c>
    </row>
    <row r="1821" spans="38:42">
      <c r="AL1821" s="216" t="str">
        <f>IF(ISERROR(IF('T203'!B1821="","",'T203'!B1821)),"",IF('T203'!B1821="","",'T203'!B1821))</f>
        <v/>
      </c>
      <c r="AM1821" s="216" t="str">
        <f>IF(ISERROR(IF('T203'!K1821="","",'T203'!K1821)),"",IF('T203'!K1821="","",'T203'!K1821))</f>
        <v>A82006</v>
      </c>
      <c r="AN1821" s="216">
        <f t="shared" si="64"/>
        <v>1821</v>
      </c>
      <c r="AO1821" s="216" t="str">
        <f>IF(ISERROR('T203'!L1821),"",'T203'!L1821)</f>
        <v>2-13</v>
      </c>
      <c r="AP1821" s="216">
        <f t="shared" si="65"/>
        <v>1</v>
      </c>
    </row>
    <row r="1822" spans="38:42">
      <c r="AL1822" s="216" t="str">
        <f>IF(ISERROR(IF('T203'!B1822="","",'T203'!B1822)),"",IF('T203'!B1822="","",'T203'!B1822))</f>
        <v/>
      </c>
      <c r="AM1822" s="216" t="str">
        <f>IF(ISERROR(IF('T203'!K1822="","",'T203'!K1822)),"",IF('T203'!K1822="","",'T203'!K1822))</f>
        <v>A82006</v>
      </c>
      <c r="AN1822" s="216">
        <f t="shared" si="64"/>
        <v>1822</v>
      </c>
      <c r="AO1822" s="216" t="str">
        <f>IF(ISERROR('T203'!L1822),"",'T203'!L1822)</f>
        <v>2-32</v>
      </c>
      <c r="AP1822" s="216">
        <f t="shared" si="65"/>
        <v>1</v>
      </c>
    </row>
    <row r="1823" spans="38:42">
      <c r="AL1823" s="216" t="str">
        <f>IF(ISERROR(IF('T203'!B1823="","",'T203'!B1823)),"",IF('T203'!B1823="","",'T203'!B1823))</f>
        <v/>
      </c>
      <c r="AM1823" s="216" t="str">
        <f>IF(ISERROR(IF('T203'!K1823="","",'T203'!K1823)),"",IF('T203'!K1823="","",'T203'!K1823))</f>
        <v>A82006</v>
      </c>
      <c r="AN1823" s="216">
        <f t="shared" si="64"/>
        <v>1823</v>
      </c>
      <c r="AO1823" s="216" t="str">
        <f>IF(ISERROR('T203'!L1823),"",'T203'!L1823)</f>
        <v>28-29</v>
      </c>
      <c r="AP1823" s="216">
        <f t="shared" si="65"/>
        <v>1</v>
      </c>
    </row>
    <row r="1824" spans="38:42">
      <c r="AL1824" s="216" t="str">
        <f>IF(ISERROR(IF('T203'!B1824="","",'T203'!B1824)),"",IF('T203'!B1824="","",'T203'!B1824))</f>
        <v/>
      </c>
      <c r="AM1824" s="216" t="str">
        <f>IF(ISERROR(IF('T203'!K1824="","",'T203'!K1824)),"",IF('T203'!K1824="","",'T203'!K1824))</f>
        <v>A82006</v>
      </c>
      <c r="AN1824" s="216">
        <f t="shared" si="64"/>
        <v>1824</v>
      </c>
      <c r="AO1824" s="216" t="str">
        <f>IF(ISERROR('T203'!L1824),"",'T203'!L1824)</f>
        <v>30</v>
      </c>
      <c r="AP1824" s="216">
        <f t="shared" si="65"/>
        <v>1</v>
      </c>
    </row>
    <row r="1825" spans="38:42">
      <c r="AL1825" s="216" t="str">
        <f>IF(ISERROR(IF('T203'!B1825="","",'T203'!B1825)),"",IF('T203'!B1825="","",'T203'!B1825))</f>
        <v/>
      </c>
      <c r="AM1825" s="216" t="str">
        <f>IF(ISERROR(IF('T203'!K1825="","",'T203'!K1825)),"",IF('T203'!K1825="","",'T203'!K1825))</f>
        <v>A82008</v>
      </c>
      <c r="AN1825" s="216">
        <f t="shared" si="64"/>
        <v>1825</v>
      </c>
      <c r="AO1825" s="216" t="str">
        <f>IF(ISERROR('T203'!L1825),"",'T203'!L1825)</f>
        <v>19</v>
      </c>
      <c r="AP1825" s="216">
        <f t="shared" si="65"/>
        <v>1</v>
      </c>
    </row>
    <row r="1826" spans="38:42">
      <c r="AL1826" s="216" t="str">
        <f>IF(ISERROR(IF('T203'!B1826="","",'T203'!B1826)),"",IF('T203'!B1826="","",'T203'!B1826))</f>
        <v/>
      </c>
      <c r="AM1826" s="216" t="str">
        <f>IF(ISERROR(IF('T203'!K1826="","",'T203'!K1826)),"",IF('T203'!K1826="","",'T203'!K1826))</f>
        <v>A82008</v>
      </c>
      <c r="AN1826" s="216">
        <f t="shared" si="64"/>
        <v>1826</v>
      </c>
      <c r="AO1826" s="216" t="str">
        <f>IF(ISERROR('T203'!L1826),"",'T203'!L1826)</f>
        <v>20-25</v>
      </c>
      <c r="AP1826" s="216">
        <f t="shared" si="65"/>
        <v>1</v>
      </c>
    </row>
    <row r="1827" spans="38:42">
      <c r="AL1827" s="216" t="str">
        <f>IF(ISERROR(IF('T203'!B1827="","",'T203'!B1827)),"",IF('T203'!B1827="","",'T203'!B1827))</f>
        <v/>
      </c>
      <c r="AM1827" s="216" t="str">
        <f>IF(ISERROR(IF('T203'!K1827="","",'T203'!K1827)),"",IF('T203'!K1827="","",'T203'!K1827))</f>
        <v>A82008</v>
      </c>
      <c r="AN1827" s="216">
        <f t="shared" si="64"/>
        <v>1827</v>
      </c>
      <c r="AO1827" s="216" t="str">
        <f>IF(ISERROR('T203'!L1827),"",'T203'!L1827)</f>
        <v>24-25</v>
      </c>
      <c r="AP1827" s="216">
        <f t="shared" si="65"/>
        <v>1</v>
      </c>
    </row>
    <row r="1828" spans="38:42">
      <c r="AL1828" s="216" t="str">
        <f>IF(ISERROR(IF('T203'!B1828="","",'T203'!B1828)),"",IF('T203'!B1828="","",'T203'!B1828))</f>
        <v/>
      </c>
      <c r="AM1828" s="216" t="str">
        <f>IF(ISERROR(IF('T203'!K1828="","",'T203'!K1828)),"",IF('T203'!K1828="","",'T203'!K1828))</f>
        <v>A82008</v>
      </c>
      <c r="AN1828" s="216">
        <f t="shared" si="64"/>
        <v>1828</v>
      </c>
      <c r="AO1828" s="216" t="str">
        <f>IF(ISERROR('T203'!L1828),"",'T203'!L1828)</f>
        <v>27-30B</v>
      </c>
      <c r="AP1828" s="216">
        <f t="shared" si="65"/>
        <v>1</v>
      </c>
    </row>
    <row r="1829" spans="38:42">
      <c r="AL1829" s="216" t="str">
        <f>IF(ISERROR(IF('T203'!B1829="","",'T203'!B1829)),"",IF('T203'!B1829="","",'T203'!B1829))</f>
        <v/>
      </c>
      <c r="AM1829" s="216" t="str">
        <f>IF(ISERROR(IF('T203'!K1829="","",'T203'!K1829)),"",IF('T203'!K1829="","",'T203'!K1829))</f>
        <v>A82008</v>
      </c>
      <c r="AN1829" s="216">
        <f t="shared" si="64"/>
        <v>1829</v>
      </c>
      <c r="AO1829" s="216" t="str">
        <f>IF(ISERROR('T203'!L1829),"",'T203'!L1829)</f>
        <v>33-41</v>
      </c>
      <c r="AP1829" s="216">
        <f t="shared" si="65"/>
        <v>1</v>
      </c>
    </row>
    <row r="1830" spans="38:42">
      <c r="AL1830" s="216" t="str">
        <f>IF(ISERROR(IF('T203'!B1830="","",'T203'!B1830)),"",IF('T203'!B1830="","",'T203'!B1830))</f>
        <v/>
      </c>
      <c r="AM1830" s="216" t="str">
        <f>IF(ISERROR(IF('T203'!K1830="","",'T203'!K1830)),"",IF('T203'!K1830="","",'T203'!K1830))</f>
        <v>A82010</v>
      </c>
      <c r="AN1830" s="216">
        <f t="shared" si="64"/>
        <v>1830</v>
      </c>
      <c r="AO1830" s="216" t="str">
        <f>IF(ISERROR('T203'!L1830),"",'T203'!L1830)</f>
        <v>27-30B</v>
      </c>
      <c r="AP1830" s="216">
        <f t="shared" si="65"/>
        <v>1</v>
      </c>
    </row>
    <row r="1831" spans="38:42">
      <c r="AL1831" s="216" t="str">
        <f>IF(ISERROR(IF('T203'!B1831="","",'T203'!B1831)),"",IF('T203'!B1831="","",'T203'!B1831))</f>
        <v/>
      </c>
      <c r="AM1831" s="216" t="str">
        <f>IF(ISERROR(IF('T203'!K1831="","",'T203'!K1831)),"",IF('T203'!K1831="","",'T203'!K1831))</f>
        <v>A82502</v>
      </c>
      <c r="AN1831" s="216">
        <f t="shared" si="64"/>
        <v>1831</v>
      </c>
      <c r="AO1831" s="216" t="str">
        <f>IF(ISERROR('T203'!L1831),"",'T203'!L1831)</f>
        <v xml:space="preserve"> </v>
      </c>
      <c r="AP1831" s="216">
        <f t="shared" si="65"/>
        <v>1</v>
      </c>
    </row>
    <row r="1832" spans="38:42">
      <c r="AL1832" s="216" t="str">
        <f>IF(ISERROR(IF('T203'!B1832="","",'T203'!B1832)),"",IF('T203'!B1832="","",'T203'!B1832))</f>
        <v/>
      </c>
      <c r="AM1832" s="216" t="str">
        <f>IF(ISERROR(IF('T203'!K1832="","",'T203'!K1832)),"",IF('T203'!K1832="","",'T203'!K1832))</f>
        <v>A82502</v>
      </c>
      <c r="AN1832" s="216">
        <f t="shared" si="64"/>
        <v>1832</v>
      </c>
      <c r="AO1832" s="216" t="str">
        <f>IF(ISERROR('T203'!L1832),"",'T203'!L1832)</f>
        <v xml:space="preserve"> </v>
      </c>
      <c r="AP1832" s="216">
        <f t="shared" si="65"/>
        <v>1</v>
      </c>
    </row>
    <row r="1833" spans="38:42">
      <c r="AL1833" s="216" t="str">
        <f>IF(ISERROR(IF('T203'!B1833="","",'T203'!B1833)),"",IF('T203'!B1833="","",'T203'!B1833))</f>
        <v/>
      </c>
      <c r="AM1833" s="216" t="str">
        <f>IF(ISERROR(IF('T203'!K1833="","",'T203'!K1833)),"",IF('T203'!K1833="","",'T203'!K1833))</f>
        <v>A82504</v>
      </c>
      <c r="AN1833" s="216">
        <f t="shared" si="64"/>
        <v>1833</v>
      </c>
      <c r="AO1833" s="216" t="str">
        <f>IF(ISERROR('T203'!L1833),"",'T203'!L1833)</f>
        <v xml:space="preserve"> </v>
      </c>
      <c r="AP1833" s="216">
        <f t="shared" si="65"/>
        <v>1</v>
      </c>
    </row>
    <row r="1834" spans="38:42">
      <c r="AL1834" s="216" t="str">
        <f>IF(ISERROR(IF('T203'!B1834="","",'T203'!B1834)),"",IF('T203'!B1834="","",'T203'!B1834))</f>
        <v/>
      </c>
      <c r="AM1834" s="216" t="str">
        <f>IF(ISERROR(IF('T203'!K1834="","",'T203'!K1834)),"",IF('T203'!K1834="","",'T203'!K1834))</f>
        <v>A83502</v>
      </c>
      <c r="AN1834" s="216">
        <f t="shared" si="64"/>
        <v>1834</v>
      </c>
      <c r="AO1834" s="216" t="str">
        <f>IF(ISERROR('T203'!L1834),"",'T203'!L1834)</f>
        <v xml:space="preserve"> </v>
      </c>
      <c r="AP1834" s="216">
        <f t="shared" si="65"/>
        <v>1</v>
      </c>
    </row>
    <row r="1835" spans="38:42">
      <c r="AL1835" s="216" t="str">
        <f>IF(ISERROR(IF('T203'!B1835="","",'T203'!B1835)),"",IF('T203'!B1835="","",'T203'!B1835))</f>
        <v/>
      </c>
      <c r="AM1835" s="216" t="str">
        <f>IF(ISERROR(IF('T203'!K1835="","",'T203'!K1835)),"",IF('T203'!K1835="","",'T203'!K1835))</f>
        <v>A83504</v>
      </c>
      <c r="AN1835" s="216">
        <f t="shared" si="64"/>
        <v>1835</v>
      </c>
      <c r="AO1835" s="216" t="str">
        <f>IF(ISERROR('T203'!L1835),"",'T203'!L1835)</f>
        <v xml:space="preserve"> </v>
      </c>
      <c r="AP1835" s="216">
        <f t="shared" si="65"/>
        <v>1</v>
      </c>
    </row>
    <row r="1836" spans="38:42">
      <c r="AL1836" s="216" t="str">
        <f>IF(ISERROR(IF('T203'!B1836="","",'T203'!B1836)),"",IF('T203'!B1836="","",'T203'!B1836))</f>
        <v/>
      </c>
      <c r="AM1836" s="216" t="str">
        <f>IF(ISERROR(IF('T203'!K1836="","",'T203'!K1836)),"",IF('T203'!K1836="","",'T203'!K1836))</f>
        <v>A83504</v>
      </c>
      <c r="AN1836" s="216">
        <f t="shared" si="64"/>
        <v>1836</v>
      </c>
      <c r="AO1836" s="216" t="str">
        <f>IF(ISERROR('T203'!L1836),"",'T203'!L1836)</f>
        <v xml:space="preserve"> </v>
      </c>
      <c r="AP1836" s="216">
        <f t="shared" si="65"/>
        <v>1</v>
      </c>
    </row>
    <row r="1837" spans="38:42">
      <c r="AL1837" s="216" t="str">
        <f>IF(ISERROR(IF('T203'!B1837="","",'T203'!B1837)),"",IF('T203'!B1837="","",'T203'!B1837))</f>
        <v/>
      </c>
      <c r="AM1837" s="216" t="str">
        <f>IF(ISERROR(IF('T203'!K1837="","",'T203'!K1837)),"",IF('T203'!K1837="","",'T203'!K1837))</f>
        <v>A83506</v>
      </c>
      <c r="AN1837" s="216">
        <f t="shared" si="64"/>
        <v>1837</v>
      </c>
      <c r="AO1837" s="216" t="str">
        <f>IF(ISERROR('T203'!L1837),"",'T203'!L1837)</f>
        <v xml:space="preserve"> </v>
      </c>
      <c r="AP1837" s="216">
        <f t="shared" si="65"/>
        <v>1</v>
      </c>
    </row>
    <row r="1838" spans="38:42">
      <c r="AL1838" s="216" t="str">
        <f>IF(ISERROR(IF('T203'!B1838="","",'T203'!B1838)),"",IF('T203'!B1838="","",'T203'!B1838))</f>
        <v/>
      </c>
      <c r="AM1838" s="216" t="str">
        <f>IF(ISERROR(IF('T203'!K1838="","",'T203'!K1838)),"",IF('T203'!K1838="","",'T203'!K1838))</f>
        <v>A83506</v>
      </c>
      <c r="AN1838" s="216">
        <f t="shared" si="64"/>
        <v>1838</v>
      </c>
      <c r="AO1838" s="216" t="str">
        <f>IF(ISERROR('T203'!L1838),"",'T203'!L1838)</f>
        <v xml:space="preserve"> </v>
      </c>
      <c r="AP1838" s="216">
        <f t="shared" si="65"/>
        <v>1</v>
      </c>
    </row>
    <row r="1839" spans="38:42">
      <c r="AL1839" s="216" t="str">
        <f>IF(ISERROR(IF('T203'!B1839="","",'T203'!B1839)),"",IF('T203'!B1839="","",'T203'!B1839))</f>
        <v/>
      </c>
      <c r="AM1839" s="216" t="str">
        <f>IF(ISERROR(IF('T203'!K1839="","",'T203'!K1839)),"",IF('T203'!K1839="","",'T203'!K1839))</f>
        <v>A83508</v>
      </c>
      <c r="AN1839" s="216">
        <f t="shared" si="64"/>
        <v>1839</v>
      </c>
      <c r="AO1839" s="216" t="str">
        <f>IF(ISERROR('T203'!L1839),"",'T203'!L1839)</f>
        <v xml:space="preserve"> </v>
      </c>
      <c r="AP1839" s="216">
        <f t="shared" si="65"/>
        <v>1</v>
      </c>
    </row>
    <row r="1840" spans="38:42">
      <c r="AL1840" s="216" t="str">
        <f>IF(ISERROR(IF('T203'!B1840="","",'T203'!B1840)),"",IF('T203'!B1840="","",'T203'!B1840))</f>
        <v/>
      </c>
      <c r="AM1840" s="216" t="str">
        <f>IF(ISERROR(IF('T203'!K1840="","",'T203'!K1840)),"",IF('T203'!K1840="","",'T203'!K1840))</f>
        <v>A84502</v>
      </c>
      <c r="AN1840" s="216">
        <f t="shared" si="64"/>
        <v>1840</v>
      </c>
      <c r="AO1840" s="216" t="str">
        <f>IF(ISERROR('T203'!L1840),"",'T203'!L1840)</f>
        <v xml:space="preserve"> </v>
      </c>
      <c r="AP1840" s="216">
        <f t="shared" si="65"/>
        <v>1</v>
      </c>
    </row>
    <row r="1841" spans="38:42">
      <c r="AL1841" s="216" t="str">
        <f>IF(ISERROR(IF('T203'!B1841="","",'T203'!B1841)),"",IF('T203'!B1841="","",'T203'!B1841))</f>
        <v/>
      </c>
      <c r="AM1841" s="216" t="str">
        <f>IF(ISERROR(IF('T203'!K1841="","",'T203'!K1841)),"",IF('T203'!K1841="","",'T203'!K1841))</f>
        <v>A84502</v>
      </c>
      <c r="AN1841" s="216">
        <f t="shared" si="64"/>
        <v>1841</v>
      </c>
      <c r="AO1841" s="216" t="str">
        <f>IF(ISERROR('T203'!L1841),"",'T203'!L1841)</f>
        <v xml:space="preserve"> </v>
      </c>
      <c r="AP1841" s="216">
        <f t="shared" si="65"/>
        <v>1</v>
      </c>
    </row>
    <row r="1842" spans="38:42">
      <c r="AL1842" s="216" t="str">
        <f>IF(ISERROR(IF('T203'!B1842="","",'T203'!B1842)),"",IF('T203'!B1842="","",'T203'!B1842))</f>
        <v/>
      </c>
      <c r="AM1842" s="216" t="str">
        <f>IF(ISERROR(IF('T203'!K1842="","",'T203'!K1842)),"",IF('T203'!K1842="","",'T203'!K1842))</f>
        <v>A84504</v>
      </c>
      <c r="AN1842" s="216">
        <f t="shared" si="64"/>
        <v>1842</v>
      </c>
      <c r="AO1842" s="216" t="str">
        <f>IF(ISERROR('T203'!L1842),"",'T203'!L1842)</f>
        <v xml:space="preserve"> </v>
      </c>
      <c r="AP1842" s="216">
        <f t="shared" si="65"/>
        <v>1</v>
      </c>
    </row>
    <row r="1843" spans="38:42">
      <c r="AL1843" s="216" t="str">
        <f>IF(ISERROR(IF('T203'!B1843="","",'T203'!B1843)),"",IF('T203'!B1843="","",'T203'!B1843))</f>
        <v/>
      </c>
      <c r="AM1843" s="216" t="str">
        <f>IF(ISERROR(IF('T203'!K1843="","",'T203'!K1843)),"",IF('T203'!K1843="","",'T203'!K1843))</f>
        <v>A84506</v>
      </c>
      <c r="AN1843" s="216">
        <f t="shared" si="64"/>
        <v>1843</v>
      </c>
      <c r="AO1843" s="216" t="str">
        <f>IF(ISERROR('T203'!L1843),"",'T203'!L1843)</f>
        <v xml:space="preserve"> </v>
      </c>
      <c r="AP1843" s="216">
        <f t="shared" si="65"/>
        <v>1</v>
      </c>
    </row>
    <row r="1844" spans="38:42">
      <c r="AL1844" s="216" t="str">
        <f>IF(ISERROR(IF('T203'!B1844="","",'T203'!B1844)),"",IF('T203'!B1844="","",'T203'!B1844))</f>
        <v/>
      </c>
      <c r="AM1844" s="216" t="str">
        <f>IF(ISERROR(IF('T203'!K1844="","",'T203'!K1844)),"",IF('T203'!K1844="","",'T203'!K1844))</f>
        <v>A84506</v>
      </c>
      <c r="AN1844" s="216">
        <f t="shared" si="64"/>
        <v>1844</v>
      </c>
      <c r="AO1844" s="216" t="str">
        <f>IF(ISERROR('T203'!L1844),"",'T203'!L1844)</f>
        <v xml:space="preserve"> </v>
      </c>
      <c r="AP1844" s="216">
        <f t="shared" si="65"/>
        <v>1</v>
      </c>
    </row>
    <row r="1845" spans="38:42">
      <c r="AL1845" s="216" t="str">
        <f>IF(ISERROR(IF('T203'!B1845="","",'T203'!B1845)),"",IF('T203'!B1845="","",'T203'!B1845))</f>
        <v/>
      </c>
      <c r="AM1845" s="216" t="str">
        <f>IF(ISERROR(IF('T203'!K1845="","",'T203'!K1845)),"",IF('T203'!K1845="","",'T203'!K1845))</f>
        <v>A84508</v>
      </c>
      <c r="AN1845" s="216">
        <f t="shared" si="64"/>
        <v>1845</v>
      </c>
      <c r="AO1845" s="216" t="str">
        <f>IF(ISERROR('T203'!L1845),"",'T203'!L1845)</f>
        <v xml:space="preserve"> </v>
      </c>
      <c r="AP1845" s="216">
        <f t="shared" si="65"/>
        <v>1</v>
      </c>
    </row>
    <row r="1846" spans="38:42">
      <c r="AL1846" s="216" t="str">
        <f>IF(ISERROR(IF('T203'!B1846="","",'T203'!B1846)),"",IF('T203'!B1846="","",'T203'!B1846))</f>
        <v/>
      </c>
      <c r="AM1846" s="216" t="str">
        <f>IF(ISERROR(IF('T203'!K1846="","",'T203'!K1846)),"",IF('T203'!K1846="","",'T203'!K1846))</f>
        <v>A84508</v>
      </c>
      <c r="AN1846" s="216">
        <f t="shared" si="64"/>
        <v>1846</v>
      </c>
      <c r="AO1846" s="216" t="str">
        <f>IF(ISERROR('T203'!L1846),"",'T203'!L1846)</f>
        <v xml:space="preserve"> </v>
      </c>
      <c r="AP1846" s="216">
        <f t="shared" si="65"/>
        <v>1</v>
      </c>
    </row>
    <row r="1847" spans="38:42">
      <c r="AL1847" s="216" t="str">
        <f>IF(ISERROR(IF('T203'!B1847="","",'T203'!B1847)),"",IF('T203'!B1847="","",'T203'!B1847))</f>
        <v/>
      </c>
      <c r="AM1847" s="216" t="str">
        <f>IF(ISERROR(IF('T203'!K1847="","",'T203'!K1847)),"",IF('T203'!K1847="","",'T203'!K1847))</f>
        <v>A84510</v>
      </c>
      <c r="AN1847" s="216">
        <f t="shared" si="64"/>
        <v>1847</v>
      </c>
      <c r="AO1847" s="216" t="str">
        <f>IF(ISERROR('T203'!L1847),"",'T203'!L1847)</f>
        <v xml:space="preserve"> </v>
      </c>
      <c r="AP1847" s="216">
        <f t="shared" si="65"/>
        <v>1</v>
      </c>
    </row>
    <row r="1848" spans="38:42">
      <c r="AL1848" s="216" t="str">
        <f>IF(ISERROR(IF('T203'!B1848="","",'T203'!B1848)),"",IF('T203'!B1848="","",'T203'!B1848))</f>
        <v/>
      </c>
      <c r="AM1848" s="216" t="str">
        <f>IF(ISERROR(IF('T203'!K1848="","",'T203'!K1848)),"",IF('T203'!K1848="","",'T203'!K1848))</f>
        <v>A84510</v>
      </c>
      <c r="AN1848" s="216">
        <f t="shared" si="64"/>
        <v>1848</v>
      </c>
      <c r="AO1848" s="216" t="str">
        <f>IF(ISERROR('T203'!L1848),"",'T203'!L1848)</f>
        <v xml:space="preserve"> </v>
      </c>
      <c r="AP1848" s="216">
        <f t="shared" si="65"/>
        <v>1</v>
      </c>
    </row>
    <row r="1849" spans="38:42">
      <c r="AL1849" s="216" t="str">
        <f>IF(ISERROR(IF('T203'!B1849="","",'T203'!B1849)),"",IF('T203'!B1849="","",'T203'!B1849))</f>
        <v/>
      </c>
      <c r="AM1849" s="216" t="str">
        <f>IF(ISERROR(IF('T203'!K1849="","",'T203'!K1849)),"",IF('T203'!K1849="","",'T203'!K1849))</f>
        <v>A84511</v>
      </c>
      <c r="AN1849" s="216">
        <f t="shared" si="64"/>
        <v>1849</v>
      </c>
      <c r="AO1849" s="216" t="str">
        <f>IF(ISERROR('T203'!L1849),"",'T203'!L1849)</f>
        <v xml:space="preserve"> </v>
      </c>
      <c r="AP1849" s="216">
        <f t="shared" si="65"/>
        <v>1</v>
      </c>
    </row>
    <row r="1850" spans="38:42">
      <c r="AL1850" s="216" t="str">
        <f>IF(ISERROR(IF('T203'!B1850="","",'T203'!B1850)),"",IF('T203'!B1850="","",'T203'!B1850))</f>
        <v/>
      </c>
      <c r="AM1850" s="216" t="str">
        <f>IF(ISERROR(IF('T203'!K1850="","",'T203'!K1850)),"",IF('T203'!K1850="","",'T203'!K1850))</f>
        <v>A84512</v>
      </c>
      <c r="AN1850" s="216">
        <f t="shared" si="64"/>
        <v>1850</v>
      </c>
      <c r="AO1850" s="216" t="str">
        <f>IF(ISERROR('T203'!L1850),"",'T203'!L1850)</f>
        <v xml:space="preserve"> </v>
      </c>
      <c r="AP1850" s="216">
        <f t="shared" si="65"/>
        <v>1</v>
      </c>
    </row>
    <row r="1851" spans="38:42">
      <c r="AL1851" s="216" t="str">
        <f>IF(ISERROR(IF('T203'!B1851="","",'T203'!B1851)),"",IF('T203'!B1851="","",'T203'!B1851))</f>
        <v/>
      </c>
      <c r="AM1851" s="216" t="str">
        <f>IF(ISERROR(IF('T203'!K1851="","",'T203'!K1851)),"",IF('T203'!K1851="","",'T203'!K1851))</f>
        <v>A84514</v>
      </c>
      <c r="AN1851" s="216">
        <f t="shared" si="64"/>
        <v>1851</v>
      </c>
      <c r="AO1851" s="216" t="str">
        <f>IF(ISERROR('T203'!L1851),"",'T203'!L1851)</f>
        <v xml:space="preserve"> </v>
      </c>
      <c r="AP1851" s="216">
        <f t="shared" si="65"/>
        <v>1</v>
      </c>
    </row>
    <row r="1852" spans="38:42">
      <c r="AL1852" s="216" t="str">
        <f>IF(ISERROR(IF('T203'!B1852="","",'T203'!B1852)),"",IF('T203'!B1852="","",'T203'!B1852))</f>
        <v/>
      </c>
      <c r="AM1852" s="216" t="str">
        <f>IF(ISERROR(IF('T203'!K1852="","",'T203'!K1852)),"",IF('T203'!K1852="","",'T203'!K1852))</f>
        <v>A84516</v>
      </c>
      <c r="AN1852" s="216">
        <f t="shared" si="64"/>
        <v>1852</v>
      </c>
      <c r="AO1852" s="216" t="str">
        <f>IF(ISERROR('T203'!L1852),"",'T203'!L1852)</f>
        <v xml:space="preserve"> </v>
      </c>
      <c r="AP1852" s="216">
        <f t="shared" si="65"/>
        <v>1</v>
      </c>
    </row>
    <row r="1853" spans="38:42">
      <c r="AL1853" s="216" t="str">
        <f>IF(ISERROR(IF('T203'!B1853="","",'T203'!B1853)),"",IF('T203'!B1853="","",'T203'!B1853))</f>
        <v/>
      </c>
      <c r="AM1853" s="216" t="str">
        <f>IF(ISERROR(IF('T203'!K1853="","",'T203'!K1853)),"",IF('T203'!K1853="","",'T203'!K1853))</f>
        <v>A84518</v>
      </c>
      <c r="AN1853" s="216">
        <f t="shared" si="64"/>
        <v>1853</v>
      </c>
      <c r="AO1853" s="216" t="str">
        <f>IF(ISERROR('T203'!L1853),"",'T203'!L1853)</f>
        <v xml:space="preserve"> </v>
      </c>
      <c r="AP1853" s="216">
        <f t="shared" si="65"/>
        <v>1</v>
      </c>
    </row>
    <row r="1854" spans="38:42">
      <c r="AL1854" s="216" t="str">
        <f>IF(ISERROR(IF('T203'!B1854="","",'T203'!B1854)),"",IF('T203'!B1854="","",'T203'!B1854))</f>
        <v/>
      </c>
      <c r="AM1854" s="216" t="str">
        <f>IF(ISERROR(IF('T203'!K1854="","",'T203'!K1854)),"",IF('T203'!K1854="","",'T203'!K1854))</f>
        <v>A84520</v>
      </c>
      <c r="AN1854" s="216">
        <f t="shared" si="64"/>
        <v>1854</v>
      </c>
      <c r="AO1854" s="216" t="str">
        <f>IF(ISERROR('T203'!L1854),"",'T203'!L1854)</f>
        <v xml:space="preserve"> </v>
      </c>
      <c r="AP1854" s="216">
        <f t="shared" si="65"/>
        <v>1</v>
      </c>
    </row>
    <row r="1855" spans="38:42">
      <c r="AL1855" s="216" t="str">
        <f>IF(ISERROR(IF('T203'!B1855="","",'T203'!B1855)),"",IF('T203'!B1855="","",'T203'!B1855))</f>
        <v/>
      </c>
      <c r="AM1855" s="216" t="str">
        <f>IF(ISERROR(IF('T203'!K1855="","",'T203'!K1855)),"",IF('T203'!K1855="","",'T203'!K1855))</f>
        <v>A84522</v>
      </c>
      <c r="AN1855" s="216">
        <f t="shared" si="64"/>
        <v>1855</v>
      </c>
      <c r="AO1855" s="216" t="str">
        <f>IF(ISERROR('T203'!L1855),"",'T203'!L1855)</f>
        <v xml:space="preserve"> </v>
      </c>
      <c r="AP1855" s="216">
        <f t="shared" si="65"/>
        <v>1</v>
      </c>
    </row>
    <row r="1856" spans="38:42">
      <c r="AL1856" s="216" t="str">
        <f>IF(ISERROR(IF('T203'!B1856="","",'T203'!B1856)),"",IF('T203'!B1856="","",'T203'!B1856))</f>
        <v/>
      </c>
      <c r="AM1856" s="216" t="str">
        <f>IF(ISERROR(IF('T203'!K1856="","",'T203'!K1856)),"",IF('T203'!K1856="","",'T203'!K1856))</f>
        <v>A84524</v>
      </c>
      <c r="AN1856" s="216">
        <f t="shared" si="64"/>
        <v>1856</v>
      </c>
      <c r="AO1856" s="216" t="str">
        <f>IF(ISERROR('T203'!L1856),"",'T203'!L1856)</f>
        <v xml:space="preserve"> </v>
      </c>
      <c r="AP1856" s="216">
        <f t="shared" si="65"/>
        <v>1</v>
      </c>
    </row>
    <row r="1857" spans="38:42">
      <c r="AL1857" s="216" t="str">
        <f>IF(ISERROR(IF('T203'!B1857="","",'T203'!B1857)),"",IF('T203'!B1857="","",'T203'!B1857))</f>
        <v/>
      </c>
      <c r="AM1857" s="216" t="str">
        <f>IF(ISERROR(IF('T203'!K1857="","",'T203'!K1857)),"",IF('T203'!K1857="","",'T203'!K1857))</f>
        <v>A84526</v>
      </c>
      <c r="AN1857" s="216">
        <f t="shared" si="64"/>
        <v>1857</v>
      </c>
      <c r="AO1857" s="216" t="str">
        <f>IF(ISERROR('T203'!L1857),"",'T203'!L1857)</f>
        <v xml:space="preserve"> </v>
      </c>
      <c r="AP1857" s="216">
        <f t="shared" si="65"/>
        <v>1</v>
      </c>
    </row>
    <row r="1858" spans="38:42">
      <c r="AL1858" s="216" t="str">
        <f>IF(ISERROR(IF('T203'!B1858="","",'T203'!B1858)),"",IF('T203'!B1858="","",'T203'!B1858))</f>
        <v/>
      </c>
      <c r="AM1858" s="216" t="str">
        <f>IF(ISERROR(IF('T203'!K1858="","",'T203'!K1858)),"",IF('T203'!K1858="","",'T203'!K1858))</f>
        <v>A84528</v>
      </c>
      <c r="AN1858" s="216">
        <f t="shared" si="64"/>
        <v>1858</v>
      </c>
      <c r="AO1858" s="216" t="str">
        <f>IF(ISERROR('T203'!L1858),"",'T203'!L1858)</f>
        <v xml:space="preserve"> </v>
      </c>
      <c r="AP1858" s="216">
        <f t="shared" si="65"/>
        <v>1</v>
      </c>
    </row>
    <row r="1859" spans="38:42">
      <c r="AL1859" s="216" t="str">
        <f>IF(ISERROR(IF('T203'!B1859="","",'T203'!B1859)),"",IF('T203'!B1859="","",'T203'!B1859))</f>
        <v/>
      </c>
      <c r="AM1859" s="216" t="str">
        <f>IF(ISERROR(IF('T203'!K1859="","",'T203'!K1859)),"",IF('T203'!K1859="","",'T203'!K1859))</f>
        <v>A84528</v>
      </c>
      <c r="AN1859" s="216">
        <f t="shared" si="64"/>
        <v>1859</v>
      </c>
      <c r="AO1859" s="216" t="str">
        <f>IF(ISERROR('T203'!L1859),"",'T203'!L1859)</f>
        <v xml:space="preserve"> </v>
      </c>
      <c r="AP1859" s="216">
        <f t="shared" si="65"/>
        <v>1</v>
      </c>
    </row>
    <row r="1860" spans="38:42">
      <c r="AL1860" s="216" t="str">
        <f>IF(ISERROR(IF('T203'!B1860="","",'T203'!B1860)),"",IF('T203'!B1860="","",'T203'!B1860))</f>
        <v/>
      </c>
      <c r="AM1860" s="216" t="str">
        <f>IF(ISERROR(IF('T203'!K1860="","",'T203'!K1860)),"",IF('T203'!K1860="","",'T203'!K1860))</f>
        <v>A84530</v>
      </c>
      <c r="AN1860" s="216">
        <f t="shared" si="64"/>
        <v>1860</v>
      </c>
      <c r="AO1860" s="216" t="str">
        <f>IF(ISERROR('T203'!L1860),"",'T203'!L1860)</f>
        <v xml:space="preserve"> </v>
      </c>
      <c r="AP1860" s="216">
        <f t="shared" si="65"/>
        <v>1</v>
      </c>
    </row>
    <row r="1861" spans="38:42">
      <c r="AL1861" s="216" t="str">
        <f>IF(ISERROR(IF('T203'!B1861="","",'T203'!B1861)),"",IF('T203'!B1861="","",'T203'!B1861))</f>
        <v/>
      </c>
      <c r="AM1861" s="216" t="str">
        <f>IF(ISERROR(IF('T203'!K1861="","",'T203'!K1861)),"",IF('T203'!K1861="","",'T203'!K1861))</f>
        <v>A84530</v>
      </c>
      <c r="AN1861" s="216">
        <f t="shared" si="64"/>
        <v>1861</v>
      </c>
      <c r="AO1861" s="216" t="str">
        <f>IF(ISERROR('T203'!L1861),"",'T203'!L1861)</f>
        <v xml:space="preserve"> </v>
      </c>
      <c r="AP1861" s="216">
        <f t="shared" si="65"/>
        <v>1</v>
      </c>
    </row>
    <row r="1862" spans="38:42">
      <c r="AL1862" s="216" t="str">
        <f>IF(ISERROR(IF('T203'!B1862="","",'T203'!B1862)),"",IF('T203'!B1862="","",'T203'!B1862))</f>
        <v/>
      </c>
      <c r="AM1862" s="216" t="str">
        <f>IF(ISERROR(IF('T203'!K1862="","",'T203'!K1862)),"",IF('T203'!K1862="","",'T203'!K1862))</f>
        <v>A84532</v>
      </c>
      <c r="AN1862" s="216">
        <f t="shared" si="64"/>
        <v>1862</v>
      </c>
      <c r="AO1862" s="216" t="str">
        <f>IF(ISERROR('T203'!L1862),"",'T203'!L1862)</f>
        <v xml:space="preserve"> </v>
      </c>
      <c r="AP1862" s="216">
        <f t="shared" si="65"/>
        <v>1</v>
      </c>
    </row>
    <row r="1863" spans="38:42">
      <c r="AL1863" s="216" t="str">
        <f>IF(ISERROR(IF('T203'!B1863="","",'T203'!B1863)),"",IF('T203'!B1863="","",'T203'!B1863))</f>
        <v/>
      </c>
      <c r="AM1863" s="216" t="str">
        <f>IF(ISERROR(IF('T203'!K1863="","",'T203'!K1863)),"",IF('T203'!K1863="","",'T203'!K1863))</f>
        <v>A84534</v>
      </c>
      <c r="AN1863" s="216">
        <f t="shared" si="64"/>
        <v>1863</v>
      </c>
      <c r="AO1863" s="216" t="str">
        <f>IF(ISERROR('T203'!L1863),"",'T203'!L1863)</f>
        <v xml:space="preserve"> </v>
      </c>
      <c r="AP1863" s="216">
        <f t="shared" si="65"/>
        <v>1</v>
      </c>
    </row>
    <row r="1864" spans="38:42">
      <c r="AL1864" s="216" t="str">
        <f>IF(ISERROR(IF('T203'!B1864="","",'T203'!B1864)),"",IF('T203'!B1864="","",'T203'!B1864))</f>
        <v/>
      </c>
      <c r="AM1864" s="216" t="str">
        <f>IF(ISERROR(IF('T203'!K1864="","",'T203'!K1864)),"",IF('T203'!K1864="","",'T203'!K1864))</f>
        <v>A84536</v>
      </c>
      <c r="AN1864" s="216">
        <f t="shared" si="64"/>
        <v>1864</v>
      </c>
      <c r="AO1864" s="216" t="str">
        <f>IF(ISERROR('T203'!L1864),"",'T203'!L1864)</f>
        <v xml:space="preserve"> </v>
      </c>
      <c r="AP1864" s="216">
        <f t="shared" si="65"/>
        <v>1</v>
      </c>
    </row>
    <row r="1865" spans="38:42">
      <c r="AL1865" s="216" t="str">
        <f>IF(ISERROR(IF('T203'!B1865="","",'T203'!B1865)),"",IF('T203'!B1865="","",'T203'!B1865))</f>
        <v/>
      </c>
      <c r="AM1865" s="216" t="str">
        <f>IF(ISERROR(IF('T203'!K1865="","",'T203'!K1865)),"",IF('T203'!K1865="","",'T203'!K1865))</f>
        <v>A84536</v>
      </c>
      <c r="AN1865" s="216">
        <f t="shared" si="64"/>
        <v>1865</v>
      </c>
      <c r="AO1865" s="216" t="str">
        <f>IF(ISERROR('T203'!L1865),"",'T203'!L1865)</f>
        <v xml:space="preserve"> </v>
      </c>
      <c r="AP1865" s="216">
        <f t="shared" si="65"/>
        <v>1</v>
      </c>
    </row>
    <row r="1866" spans="38:42">
      <c r="AL1866" s="216" t="str">
        <f>IF(ISERROR(IF('T203'!B1866="","",'T203'!B1866)),"",IF('T203'!B1866="","",'T203'!B1866))</f>
        <v/>
      </c>
      <c r="AM1866" s="216" t="str">
        <f>IF(ISERROR(IF('T203'!K1866="","",'T203'!K1866)),"",IF('T203'!K1866="","",'T203'!K1866))</f>
        <v>A84538</v>
      </c>
      <c r="AN1866" s="216">
        <f t="shared" si="64"/>
        <v>1866</v>
      </c>
      <c r="AO1866" s="216" t="str">
        <f>IF(ISERROR('T203'!L1866),"",'T203'!L1866)</f>
        <v xml:space="preserve"> </v>
      </c>
      <c r="AP1866" s="216">
        <f t="shared" si="65"/>
        <v>1</v>
      </c>
    </row>
    <row r="1867" spans="38:42">
      <c r="AL1867" s="216" t="str">
        <f>IF(ISERROR(IF('T203'!B1867="","",'T203'!B1867)),"",IF('T203'!B1867="","",'T203'!B1867))</f>
        <v/>
      </c>
      <c r="AM1867" s="216" t="str">
        <f>IF(ISERROR(IF('T203'!K1867="","",'T203'!K1867)),"",IF('T203'!K1867="","",'T203'!K1867))</f>
        <v>A84538</v>
      </c>
      <c r="AN1867" s="216">
        <f t="shared" si="64"/>
        <v>1867</v>
      </c>
      <c r="AO1867" s="216" t="str">
        <f>IF(ISERROR('T203'!L1867),"",'T203'!L1867)</f>
        <v xml:space="preserve"> </v>
      </c>
      <c r="AP1867" s="216">
        <f t="shared" si="65"/>
        <v>1</v>
      </c>
    </row>
    <row r="1868" spans="38:42">
      <c r="AL1868" s="216" t="str">
        <f>IF(ISERROR(IF('T203'!B1868="","",'T203'!B1868)),"",IF('T203'!B1868="","",'T203'!B1868))</f>
        <v/>
      </c>
      <c r="AM1868" s="216" t="str">
        <f>IF(ISERROR(IF('T203'!K1868="","",'T203'!K1868)),"",IF('T203'!K1868="","",'T203'!K1868))</f>
        <v>A85002</v>
      </c>
      <c r="AN1868" s="216">
        <f t="shared" si="64"/>
        <v>1868</v>
      </c>
      <c r="AO1868" s="216" t="str">
        <f>IF(ISERROR('T203'!L1868),"",'T203'!L1868)</f>
        <v>1</v>
      </c>
      <c r="AP1868" s="216">
        <f t="shared" si="65"/>
        <v>1</v>
      </c>
    </row>
    <row r="1869" spans="38:42">
      <c r="AL1869" s="216" t="str">
        <f>IF(ISERROR(IF('T203'!B1869="","",'T203'!B1869)),"",IF('T203'!B1869="","",'T203'!B1869))</f>
        <v/>
      </c>
      <c r="AM1869" s="216" t="str">
        <f>IF(ISERROR(IF('T203'!K1869="","",'T203'!K1869)),"",IF('T203'!K1869="","",'T203'!K1869))</f>
        <v>A85004</v>
      </c>
      <c r="AN1869" s="216">
        <f t="shared" ref="AN1869:AN1932" si="66">1+AN1868</f>
        <v>1869</v>
      </c>
      <c r="AO1869" s="216" t="str">
        <f>IF(ISERROR('T203'!L1869),"",'T203'!L1869)</f>
        <v>1</v>
      </c>
      <c r="AP1869" s="216">
        <f t="shared" si="65"/>
        <v>1</v>
      </c>
    </row>
    <row r="1870" spans="38:42">
      <c r="AL1870" s="216" t="str">
        <f>IF(ISERROR(IF('T203'!B1870="","",'T203'!B1870)),"",IF('T203'!B1870="","",'T203'!B1870))</f>
        <v/>
      </c>
      <c r="AM1870" s="216" t="str">
        <f>IF(ISERROR(IF('T203'!K1870="","",'T203'!K1870)),"",IF('T203'!K1870="","",'T203'!K1870))</f>
        <v>A85006</v>
      </c>
      <c r="AN1870" s="216">
        <f t="shared" si="66"/>
        <v>1870</v>
      </c>
      <c r="AO1870" s="216" t="str">
        <f>IF(ISERROR('T203'!L1870),"",'T203'!L1870)</f>
        <v>28-39</v>
      </c>
      <c r="AP1870" s="216">
        <f t="shared" si="65"/>
        <v>1</v>
      </c>
    </row>
    <row r="1871" spans="38:42">
      <c r="AL1871" s="216" t="str">
        <f>IF(ISERROR(IF('T203'!B1871="","",'T203'!B1871)),"",IF('T203'!B1871="","",'T203'!B1871))</f>
        <v/>
      </c>
      <c r="AM1871" s="216" t="str">
        <f>IF(ISERROR(IF('T203'!K1871="","",'T203'!K1871)),"",IF('T203'!K1871="","",'T203'!K1871))</f>
        <v>A85006</v>
      </c>
      <c r="AN1871" s="216">
        <f t="shared" si="66"/>
        <v>1871</v>
      </c>
      <c r="AO1871" s="216" t="str">
        <f>IF(ISERROR('T203'!L1871),"",'T203'!L1871)</f>
        <v>47</v>
      </c>
      <c r="AP1871" s="216">
        <f t="shared" si="65"/>
        <v>1</v>
      </c>
    </row>
    <row r="1872" spans="38:42">
      <c r="AL1872" s="216" t="str">
        <f>IF(ISERROR(IF('T203'!B1872="","",'T203'!B1872)),"",IF('T203'!B1872="","",'T203'!B1872))</f>
        <v/>
      </c>
      <c r="AM1872" s="216" t="str">
        <f>IF(ISERROR(IF('T203'!K1872="","",'T203'!K1872)),"",IF('T203'!K1872="","",'T203'!K1872))</f>
        <v>A85006</v>
      </c>
      <c r="AN1872" s="216">
        <f t="shared" si="66"/>
        <v>1872</v>
      </c>
      <c r="AO1872" s="216" t="str">
        <f>IF(ISERROR('T203'!L1872),"",'T203'!L1872)</f>
        <v>47, 49-50</v>
      </c>
      <c r="AP1872" s="216">
        <f t="shared" ref="AP1872:AP1935" si="67">IF(AO1872="",0,1)</f>
        <v>1</v>
      </c>
    </row>
    <row r="1873" spans="38:42">
      <c r="AL1873" s="216" t="str">
        <f>IF(ISERROR(IF('T203'!B1873="","",'T203'!B1873)),"",IF('T203'!B1873="","",'T203'!B1873))</f>
        <v/>
      </c>
      <c r="AM1873" s="216" t="str">
        <f>IF(ISERROR(IF('T203'!K1873="","",'T203'!K1873)),"",IF('T203'!K1873="","",'T203'!K1873))</f>
        <v>A85006</v>
      </c>
      <c r="AN1873" s="216">
        <f t="shared" si="66"/>
        <v>1873</v>
      </c>
      <c r="AO1873" s="216" t="str">
        <f>IF(ISERROR('T203'!L1873),"",'T203'!L1873)</f>
        <v>49-50</v>
      </c>
      <c r="AP1873" s="216">
        <f t="shared" si="67"/>
        <v>1</v>
      </c>
    </row>
    <row r="1874" spans="38:42">
      <c r="AL1874" s="216" t="str">
        <f>IF(ISERROR(IF('T203'!B1874="","",'T203'!B1874)),"",IF('T203'!B1874="","",'T203'!B1874))</f>
        <v/>
      </c>
      <c r="AM1874" s="216" t="str">
        <f>IF(ISERROR(IF('T203'!K1874="","",'T203'!K1874)),"",IF('T203'!K1874="","",'T203'!K1874))</f>
        <v>A85502</v>
      </c>
      <c r="AN1874" s="216">
        <f t="shared" si="66"/>
        <v>1874</v>
      </c>
      <c r="AO1874" s="216" t="str">
        <f>IF(ISERROR('T203'!L1874),"",'T203'!L1874)</f>
        <v xml:space="preserve"> </v>
      </c>
      <c r="AP1874" s="216">
        <f t="shared" si="67"/>
        <v>1</v>
      </c>
    </row>
    <row r="1875" spans="38:42">
      <c r="AL1875" s="216" t="str">
        <f>IF(ISERROR(IF('T203'!B1875="","",'T203'!B1875)),"",IF('T203'!B1875="","",'T203'!B1875))</f>
        <v/>
      </c>
      <c r="AM1875" s="216" t="str">
        <f>IF(ISERROR(IF('T203'!K1875="","",'T203'!K1875)),"",IF('T203'!K1875="","",'T203'!K1875))</f>
        <v>A85502</v>
      </c>
      <c r="AN1875" s="216">
        <f t="shared" si="66"/>
        <v>1875</v>
      </c>
      <c r="AO1875" s="216" t="str">
        <f>IF(ISERROR('T203'!L1875),"",'T203'!L1875)</f>
        <v xml:space="preserve"> </v>
      </c>
      <c r="AP1875" s="216">
        <f t="shared" si="67"/>
        <v>1</v>
      </c>
    </row>
    <row r="1876" spans="38:42">
      <c r="AL1876" s="216" t="str">
        <f>IF(ISERROR(IF('T203'!B1876="","",'T203'!B1876)),"",IF('T203'!B1876="","",'T203'!B1876))</f>
        <v/>
      </c>
      <c r="AM1876" s="216" t="str">
        <f>IF(ISERROR(IF('T203'!K1876="","",'T203'!K1876)),"",IF('T203'!K1876="","",'T203'!K1876))</f>
        <v>A85504</v>
      </c>
      <c r="AN1876" s="216">
        <f t="shared" si="66"/>
        <v>1876</v>
      </c>
      <c r="AO1876" s="216" t="str">
        <f>IF(ISERROR('T203'!L1876),"",'T203'!L1876)</f>
        <v xml:space="preserve"> </v>
      </c>
      <c r="AP1876" s="216">
        <f t="shared" si="67"/>
        <v>1</v>
      </c>
    </row>
    <row r="1877" spans="38:42">
      <c r="AL1877" s="216" t="str">
        <f>IF(ISERROR(IF('T203'!B1877="","",'T203'!B1877)),"",IF('T203'!B1877="","",'T203'!B1877))</f>
        <v/>
      </c>
      <c r="AM1877" s="216" t="str">
        <f>IF(ISERROR(IF('T203'!K1877="","",'T203'!K1877)),"",IF('T203'!K1877="","",'T203'!K1877))</f>
        <v>A85506</v>
      </c>
      <c r="AN1877" s="216">
        <f t="shared" si="66"/>
        <v>1877</v>
      </c>
      <c r="AO1877" s="216" t="str">
        <f>IF(ISERROR('T203'!L1877),"",'T203'!L1877)</f>
        <v xml:space="preserve"> </v>
      </c>
      <c r="AP1877" s="216">
        <f t="shared" si="67"/>
        <v>1</v>
      </c>
    </row>
    <row r="1878" spans="38:42">
      <c r="AL1878" s="216" t="str">
        <f>IF(ISERROR(IF('T203'!B1878="","",'T203'!B1878)),"",IF('T203'!B1878="","",'T203'!B1878))</f>
        <v/>
      </c>
      <c r="AM1878" s="216" t="str">
        <f>IF(ISERROR(IF('T203'!K1878="","",'T203'!K1878)),"",IF('T203'!K1878="","",'T203'!K1878))</f>
        <v>A85508</v>
      </c>
      <c r="AN1878" s="216">
        <f t="shared" si="66"/>
        <v>1878</v>
      </c>
      <c r="AO1878" s="216" t="str">
        <f>IF(ISERROR('T203'!L1878),"",'T203'!L1878)</f>
        <v xml:space="preserve"> </v>
      </c>
      <c r="AP1878" s="216">
        <f t="shared" si="67"/>
        <v>1</v>
      </c>
    </row>
    <row r="1879" spans="38:42">
      <c r="AL1879" s="216" t="str">
        <f>IF(ISERROR(IF('T203'!B1879="","",'T203'!B1879)),"",IF('T203'!B1879="","",'T203'!B1879))</f>
        <v/>
      </c>
      <c r="AM1879" s="216" t="str">
        <f>IF(ISERROR(IF('T203'!K1879="","",'T203'!K1879)),"",IF('T203'!K1879="","",'T203'!K1879))</f>
        <v>A85510</v>
      </c>
      <c r="AN1879" s="216">
        <f t="shared" si="66"/>
        <v>1879</v>
      </c>
      <c r="AO1879" s="216" t="str">
        <f>IF(ISERROR('T203'!L1879),"",'T203'!L1879)</f>
        <v xml:space="preserve"> </v>
      </c>
      <c r="AP1879" s="216">
        <f t="shared" si="67"/>
        <v>1</v>
      </c>
    </row>
    <row r="1880" spans="38:42">
      <c r="AL1880" s="216" t="str">
        <f>IF(ISERROR(IF('T203'!B1880="","",'T203'!B1880)),"",IF('T203'!B1880="","",'T203'!B1880))</f>
        <v/>
      </c>
      <c r="AM1880" s="216" t="str">
        <f>IF(ISERROR(IF('T203'!K1880="","",'T203'!K1880)),"",IF('T203'!K1880="","",'T203'!K1880))</f>
        <v>A85510</v>
      </c>
      <c r="AN1880" s="216">
        <f t="shared" si="66"/>
        <v>1880</v>
      </c>
      <c r="AO1880" s="216" t="str">
        <f>IF(ISERROR('T203'!L1880),"",'T203'!L1880)</f>
        <v xml:space="preserve"> </v>
      </c>
      <c r="AP1880" s="216">
        <f t="shared" si="67"/>
        <v>1</v>
      </c>
    </row>
    <row r="1881" spans="38:42">
      <c r="AL1881" s="216" t="str">
        <f>IF(ISERROR(IF('T203'!B1881="","",'T203'!B1881)),"",IF('T203'!B1881="","",'T203'!B1881))</f>
        <v/>
      </c>
      <c r="AM1881" s="216" t="str">
        <f>IF(ISERROR(IF('T203'!K1881="","",'T203'!K1881)),"",IF('T203'!K1881="","",'T203'!K1881))</f>
        <v>A85512</v>
      </c>
      <c r="AN1881" s="216">
        <f t="shared" si="66"/>
        <v>1881</v>
      </c>
      <c r="AO1881" s="216" t="str">
        <f>IF(ISERROR('T203'!L1881),"",'T203'!L1881)</f>
        <v xml:space="preserve"> </v>
      </c>
      <c r="AP1881" s="216">
        <f t="shared" si="67"/>
        <v>1</v>
      </c>
    </row>
    <row r="1882" spans="38:42">
      <c r="AL1882" s="216" t="str">
        <f>IF(ISERROR(IF('T203'!B1882="","",'T203'!B1882)),"",IF('T203'!B1882="","",'T203'!B1882))</f>
        <v/>
      </c>
      <c r="AM1882" s="216" t="str">
        <f>IF(ISERROR(IF('T203'!K1882="","",'T203'!K1882)),"",IF('T203'!K1882="","",'T203'!K1882))</f>
        <v>A85512</v>
      </c>
      <c r="AN1882" s="216">
        <f t="shared" si="66"/>
        <v>1882</v>
      </c>
      <c r="AO1882" s="216" t="str">
        <f>IF(ISERROR('T203'!L1882),"",'T203'!L1882)</f>
        <v xml:space="preserve"> </v>
      </c>
      <c r="AP1882" s="216">
        <f t="shared" si="67"/>
        <v>1</v>
      </c>
    </row>
    <row r="1883" spans="38:42">
      <c r="AL1883" s="216" t="str">
        <f>IF(ISERROR(IF('T203'!B1883="","",'T203'!B1883)),"",IF('T203'!B1883="","",'T203'!B1883))</f>
        <v/>
      </c>
      <c r="AM1883" s="216" t="str">
        <f>IF(ISERROR(IF('T203'!K1883="","",'T203'!K1883)),"",IF('T203'!K1883="","",'T203'!K1883))</f>
        <v>A86002</v>
      </c>
      <c r="AN1883" s="216">
        <f t="shared" si="66"/>
        <v>1883</v>
      </c>
      <c r="AO1883" s="216" t="str">
        <f>IF(ISERROR('T203'!L1883),"",'T203'!L1883)</f>
        <v>1-7</v>
      </c>
      <c r="AP1883" s="216">
        <f t="shared" si="67"/>
        <v>1</v>
      </c>
    </row>
    <row r="1884" spans="38:42">
      <c r="AL1884" s="216" t="str">
        <f>IF(ISERROR(IF('T203'!B1884="","",'T203'!B1884)),"",IF('T203'!B1884="","",'T203'!B1884))</f>
        <v/>
      </c>
      <c r="AM1884" s="216" t="str">
        <f>IF(ISERROR(IF('T203'!K1884="","",'T203'!K1884)),"",IF('T203'!K1884="","",'T203'!K1884))</f>
        <v>A86002</v>
      </c>
      <c r="AN1884" s="216">
        <f t="shared" si="66"/>
        <v>1884</v>
      </c>
      <c r="AO1884" s="216" t="str">
        <f>IF(ISERROR('T203'!L1884),"",'T203'!L1884)</f>
        <v>13-20</v>
      </c>
      <c r="AP1884" s="216">
        <f t="shared" si="67"/>
        <v>1</v>
      </c>
    </row>
    <row r="1885" spans="38:42">
      <c r="AL1885" s="216" t="str">
        <f>IF(ISERROR(IF('T203'!B1885="","",'T203'!B1885)),"",IF('T203'!B1885="","",'T203'!B1885))</f>
        <v/>
      </c>
      <c r="AM1885" s="216" t="str">
        <f>IF(ISERROR(IF('T203'!K1885="","",'T203'!K1885)),"",IF('T203'!K1885="","",'T203'!K1885))</f>
        <v>A86002</v>
      </c>
      <c r="AN1885" s="216">
        <f t="shared" si="66"/>
        <v>1885</v>
      </c>
      <c r="AO1885" s="216" t="str">
        <f>IF(ISERROR('T203'!L1885),"",'T203'!L1885)</f>
        <v>8-12</v>
      </c>
      <c r="AP1885" s="216">
        <f t="shared" si="67"/>
        <v>1</v>
      </c>
    </row>
    <row r="1886" spans="38:42">
      <c r="AL1886" s="216" t="str">
        <f>IF(ISERROR(IF('T203'!B1886="","",'T203'!B1886)),"",IF('T203'!B1886="","",'T203'!B1886))</f>
        <v/>
      </c>
      <c r="AM1886" s="216" t="str">
        <f>IF(ISERROR(IF('T203'!K1886="","",'T203'!K1886)),"",IF('T203'!K1886="","",'T203'!K1886))</f>
        <v>A86002</v>
      </c>
      <c r="AN1886" s="216">
        <f t="shared" si="66"/>
        <v>1886</v>
      </c>
      <c r="AO1886" s="216" t="str">
        <f>IF(ISERROR('T203'!L1886),"",'T203'!L1886)</f>
        <v>8-20</v>
      </c>
      <c r="AP1886" s="216">
        <f t="shared" si="67"/>
        <v>1</v>
      </c>
    </row>
    <row r="1887" spans="38:42">
      <c r="AL1887" s="216" t="str">
        <f>IF(ISERROR(IF('T203'!B1887="","",'T203'!B1887)),"",IF('T203'!B1887="","",'T203'!B1887))</f>
        <v/>
      </c>
      <c r="AM1887" s="216" t="str">
        <f>IF(ISERROR(IF('T203'!K1887="","",'T203'!K1887)),"",IF('T203'!K1887="","",'T203'!K1887))</f>
        <v>A86502</v>
      </c>
      <c r="AN1887" s="216">
        <f t="shared" si="66"/>
        <v>1887</v>
      </c>
      <c r="AO1887" s="216" t="str">
        <f>IF(ISERROR('T203'!L1887),"",'T203'!L1887)</f>
        <v xml:space="preserve"> </v>
      </c>
      <c r="AP1887" s="216">
        <f t="shared" si="67"/>
        <v>1</v>
      </c>
    </row>
    <row r="1888" spans="38:42">
      <c r="AL1888" s="216" t="str">
        <f>IF(ISERROR(IF('T203'!B1888="","",'T203'!B1888)),"",IF('T203'!B1888="","",'T203'!B1888))</f>
        <v/>
      </c>
      <c r="AM1888" s="216" t="str">
        <f>IF(ISERROR(IF('T203'!K1888="","",'T203'!K1888)),"",IF('T203'!K1888="","",'T203'!K1888))</f>
        <v>A86502</v>
      </c>
      <c r="AN1888" s="216">
        <f t="shared" si="66"/>
        <v>1888</v>
      </c>
      <c r="AO1888" s="216" t="str">
        <f>IF(ISERROR('T203'!L1888),"",'T203'!L1888)</f>
        <v xml:space="preserve"> </v>
      </c>
      <c r="AP1888" s="216">
        <f t="shared" si="67"/>
        <v>1</v>
      </c>
    </row>
    <row r="1889" spans="38:42">
      <c r="AL1889" s="216" t="str">
        <f>IF(ISERROR(IF('T203'!B1889="","",'T203'!B1889)),"",IF('T203'!B1889="","",'T203'!B1889))</f>
        <v/>
      </c>
      <c r="AM1889" s="216" t="str">
        <f>IF(ISERROR(IF('T203'!K1889="","",'T203'!K1889)),"",IF('T203'!K1889="","",'T203'!K1889))</f>
        <v>A86504</v>
      </c>
      <c r="AN1889" s="216">
        <f t="shared" si="66"/>
        <v>1889</v>
      </c>
      <c r="AO1889" s="216" t="str">
        <f>IF(ISERROR('T203'!L1889),"",'T203'!L1889)</f>
        <v xml:space="preserve"> </v>
      </c>
      <c r="AP1889" s="216">
        <f t="shared" si="67"/>
        <v>1</v>
      </c>
    </row>
    <row r="1890" spans="38:42">
      <c r="AL1890" s="216" t="str">
        <f>IF(ISERROR(IF('T203'!B1890="","",'T203'!B1890)),"",IF('T203'!B1890="","",'T203'!B1890))</f>
        <v/>
      </c>
      <c r="AM1890" s="216" t="str">
        <f>IF(ISERROR(IF('T203'!K1890="","",'T203'!K1890)),"",IF('T203'!K1890="","",'T203'!K1890))</f>
        <v>A86506</v>
      </c>
      <c r="AN1890" s="216">
        <f t="shared" si="66"/>
        <v>1890</v>
      </c>
      <c r="AO1890" s="216" t="str">
        <f>IF(ISERROR('T203'!L1890),"",'T203'!L1890)</f>
        <v xml:space="preserve"> </v>
      </c>
      <c r="AP1890" s="216">
        <f t="shared" si="67"/>
        <v>1</v>
      </c>
    </row>
    <row r="1891" spans="38:42">
      <c r="AL1891" s="216" t="str">
        <f>IF(ISERROR(IF('T203'!B1891="","",'T203'!B1891)),"",IF('T203'!B1891="","",'T203'!B1891))</f>
        <v/>
      </c>
      <c r="AM1891" s="216" t="str">
        <f>IF(ISERROR(IF('T203'!K1891="","",'T203'!K1891)),"",IF('T203'!K1891="","",'T203'!K1891))</f>
        <v>A86508</v>
      </c>
      <c r="AN1891" s="216">
        <f t="shared" si="66"/>
        <v>1891</v>
      </c>
      <c r="AO1891" s="216" t="str">
        <f>IF(ISERROR('T203'!L1891),"",'T203'!L1891)</f>
        <v xml:space="preserve"> </v>
      </c>
      <c r="AP1891" s="216">
        <f t="shared" si="67"/>
        <v>1</v>
      </c>
    </row>
    <row r="1892" spans="38:42">
      <c r="AL1892" s="216" t="str">
        <f>IF(ISERROR(IF('T203'!B1892="","",'T203'!B1892)),"",IF('T203'!B1892="","",'T203'!B1892))</f>
        <v/>
      </c>
      <c r="AM1892" s="216" t="str">
        <f>IF(ISERROR(IF('T203'!K1892="","",'T203'!K1892)),"",IF('T203'!K1892="","",'T203'!K1892))</f>
        <v>A87002</v>
      </c>
      <c r="AN1892" s="216">
        <f t="shared" si="66"/>
        <v>1892</v>
      </c>
      <c r="AO1892" s="216" t="str">
        <f>IF(ISERROR('T203'!L1892),"",'T203'!L1892)</f>
        <v xml:space="preserve"> </v>
      </c>
      <c r="AP1892" s="216">
        <f t="shared" si="67"/>
        <v>1</v>
      </c>
    </row>
    <row r="1893" spans="38:42">
      <c r="AL1893" s="216" t="str">
        <f>IF(ISERROR(IF('T203'!B1893="","",'T203'!B1893)),"",IF('T203'!B1893="","",'T203'!B1893))</f>
        <v/>
      </c>
      <c r="AM1893" s="216" t="str">
        <f>IF(ISERROR(IF('T203'!K1893="","",'T203'!K1893)),"",IF('T203'!K1893="","",'T203'!K1893))</f>
        <v>A87004</v>
      </c>
      <c r="AN1893" s="216">
        <f t="shared" si="66"/>
        <v>1893</v>
      </c>
      <c r="AO1893" s="216" t="str">
        <f>IF(ISERROR('T203'!L1893),"",'T203'!L1893)</f>
        <v xml:space="preserve"> </v>
      </c>
      <c r="AP1893" s="216">
        <f t="shared" si="67"/>
        <v>1</v>
      </c>
    </row>
    <row r="1894" spans="38:42">
      <c r="AL1894" s="216" t="str">
        <f>IF(ISERROR(IF('T203'!B1894="","",'T203'!B1894)),"",IF('T203'!B1894="","",'T203'!B1894))</f>
        <v/>
      </c>
      <c r="AM1894" s="216" t="str">
        <f>IF(ISERROR(IF('T203'!K1894="","",'T203'!K1894)),"",IF('T203'!K1894="","",'T203'!K1894))</f>
        <v>A88002</v>
      </c>
      <c r="AN1894" s="216">
        <f t="shared" si="66"/>
        <v>1894</v>
      </c>
      <c r="AO1894" s="216" t="str">
        <f>IF(ISERROR('T203'!L1894),"",'T203'!L1894)</f>
        <v>20B</v>
      </c>
      <c r="AP1894" s="216">
        <f t="shared" si="67"/>
        <v>1</v>
      </c>
    </row>
    <row r="1895" spans="38:42">
      <c r="AL1895" s="216" t="str">
        <f>IF(ISERROR(IF('T203'!B1895="","",'T203'!B1895)),"",IF('T203'!B1895="","",'T203'!B1895))</f>
        <v/>
      </c>
      <c r="AM1895" s="216" t="str">
        <f>IF(ISERROR(IF('T203'!K1895="","",'T203'!K1895)),"",IF('T203'!K1895="","",'T203'!K1895))</f>
        <v>A88002</v>
      </c>
      <c r="AN1895" s="216">
        <f t="shared" si="66"/>
        <v>1895</v>
      </c>
      <c r="AO1895" s="216" t="str">
        <f>IF(ISERROR('T203'!L1895),"",'T203'!L1895)</f>
        <v>25A-25E</v>
      </c>
      <c r="AP1895" s="216">
        <f t="shared" si="67"/>
        <v>1</v>
      </c>
    </row>
    <row r="1896" spans="38:42">
      <c r="AL1896" s="216" t="str">
        <f>IF(ISERROR(IF('T203'!B1896="","",'T203'!B1896)),"",IF('T203'!B1896="","",'T203'!B1896))</f>
        <v/>
      </c>
      <c r="AM1896" s="216" t="str">
        <f>IF(ISERROR(IF('T203'!K1896="","",'T203'!K1896)),"",IF('T203'!K1896="","",'T203'!K1896))</f>
        <v>A88002</v>
      </c>
      <c r="AN1896" s="216">
        <f t="shared" si="66"/>
        <v>1896</v>
      </c>
      <c r="AO1896" s="216" t="str">
        <f>IF(ISERROR('T203'!L1896),"",'T203'!L1896)</f>
        <v>25B-25E</v>
      </c>
      <c r="AP1896" s="216">
        <f t="shared" si="67"/>
        <v>1</v>
      </c>
    </row>
    <row r="1897" spans="38:42">
      <c r="AL1897" s="216" t="str">
        <f>IF(ISERROR(IF('T203'!B1897="","",'T203'!B1897)),"",IF('T203'!B1897="","",'T203'!B1897))</f>
        <v/>
      </c>
      <c r="AM1897" s="216" t="str">
        <f>IF(ISERROR(IF('T203'!K1897="","",'T203'!K1897)),"",IF('T203'!K1897="","",'T203'!K1897))</f>
        <v>A88002</v>
      </c>
      <c r="AN1897" s="216">
        <f t="shared" si="66"/>
        <v>1897</v>
      </c>
      <c r="AO1897" s="216" t="str">
        <f>IF(ISERROR('T203'!L1897),"",'T203'!L1897)</f>
        <v>25E</v>
      </c>
      <c r="AP1897" s="216">
        <f t="shared" si="67"/>
        <v>1</v>
      </c>
    </row>
    <row r="1898" spans="38:42">
      <c r="AL1898" s="216" t="str">
        <f>IF(ISERROR(IF('T203'!B1898="","",'T203'!B1898)),"",IF('T203'!B1898="","",'T203'!B1898))</f>
        <v/>
      </c>
      <c r="AM1898" s="216" t="str">
        <f>IF(ISERROR(IF('T203'!K1898="","",'T203'!K1898)),"",IF('T203'!K1898="","",'T203'!K1898))</f>
        <v>A88502</v>
      </c>
      <c r="AN1898" s="216">
        <f t="shared" si="66"/>
        <v>1898</v>
      </c>
      <c r="AO1898" s="216" t="str">
        <f>IF(ISERROR('T203'!L1898),"",'T203'!L1898)</f>
        <v xml:space="preserve"> </v>
      </c>
      <c r="AP1898" s="216">
        <f t="shared" si="67"/>
        <v>1</v>
      </c>
    </row>
    <row r="1899" spans="38:42">
      <c r="AL1899" s="216" t="str">
        <f>IF(ISERROR(IF('T203'!B1899="","",'T203'!B1899)),"",IF('T203'!B1899="","",'T203'!B1899))</f>
        <v/>
      </c>
      <c r="AM1899" s="216" t="str">
        <f>IF(ISERROR(IF('T203'!K1899="","",'T203'!K1899)),"",IF('T203'!K1899="","",'T203'!K1899))</f>
        <v>A88504</v>
      </c>
      <c r="AN1899" s="216">
        <f t="shared" si="66"/>
        <v>1899</v>
      </c>
      <c r="AO1899" s="216" t="str">
        <f>IF(ISERROR('T203'!L1899),"",'T203'!L1899)</f>
        <v xml:space="preserve"> </v>
      </c>
      <c r="AP1899" s="216">
        <f t="shared" si="67"/>
        <v>1</v>
      </c>
    </row>
    <row r="1900" spans="38:42">
      <c r="AL1900" s="216" t="str">
        <f>IF(ISERROR(IF('T203'!B1900="","",'T203'!B1900)),"",IF('T203'!B1900="","",'T203'!B1900))</f>
        <v/>
      </c>
      <c r="AM1900" s="216" t="str">
        <f>IF(ISERROR(IF('T203'!K1900="","",'T203'!K1900)),"",IF('T203'!K1900="","",'T203'!K1900))</f>
        <v>A88504</v>
      </c>
      <c r="AN1900" s="216">
        <f t="shared" si="66"/>
        <v>1900</v>
      </c>
      <c r="AO1900" s="216" t="str">
        <f>IF(ISERROR('T203'!L1900),"",'T203'!L1900)</f>
        <v xml:space="preserve"> </v>
      </c>
      <c r="AP1900" s="216">
        <f t="shared" si="67"/>
        <v>1</v>
      </c>
    </row>
    <row r="1901" spans="38:42">
      <c r="AL1901" s="216" t="str">
        <f>IF(ISERROR(IF('T203'!B1901="","",'T203'!B1901)),"",IF('T203'!B1901="","",'T203'!B1901))</f>
        <v/>
      </c>
      <c r="AM1901" s="216" t="str">
        <f>IF(ISERROR(IF('T203'!K1901="","",'T203'!K1901)),"",IF('T203'!K1901="","",'T203'!K1901))</f>
        <v>A89002</v>
      </c>
      <c r="AN1901" s="216">
        <f t="shared" si="66"/>
        <v>1901</v>
      </c>
      <c r="AO1901" s="216" t="str">
        <f>IF(ISERROR('T203'!L1901),"",'T203'!L1901)</f>
        <v>16-19</v>
      </c>
      <c r="AP1901" s="216">
        <f t="shared" si="67"/>
        <v>1</v>
      </c>
    </row>
    <row r="1902" spans="38:42">
      <c r="AL1902" s="216" t="str">
        <f>IF(ISERROR(IF('T203'!B1902="","",'T203'!B1902)),"",IF('T203'!B1902="","",'T203'!B1902))</f>
        <v/>
      </c>
      <c r="AM1902" s="216" t="str">
        <f>IF(ISERROR(IF('T203'!K1902="","",'T203'!K1902)),"",IF('T203'!K1902="","",'T203'!K1902))</f>
        <v>A89002</v>
      </c>
      <c r="AN1902" s="216">
        <f t="shared" si="66"/>
        <v>1902</v>
      </c>
      <c r="AO1902" s="216" t="str">
        <f>IF(ISERROR('T203'!L1902),"",'T203'!L1902)</f>
        <v>5-13</v>
      </c>
      <c r="AP1902" s="216">
        <f t="shared" si="67"/>
        <v>1</v>
      </c>
    </row>
    <row r="1903" spans="38:42">
      <c r="AL1903" s="216" t="str">
        <f>IF(ISERROR(IF('T203'!B1903="","",'T203'!B1903)),"",IF('T203'!B1903="","",'T203'!B1903))</f>
        <v/>
      </c>
      <c r="AM1903" s="216" t="str">
        <f>IF(ISERROR(IF('T203'!K1903="","",'T203'!K1903)),"",IF('T203'!K1903="","",'T203'!K1903))</f>
        <v>A89002</v>
      </c>
      <c r="AN1903" s="216">
        <f t="shared" si="66"/>
        <v>1903</v>
      </c>
      <c r="AO1903" s="216" t="str">
        <f>IF(ISERROR('T203'!L1903),"",'T203'!L1903)</f>
        <v>6-13</v>
      </c>
      <c r="AP1903" s="216">
        <f t="shared" si="67"/>
        <v>1</v>
      </c>
    </row>
    <row r="1904" spans="38:42">
      <c r="AL1904" s="216" t="str">
        <f>IF(ISERROR(IF('T203'!B1904="","",'T203'!B1904)),"",IF('T203'!B1904="","",'T203'!B1904))</f>
        <v/>
      </c>
      <c r="AM1904" s="216" t="str">
        <f>IF(ISERROR(IF('T203'!K1904="","",'T203'!K1904)),"",IF('T203'!K1904="","",'T203'!K1904))</f>
        <v>A89004</v>
      </c>
      <c r="AN1904" s="216">
        <f t="shared" si="66"/>
        <v>1904</v>
      </c>
      <c r="AO1904" s="216" t="str">
        <f>IF(ISERROR('T203'!L1904),"",'T203'!L1904)</f>
        <v>23</v>
      </c>
      <c r="AP1904" s="216">
        <f t="shared" si="67"/>
        <v>1</v>
      </c>
    </row>
    <row r="1905" spans="38:42">
      <c r="AL1905" s="216" t="str">
        <f>IF(ISERROR(IF('T203'!B1905="","",'T203'!B1905)),"",IF('T203'!B1905="","",'T203'!B1905))</f>
        <v/>
      </c>
      <c r="AM1905" s="216" t="str">
        <f>IF(ISERROR(IF('T203'!K1905="","",'T203'!K1905)),"",IF('T203'!K1905="","",'T203'!K1905))</f>
        <v>A89006</v>
      </c>
      <c r="AN1905" s="216">
        <f t="shared" si="66"/>
        <v>1905</v>
      </c>
      <c r="AO1905" s="216" t="str">
        <f>IF(ISERROR('T203'!L1905),"",'T203'!L1905)</f>
        <v>14-15</v>
      </c>
      <c r="AP1905" s="216">
        <f t="shared" si="67"/>
        <v>1</v>
      </c>
    </row>
    <row r="1906" spans="38:42">
      <c r="AL1906" s="216" t="str">
        <f>IF(ISERROR(IF('T203'!B1906="","",'T203'!B1906)),"",IF('T203'!B1906="","",'T203'!B1906))</f>
        <v/>
      </c>
      <c r="AM1906" s="216" t="str">
        <f>IF(ISERROR(IF('T203'!K1906="","",'T203'!K1906)),"",IF('T203'!K1906="","",'T203'!K1906))</f>
        <v>A89006</v>
      </c>
      <c r="AN1906" s="216">
        <f t="shared" si="66"/>
        <v>1906</v>
      </c>
      <c r="AO1906" s="216" t="str">
        <f>IF(ISERROR('T203'!L1906),"",'T203'!L1906)</f>
        <v>16-17</v>
      </c>
      <c r="AP1906" s="216">
        <f t="shared" si="67"/>
        <v>1</v>
      </c>
    </row>
    <row r="1907" spans="38:42">
      <c r="AL1907" s="216" t="str">
        <f>IF(ISERROR(IF('T203'!B1907="","",'T203'!B1907)),"",IF('T203'!B1907="","",'T203'!B1907))</f>
        <v/>
      </c>
      <c r="AM1907" s="216" t="str">
        <f>IF(ISERROR(IF('T203'!K1907="","",'T203'!K1907)),"",IF('T203'!K1907="","",'T203'!K1907))</f>
        <v>A89006</v>
      </c>
      <c r="AN1907" s="216">
        <f t="shared" si="66"/>
        <v>1907</v>
      </c>
      <c r="AO1907" s="216" t="str">
        <f>IF(ISERROR('T203'!L1907),"",'T203'!L1907)</f>
        <v>18-22</v>
      </c>
      <c r="AP1907" s="216">
        <f t="shared" si="67"/>
        <v>1</v>
      </c>
    </row>
    <row r="1908" spans="38:42">
      <c r="AL1908" s="216" t="str">
        <f>IF(ISERROR(IF('T203'!B1908="","",'T203'!B1908)),"",IF('T203'!B1908="","",'T203'!B1908))</f>
        <v/>
      </c>
      <c r="AM1908" s="216" t="str">
        <f>IF(ISERROR(IF('T203'!K1908="","",'T203'!K1908)),"",IF('T203'!K1908="","",'T203'!K1908))</f>
        <v>A89006</v>
      </c>
      <c r="AN1908" s="216">
        <f t="shared" si="66"/>
        <v>1908</v>
      </c>
      <c r="AO1908" s="216" t="str">
        <f>IF(ISERROR('T203'!L1908),"",'T203'!L1908)</f>
        <v>18-23</v>
      </c>
      <c r="AP1908" s="216">
        <f t="shared" si="67"/>
        <v>1</v>
      </c>
    </row>
    <row r="1909" spans="38:42">
      <c r="AL1909" s="216" t="str">
        <f>IF(ISERROR(IF('T203'!B1909="","",'T203'!B1909)),"",IF('T203'!B1909="","",'T203'!B1909))</f>
        <v/>
      </c>
      <c r="AM1909" s="216" t="str">
        <f>IF(ISERROR(IF('T203'!K1909="","",'T203'!K1909)),"",IF('T203'!K1909="","",'T203'!K1909))</f>
        <v>A89006</v>
      </c>
      <c r="AN1909" s="216">
        <f t="shared" si="66"/>
        <v>1909</v>
      </c>
      <c r="AO1909" s="216" t="str">
        <f>IF(ISERROR('T203'!L1909),"",'T203'!L1909)</f>
        <v>3</v>
      </c>
      <c r="AP1909" s="216">
        <f t="shared" si="67"/>
        <v>1</v>
      </c>
    </row>
    <row r="1910" spans="38:42">
      <c r="AL1910" s="216" t="str">
        <f>IF(ISERROR(IF('T203'!B1910="","",'T203'!B1910)),"",IF('T203'!B1910="","",'T203'!B1910))</f>
        <v/>
      </c>
      <c r="AM1910" s="216" t="str">
        <f>IF(ISERROR(IF('T203'!K1910="","",'T203'!K1910)),"",IF('T203'!K1910="","",'T203'!K1910))</f>
        <v>A89006</v>
      </c>
      <c r="AN1910" s="216">
        <f t="shared" si="66"/>
        <v>1910</v>
      </c>
      <c r="AO1910" s="216" t="str">
        <f>IF(ISERROR('T203'!L1910),"",'T203'!L1910)</f>
        <v>5-12</v>
      </c>
      <c r="AP1910" s="216">
        <f t="shared" si="67"/>
        <v>1</v>
      </c>
    </row>
    <row r="1911" spans="38:42">
      <c r="AL1911" s="216" t="str">
        <f>IF(ISERROR(IF('T203'!B1911="","",'T203'!B1911)),"",IF('T203'!B1911="","",'T203'!B1911))</f>
        <v/>
      </c>
      <c r="AM1911" s="216" t="str">
        <f>IF(ISERROR(IF('T203'!K1911="","",'T203'!K1911)),"",IF('T203'!K1911="","",'T203'!K1911))</f>
        <v>A89008</v>
      </c>
      <c r="AN1911" s="216">
        <f t="shared" si="66"/>
        <v>1911</v>
      </c>
      <c r="AO1911" s="216" t="str">
        <f>IF(ISERROR('T203'!L1911),"",'T203'!L1911)</f>
        <v>11</v>
      </c>
      <c r="AP1911" s="216">
        <f t="shared" si="67"/>
        <v>1</v>
      </c>
    </row>
    <row r="1912" spans="38:42">
      <c r="AL1912" s="216" t="str">
        <f>IF(ISERROR(IF('T203'!B1912="","",'T203'!B1912)),"",IF('T203'!B1912="","",'T203'!B1912))</f>
        <v/>
      </c>
      <c r="AM1912" s="216" t="str">
        <f>IF(ISERROR(IF('T203'!K1912="","",'T203'!K1912)),"",IF('T203'!K1912="","",'T203'!K1912))</f>
        <v>A89008</v>
      </c>
      <c r="AN1912" s="216">
        <f t="shared" si="66"/>
        <v>1912</v>
      </c>
      <c r="AO1912" s="216" t="str">
        <f>IF(ISERROR('T203'!L1912),"",'T203'!L1912)</f>
        <v>14-21</v>
      </c>
      <c r="AP1912" s="216">
        <f t="shared" si="67"/>
        <v>1</v>
      </c>
    </row>
    <row r="1913" spans="38:42">
      <c r="AL1913" s="216" t="str">
        <f>IF(ISERROR(IF('T203'!B1913="","",'T203'!B1913)),"",IF('T203'!B1913="","",'T203'!B1913))</f>
        <v/>
      </c>
      <c r="AM1913" s="216" t="str">
        <f>IF(ISERROR(IF('T203'!K1913="","",'T203'!K1913)),"",IF('T203'!K1913="","",'T203'!K1913))</f>
        <v>A89008</v>
      </c>
      <c r="AN1913" s="216">
        <f t="shared" si="66"/>
        <v>1913</v>
      </c>
      <c r="AO1913" s="216" t="str">
        <f>IF(ISERROR('T203'!L1913),"",'T203'!L1913)</f>
        <v>14-31</v>
      </c>
      <c r="AP1913" s="216">
        <f t="shared" si="67"/>
        <v>1</v>
      </c>
    </row>
    <row r="1914" spans="38:42">
      <c r="AL1914" s="216" t="str">
        <f>IF(ISERROR(IF('T203'!B1914="","",'T203'!B1914)),"",IF('T203'!B1914="","",'T203'!B1914))</f>
        <v/>
      </c>
      <c r="AM1914" s="216" t="str">
        <f>IF(ISERROR(IF('T203'!K1914="","",'T203'!K1914)),"",IF('T203'!K1914="","",'T203'!K1914))</f>
        <v>A89008</v>
      </c>
      <c r="AN1914" s="216">
        <f t="shared" si="66"/>
        <v>1914</v>
      </c>
      <c r="AO1914" s="216" t="str">
        <f>IF(ISERROR('T203'!L1914),"",'T203'!L1914)</f>
        <v>22-31</v>
      </c>
      <c r="AP1914" s="216">
        <f t="shared" si="67"/>
        <v>1</v>
      </c>
    </row>
    <row r="1915" spans="38:42">
      <c r="AL1915" s="216" t="str">
        <f>IF(ISERROR(IF('T203'!B1915="","",'T203'!B1915)),"",IF('T203'!B1915="","",'T203'!B1915))</f>
        <v/>
      </c>
      <c r="AM1915" s="216" t="str">
        <f>IF(ISERROR(IF('T203'!K1915="","",'T203'!K1915)),"",IF('T203'!K1915="","",'T203'!K1915))</f>
        <v>A89008</v>
      </c>
      <c r="AN1915" s="216">
        <f t="shared" si="66"/>
        <v>1915</v>
      </c>
      <c r="AO1915" s="216" t="str">
        <f>IF(ISERROR('T203'!L1915),"",'T203'!L1915)</f>
        <v>7-10</v>
      </c>
      <c r="AP1915" s="216">
        <f t="shared" si="67"/>
        <v>1</v>
      </c>
    </row>
    <row r="1916" spans="38:42">
      <c r="AL1916" s="216" t="str">
        <f>IF(ISERROR(IF('T203'!B1916="","",'T203'!B1916)),"",IF('T203'!B1916="","",'T203'!B1916))</f>
        <v/>
      </c>
      <c r="AM1916" s="216" t="str">
        <f>IF(ISERROR(IF('T203'!K1916="","",'T203'!K1916)),"",IF('T203'!K1916="","",'T203'!K1916))</f>
        <v>A89008</v>
      </c>
      <c r="AN1916" s="216">
        <f t="shared" si="66"/>
        <v>1916</v>
      </c>
      <c r="AO1916" s="216" t="str">
        <f>IF(ISERROR('T203'!L1916),"",'T203'!L1916)</f>
        <v>7-11</v>
      </c>
      <c r="AP1916" s="216">
        <f t="shared" si="67"/>
        <v>1</v>
      </c>
    </row>
    <row r="1917" spans="38:42">
      <c r="AL1917" s="216" t="str">
        <f>IF(ISERROR(IF('T203'!B1917="","",'T203'!B1917)),"",IF('T203'!B1917="","",'T203'!B1917))</f>
        <v/>
      </c>
      <c r="AM1917" s="216" t="str">
        <f>IF(ISERROR(IF('T203'!K1917="","",'T203'!K1917)),"",IF('T203'!K1917="","",'T203'!K1917))</f>
        <v>A89010</v>
      </c>
      <c r="AN1917" s="216">
        <f t="shared" si="66"/>
        <v>1917</v>
      </c>
      <c r="AO1917" s="216" t="str">
        <f>IF(ISERROR('T203'!L1917),"",'T203'!L1917)</f>
        <v>1</v>
      </c>
      <c r="AP1917" s="216">
        <f t="shared" si="67"/>
        <v>1</v>
      </c>
    </row>
    <row r="1918" spans="38:42">
      <c r="AL1918" s="216" t="str">
        <f>IF(ISERROR(IF('T203'!B1918="","",'T203'!B1918)),"",IF('T203'!B1918="","",'T203'!B1918))</f>
        <v/>
      </c>
      <c r="AM1918" s="216" t="str">
        <f>IF(ISERROR(IF('T203'!K1918="","",'T203'!K1918)),"",IF('T203'!K1918="","",'T203'!K1918))</f>
        <v>A89012</v>
      </c>
      <c r="AN1918" s="216">
        <f t="shared" si="66"/>
        <v>1918</v>
      </c>
      <c r="AO1918" s="216" t="str">
        <f>IF(ISERROR('T203'!L1918),"",'T203'!L1918)</f>
        <v>9-10</v>
      </c>
      <c r="AP1918" s="216">
        <f t="shared" si="67"/>
        <v>1</v>
      </c>
    </row>
    <row r="1919" spans="38:42">
      <c r="AL1919" s="216" t="str">
        <f>IF(ISERROR(IF('T203'!B1919="","",'T203'!B1919)),"",IF('T203'!B1919="","",'T203'!B1919))</f>
        <v/>
      </c>
      <c r="AM1919" s="216" t="str">
        <f>IF(ISERROR(IF('T203'!K1919="","",'T203'!K1919)),"",IF('T203'!K1919="","",'T203'!K1919))</f>
        <v>A89502</v>
      </c>
      <c r="AN1919" s="216">
        <f t="shared" si="66"/>
        <v>1919</v>
      </c>
      <c r="AO1919" s="216" t="str">
        <f>IF(ISERROR('T203'!L1919),"",'T203'!L1919)</f>
        <v xml:space="preserve"> </v>
      </c>
      <c r="AP1919" s="216">
        <f t="shared" si="67"/>
        <v>1</v>
      </c>
    </row>
    <row r="1920" spans="38:42">
      <c r="AL1920" s="216" t="str">
        <f>IF(ISERROR(IF('T203'!B1920="","",'T203'!B1920)),"",IF('T203'!B1920="","",'T203'!B1920))</f>
        <v/>
      </c>
      <c r="AM1920" s="216" t="str">
        <f>IF(ISERROR(IF('T203'!K1920="","",'T203'!K1920)),"",IF('T203'!K1920="","",'T203'!K1920))</f>
        <v>A89503</v>
      </c>
      <c r="AN1920" s="216">
        <f t="shared" si="66"/>
        <v>1920</v>
      </c>
      <c r="AO1920" s="216" t="str">
        <f>IF(ISERROR('T203'!L1920),"",'T203'!L1920)</f>
        <v xml:space="preserve"> </v>
      </c>
      <c r="AP1920" s="216">
        <f t="shared" si="67"/>
        <v>1</v>
      </c>
    </row>
    <row r="1921" spans="38:42">
      <c r="AL1921" s="216" t="str">
        <f>IF(ISERROR(IF('T203'!B1921="","",'T203'!B1921)),"",IF('T203'!B1921="","",'T203'!B1921))</f>
        <v/>
      </c>
      <c r="AM1921" s="216" t="str">
        <f>IF(ISERROR(IF('T203'!K1921="","",'T203'!K1921)),"",IF('T203'!K1921="","",'T203'!K1921))</f>
        <v>A90002</v>
      </c>
      <c r="AN1921" s="216">
        <f t="shared" si="66"/>
        <v>1921</v>
      </c>
      <c r="AO1921" s="216" t="str">
        <f>IF(ISERROR('T203'!L1921),"",'T203'!L1921)</f>
        <v xml:space="preserve"> </v>
      </c>
      <c r="AP1921" s="216">
        <f t="shared" si="67"/>
        <v>1</v>
      </c>
    </row>
    <row r="1922" spans="38:42">
      <c r="AL1922" s="216" t="str">
        <f>IF(ISERROR(IF('T203'!B1922="","",'T203'!B1922)),"",IF('T203'!B1922="","",'T203'!B1922))</f>
        <v/>
      </c>
      <c r="AM1922" s="216" t="str">
        <f>IF(ISERROR(IF('T203'!K1922="","",'T203'!K1922)),"",IF('T203'!K1922="","",'T203'!K1922))</f>
        <v>A90504</v>
      </c>
      <c r="AN1922" s="216">
        <f t="shared" si="66"/>
        <v>1922</v>
      </c>
      <c r="AO1922" s="216" t="str">
        <f>IF(ISERROR('T203'!L1922),"",'T203'!L1922)</f>
        <v xml:space="preserve"> </v>
      </c>
      <c r="AP1922" s="216">
        <f t="shared" si="67"/>
        <v>1</v>
      </c>
    </row>
    <row r="1923" spans="38:42">
      <c r="AL1923" s="216" t="str">
        <f>IF(ISERROR(IF('T203'!B1923="","",'T203'!B1923)),"",IF('T203'!B1923="","",'T203'!B1923))</f>
        <v/>
      </c>
      <c r="AM1923" s="216" t="str">
        <f>IF(ISERROR(IF('T203'!K1923="","",'T203'!K1923)),"",IF('T203'!K1923="","",'T203'!K1923))</f>
        <v>A90504</v>
      </c>
      <c r="AN1923" s="216">
        <f t="shared" si="66"/>
        <v>1923</v>
      </c>
      <c r="AO1923" s="216" t="str">
        <f>IF(ISERROR('T203'!L1923),"",'T203'!L1923)</f>
        <v xml:space="preserve"> </v>
      </c>
      <c r="AP1923" s="216">
        <f t="shared" si="67"/>
        <v>1</v>
      </c>
    </row>
    <row r="1924" spans="38:42">
      <c r="AL1924" s="216" t="str">
        <f>IF(ISERROR(IF('T203'!B1924="","",'T203'!B1924)),"",IF('T203'!B1924="","",'T203'!B1924))</f>
        <v/>
      </c>
      <c r="AM1924" s="216" t="str">
        <f>IF(ISERROR(IF('T203'!K1924="","",'T203'!K1924)),"",IF('T203'!K1924="","",'T203'!K1924))</f>
        <v>A90506</v>
      </c>
      <c r="AN1924" s="216">
        <f t="shared" si="66"/>
        <v>1924</v>
      </c>
      <c r="AO1924" s="216" t="str">
        <f>IF(ISERROR('T203'!L1924),"",'T203'!L1924)</f>
        <v xml:space="preserve"> </v>
      </c>
      <c r="AP1924" s="216">
        <f t="shared" si="67"/>
        <v>1</v>
      </c>
    </row>
    <row r="1925" spans="38:42">
      <c r="AL1925" s="216" t="str">
        <f>IF(ISERROR(IF('T203'!B1925="","",'T203'!B1925)),"",IF('T203'!B1925="","",'T203'!B1925))</f>
        <v/>
      </c>
      <c r="AM1925" s="216" t="str">
        <f>IF(ISERROR(IF('T203'!K1925="","",'T203'!K1925)),"",IF('T203'!K1925="","",'T203'!K1925))</f>
        <v>A90508</v>
      </c>
      <c r="AN1925" s="216">
        <f t="shared" si="66"/>
        <v>1925</v>
      </c>
      <c r="AO1925" s="216" t="str">
        <f>IF(ISERROR('T203'!L1925),"",'T203'!L1925)</f>
        <v xml:space="preserve"> </v>
      </c>
      <c r="AP1925" s="216">
        <f t="shared" si="67"/>
        <v>1</v>
      </c>
    </row>
    <row r="1926" spans="38:42">
      <c r="AL1926" s="216" t="str">
        <f>IF(ISERROR(IF('T203'!B1926="","",'T203'!B1926)),"",IF('T203'!B1926="","",'T203'!B1926))</f>
        <v/>
      </c>
      <c r="AM1926" s="216" t="str">
        <f>IF(ISERROR(IF('T203'!K1926="","",'T203'!K1926)),"",IF('T203'!K1926="","",'T203'!K1926))</f>
        <v>A90508</v>
      </c>
      <c r="AN1926" s="216">
        <f t="shared" si="66"/>
        <v>1926</v>
      </c>
      <c r="AO1926" s="216" t="str">
        <f>IF(ISERROR('T203'!L1926),"",'T203'!L1926)</f>
        <v xml:space="preserve"> </v>
      </c>
      <c r="AP1926" s="216">
        <f t="shared" si="67"/>
        <v>1</v>
      </c>
    </row>
    <row r="1927" spans="38:42">
      <c r="AL1927" s="216" t="str">
        <f>IF(ISERROR(IF('T203'!B1927="","",'T203'!B1927)),"",IF('T203'!B1927="","",'T203'!B1927))</f>
        <v/>
      </c>
      <c r="AM1927" s="216" t="str">
        <f>IF(ISERROR(IF('T203'!K1927="","",'T203'!K1927)),"",IF('T203'!K1927="","",'T203'!K1927))</f>
        <v>A90510</v>
      </c>
      <c r="AN1927" s="216">
        <f t="shared" si="66"/>
        <v>1927</v>
      </c>
      <c r="AO1927" s="216" t="str">
        <f>IF(ISERROR('T203'!L1927),"",'T203'!L1927)</f>
        <v xml:space="preserve"> </v>
      </c>
      <c r="AP1927" s="216">
        <f t="shared" si="67"/>
        <v>1</v>
      </c>
    </row>
    <row r="1928" spans="38:42">
      <c r="AL1928" s="216" t="str">
        <f>IF(ISERROR(IF('T203'!B1928="","",'T203'!B1928)),"",IF('T203'!B1928="","",'T203'!B1928))</f>
        <v/>
      </c>
      <c r="AM1928" s="216" t="str">
        <f>IF(ISERROR(IF('T203'!K1928="","",'T203'!K1928)),"",IF('T203'!K1928="","",'T203'!K1928))</f>
        <v>A90510</v>
      </c>
      <c r="AN1928" s="216">
        <f t="shared" si="66"/>
        <v>1928</v>
      </c>
      <c r="AO1928" s="216" t="str">
        <f>IF(ISERROR('T203'!L1928),"",'T203'!L1928)</f>
        <v xml:space="preserve"> </v>
      </c>
      <c r="AP1928" s="216">
        <f t="shared" si="67"/>
        <v>1</v>
      </c>
    </row>
    <row r="1929" spans="38:42">
      <c r="AL1929" s="216" t="str">
        <f>IF(ISERROR(IF('T203'!B1929="","",'T203'!B1929)),"",IF('T203'!B1929="","",'T203'!B1929))</f>
        <v/>
      </c>
      <c r="AM1929" s="216" t="str">
        <f>IF(ISERROR(IF('T203'!K1929="","",'T203'!K1929)),"",IF('T203'!K1929="","",'T203'!K1929))</f>
        <v>A91502</v>
      </c>
      <c r="AN1929" s="216">
        <f t="shared" si="66"/>
        <v>1929</v>
      </c>
      <c r="AO1929" s="216" t="str">
        <f>IF(ISERROR('T203'!L1929),"",'T203'!L1929)</f>
        <v xml:space="preserve"> </v>
      </c>
      <c r="AP1929" s="216">
        <f t="shared" si="67"/>
        <v>1</v>
      </c>
    </row>
    <row r="1930" spans="38:42">
      <c r="AL1930" s="216" t="str">
        <f>IF(ISERROR(IF('T203'!B1930="","",'T203'!B1930)),"",IF('T203'!B1930="","",'T203'!B1930))</f>
        <v/>
      </c>
      <c r="AM1930" s="216" t="str">
        <f>IF(ISERROR(IF('T203'!K1930="","",'T203'!K1930)),"",IF('T203'!K1930="","",'T203'!K1930))</f>
        <v>A92002</v>
      </c>
      <c r="AN1930" s="216">
        <f t="shared" si="66"/>
        <v>1930</v>
      </c>
      <c r="AO1930" s="216" t="str">
        <f>IF(ISERROR('T203'!L1930),"",'T203'!L1930)</f>
        <v>14-16</v>
      </c>
      <c r="AP1930" s="216">
        <f t="shared" si="67"/>
        <v>1</v>
      </c>
    </row>
    <row r="1931" spans="38:42">
      <c r="AL1931" s="216" t="str">
        <f>IF(ISERROR(IF('T203'!B1931="","",'T203'!B1931)),"",IF('T203'!B1931="","",'T203'!B1931))</f>
        <v/>
      </c>
      <c r="AM1931" s="216" t="str">
        <f>IF(ISERROR(IF('T203'!K1931="","",'T203'!K1931)),"",IF('T203'!K1931="","",'T203'!K1931))</f>
        <v>A92002</v>
      </c>
      <c r="AN1931" s="216">
        <f t="shared" si="66"/>
        <v>1931</v>
      </c>
      <c r="AO1931" s="216" t="str">
        <f>IF(ISERROR('T203'!L1931),"",'T203'!L1931)</f>
        <v>5-7</v>
      </c>
      <c r="AP1931" s="216">
        <f t="shared" si="67"/>
        <v>1</v>
      </c>
    </row>
    <row r="1932" spans="38:42">
      <c r="AL1932" s="216" t="str">
        <f>IF(ISERROR(IF('T203'!B1932="","",'T203'!B1932)),"",IF('T203'!B1932="","",'T203'!B1932))</f>
        <v/>
      </c>
      <c r="AM1932" s="216" t="str">
        <f>IF(ISERROR(IF('T203'!K1932="","",'T203'!K1932)),"",IF('T203'!K1932="","",'T203'!K1932))</f>
        <v>A92002</v>
      </c>
      <c r="AN1932" s="216">
        <f t="shared" si="66"/>
        <v>1932</v>
      </c>
      <c r="AO1932" s="216" t="str">
        <f>IF(ISERROR('T203'!L1932),"",'T203'!L1932)</f>
        <v>8-9</v>
      </c>
      <c r="AP1932" s="216">
        <f t="shared" si="67"/>
        <v>1</v>
      </c>
    </row>
    <row r="1933" spans="38:42">
      <c r="AL1933" s="216" t="str">
        <f>IF(ISERROR(IF('T203'!B1933="","",'T203'!B1933)),"",IF('T203'!B1933="","",'T203'!B1933))</f>
        <v/>
      </c>
      <c r="AM1933" s="216" t="str">
        <f>IF(ISERROR(IF('T203'!K1933="","",'T203'!K1933)),"",IF('T203'!K1933="","",'T203'!K1933))</f>
        <v>A92004</v>
      </c>
      <c r="AN1933" s="216">
        <f t="shared" ref="AN1933:AN1996" si="68">1+AN1932</f>
        <v>1933</v>
      </c>
      <c r="AO1933" s="216" t="str">
        <f>IF(ISERROR('T203'!L1933),"",'T203'!L1933)</f>
        <v xml:space="preserve"> </v>
      </c>
      <c r="AP1933" s="216">
        <f t="shared" si="67"/>
        <v>1</v>
      </c>
    </row>
    <row r="1934" spans="38:42">
      <c r="AL1934" s="216" t="str">
        <f>IF(ISERROR(IF('T203'!B1934="","",'T203'!B1934)),"",IF('T203'!B1934="","",'T203'!B1934))</f>
        <v/>
      </c>
      <c r="AM1934" s="216" t="str">
        <f>IF(ISERROR(IF('T203'!K1934="","",'T203'!K1934)),"",IF('T203'!K1934="","",'T203'!K1934))</f>
        <v>A92006</v>
      </c>
      <c r="AN1934" s="216">
        <f t="shared" si="68"/>
        <v>1934</v>
      </c>
      <c r="AO1934" s="216" t="str">
        <f>IF(ISERROR('T203'!L1934),"",'T203'!L1934)</f>
        <v>3-4</v>
      </c>
      <c r="AP1934" s="216">
        <f t="shared" si="67"/>
        <v>1</v>
      </c>
    </row>
    <row r="1935" spans="38:42">
      <c r="AL1935" s="216" t="str">
        <f>IF(ISERROR(IF('T203'!B1935="","",'T203'!B1935)),"",IF('T203'!B1935="","",'T203'!B1935))</f>
        <v/>
      </c>
      <c r="AM1935" s="216" t="str">
        <f>IF(ISERROR(IF('T203'!K1935="","",'T203'!K1935)),"",IF('T203'!K1935="","",'T203'!K1935))</f>
        <v>A92008</v>
      </c>
      <c r="AN1935" s="216">
        <f t="shared" si="68"/>
        <v>1935</v>
      </c>
      <c r="AO1935" s="216" t="str">
        <f>IF(ISERROR('T203'!L1935),"",'T203'!L1935)</f>
        <v>2-20</v>
      </c>
      <c r="AP1935" s="216">
        <f t="shared" si="67"/>
        <v>1</v>
      </c>
    </row>
    <row r="1936" spans="38:42">
      <c r="AL1936" s="216" t="str">
        <f>IF(ISERROR(IF('T203'!B1936="","",'T203'!B1936)),"",IF('T203'!B1936="","",'T203'!B1936))</f>
        <v/>
      </c>
      <c r="AM1936" s="216" t="str">
        <f>IF(ISERROR(IF('T203'!K1936="","",'T203'!K1936)),"",IF('T203'!K1936="","",'T203'!K1936))</f>
        <v>A92008</v>
      </c>
      <c r="AN1936" s="216">
        <f t="shared" si="68"/>
        <v>1936</v>
      </c>
      <c r="AO1936" s="216" t="str">
        <f>IF(ISERROR('T203'!L1936),"",'T203'!L1936)</f>
        <v>22-28</v>
      </c>
      <c r="AP1936" s="216">
        <f t="shared" ref="AP1936:AP1999" si="69">IF(AO1936="",0,1)</f>
        <v>1</v>
      </c>
    </row>
    <row r="1937" spans="38:42">
      <c r="AL1937" s="216" t="str">
        <f>IF(ISERROR(IF('T203'!B1937="","",'T203'!B1937)),"",IF('T203'!B1937="","",'T203'!B1937))</f>
        <v/>
      </c>
      <c r="AM1937" s="216" t="str">
        <f>IF(ISERROR(IF('T203'!K1937="","",'T203'!K1937)),"",IF('T203'!K1937="","",'T203'!K1937))</f>
        <v>A92008</v>
      </c>
      <c r="AN1937" s="216">
        <f t="shared" si="68"/>
        <v>1937</v>
      </c>
      <c r="AO1937" s="216" t="str">
        <f>IF(ISERROR('T203'!L1937),"",'T203'!L1937)</f>
        <v>29-36</v>
      </c>
      <c r="AP1937" s="216">
        <f t="shared" si="69"/>
        <v>1</v>
      </c>
    </row>
    <row r="1938" spans="38:42">
      <c r="AL1938" s="216" t="str">
        <f>IF(ISERROR(IF('T203'!B1938="","",'T203'!B1938)),"",IF('T203'!B1938="","",'T203'!B1938))</f>
        <v/>
      </c>
      <c r="AM1938" s="216" t="str">
        <f>IF(ISERROR(IF('T203'!K1938="","",'T203'!K1938)),"",IF('T203'!K1938="","",'T203'!K1938))</f>
        <v>A92010</v>
      </c>
      <c r="AN1938" s="216">
        <f t="shared" si="68"/>
        <v>1938</v>
      </c>
      <c r="AO1938" s="216" t="str">
        <f>IF(ISERROR('T203'!L1938),"",'T203'!L1938)</f>
        <v>12</v>
      </c>
      <c r="AP1938" s="216">
        <f t="shared" si="69"/>
        <v>1</v>
      </c>
    </row>
    <row r="1939" spans="38:42">
      <c r="AL1939" s="216" t="str">
        <f>IF(ISERROR(IF('T203'!B1939="","",'T203'!B1939)),"",IF('T203'!B1939="","",'T203'!B1939))</f>
        <v/>
      </c>
      <c r="AM1939" s="216" t="str">
        <f>IF(ISERROR(IF('T203'!K1939="","",'T203'!K1939)),"",IF('T203'!K1939="","",'T203'!K1939))</f>
        <v>A92012</v>
      </c>
      <c r="AN1939" s="216">
        <f t="shared" si="68"/>
        <v>1939</v>
      </c>
      <c r="AO1939" s="216" t="str">
        <f>IF(ISERROR('T203'!L1939),"",'T203'!L1939)</f>
        <v>14</v>
      </c>
      <c r="AP1939" s="216">
        <f t="shared" si="69"/>
        <v>1</v>
      </c>
    </row>
    <row r="1940" spans="38:42">
      <c r="AL1940" s="216" t="str">
        <f>IF(ISERROR(IF('T203'!B1940="","",'T203'!B1940)),"",IF('T203'!B1940="","",'T203'!B1940))</f>
        <v/>
      </c>
      <c r="AM1940" s="216" t="str">
        <f>IF(ISERROR(IF('T203'!K1940="","",'T203'!K1940)),"",IF('T203'!K1940="","",'T203'!K1940))</f>
        <v>A92014</v>
      </c>
      <c r="AN1940" s="216">
        <f t="shared" si="68"/>
        <v>1940</v>
      </c>
      <c r="AO1940" s="216" t="str">
        <f>IF(ISERROR('T203'!L1940),"",'T203'!L1940)</f>
        <v>13</v>
      </c>
      <c r="AP1940" s="216">
        <f t="shared" si="69"/>
        <v>1</v>
      </c>
    </row>
    <row r="1941" spans="38:42">
      <c r="AL1941" s="216" t="str">
        <f>IF(ISERROR(IF('T203'!B1941="","",'T203'!B1941)),"",IF('T203'!B1941="","",'T203'!B1941))</f>
        <v/>
      </c>
      <c r="AM1941" s="216" t="str">
        <f>IF(ISERROR(IF('T203'!K1941="","",'T203'!K1941)),"",IF('T203'!K1941="","",'T203'!K1941))</f>
        <v>A92014</v>
      </c>
      <c r="AN1941" s="216">
        <f t="shared" si="68"/>
        <v>1941</v>
      </c>
      <c r="AO1941" s="216" t="str">
        <f>IF(ISERROR('T203'!L1941),"",'T203'!L1941)</f>
        <v>6-8</v>
      </c>
      <c r="AP1941" s="216">
        <f t="shared" si="69"/>
        <v>1</v>
      </c>
    </row>
    <row r="1942" spans="38:42">
      <c r="AL1942" s="216" t="str">
        <f>IF(ISERROR(IF('T203'!B1942="","",'T203'!B1942)),"",IF('T203'!B1942="","",'T203'!B1942))</f>
        <v/>
      </c>
      <c r="AM1942" s="216" t="str">
        <f>IF(ISERROR(IF('T203'!K1942="","",'T203'!K1942)),"",IF('T203'!K1942="","",'T203'!K1942))</f>
        <v>A92502</v>
      </c>
      <c r="AN1942" s="216">
        <f t="shared" si="68"/>
        <v>1942</v>
      </c>
      <c r="AO1942" s="216" t="str">
        <f>IF(ISERROR('T203'!L1942),"",'T203'!L1942)</f>
        <v xml:space="preserve"> </v>
      </c>
      <c r="AP1942" s="216">
        <f t="shared" si="69"/>
        <v>1</v>
      </c>
    </row>
    <row r="1943" spans="38:42">
      <c r="AL1943" s="216" t="str">
        <f>IF(ISERROR(IF('T203'!B1943="","",'T203'!B1943)),"",IF('T203'!B1943="","",'T203'!B1943))</f>
        <v/>
      </c>
      <c r="AM1943" s="216" t="str">
        <f>IF(ISERROR(IF('T203'!K1943="","",'T203'!K1943)),"",IF('T203'!K1943="","",'T203'!K1943))</f>
        <v>A92502</v>
      </c>
      <c r="AN1943" s="216">
        <f t="shared" si="68"/>
        <v>1943</v>
      </c>
      <c r="AO1943" s="216" t="str">
        <f>IF(ISERROR('T203'!L1943),"",'T203'!L1943)</f>
        <v xml:space="preserve"> </v>
      </c>
      <c r="AP1943" s="216">
        <f t="shared" si="69"/>
        <v>1</v>
      </c>
    </row>
    <row r="1944" spans="38:42">
      <c r="AL1944" s="216" t="str">
        <f>IF(ISERROR(IF('T203'!B1944="","",'T203'!B1944)),"",IF('T203'!B1944="","",'T203'!B1944))</f>
        <v/>
      </c>
      <c r="AM1944" s="216" t="str">
        <f>IF(ISERROR(IF('T203'!K1944="","",'T203'!K1944)),"",IF('T203'!K1944="","",'T203'!K1944))</f>
        <v>A93002</v>
      </c>
      <c r="AN1944" s="216">
        <f t="shared" si="68"/>
        <v>1944</v>
      </c>
      <c r="AO1944" s="216" t="str">
        <f>IF(ISERROR('T203'!L1944),"",'T203'!L1944)</f>
        <v xml:space="preserve"> </v>
      </c>
      <c r="AP1944" s="216">
        <f t="shared" si="69"/>
        <v>1</v>
      </c>
    </row>
    <row r="1945" spans="38:42">
      <c r="AL1945" s="216" t="str">
        <f>IF(ISERROR(IF('T203'!B1945="","",'T203'!B1945)),"",IF('T203'!B1945="","",'T203'!B1945))</f>
        <v/>
      </c>
      <c r="AM1945" s="216" t="str">
        <f>IF(ISERROR(IF('T203'!K1945="","",'T203'!K1945)),"",IF('T203'!K1945="","",'T203'!K1945))</f>
        <v>A93004</v>
      </c>
      <c r="AN1945" s="216">
        <f t="shared" si="68"/>
        <v>1945</v>
      </c>
      <c r="AO1945" s="216" t="str">
        <f>IF(ISERROR('T203'!L1945),"",'T203'!L1945)</f>
        <v xml:space="preserve"> </v>
      </c>
      <c r="AP1945" s="216">
        <f t="shared" si="69"/>
        <v>1</v>
      </c>
    </row>
    <row r="1946" spans="38:42">
      <c r="AL1946" s="216" t="str">
        <f>IF(ISERROR(IF('T203'!B1946="","",'T203'!B1946)),"",IF('T203'!B1946="","",'T203'!B1946))</f>
        <v/>
      </c>
      <c r="AM1946" s="216" t="str">
        <f>IF(ISERROR(IF('T203'!K1946="","",'T203'!K1946)),"",IF('T203'!K1946="","",'T203'!K1946))</f>
        <v>A94002</v>
      </c>
      <c r="AN1946" s="216">
        <f t="shared" si="68"/>
        <v>1946</v>
      </c>
      <c r="AO1946" s="216" t="str">
        <f>IF(ISERROR('T203'!L1946),"",'T203'!L1946)</f>
        <v>36-42</v>
      </c>
      <c r="AP1946" s="216">
        <f t="shared" si="69"/>
        <v>1</v>
      </c>
    </row>
    <row r="1947" spans="38:42">
      <c r="AL1947" s="216" t="str">
        <f>IF(ISERROR(IF('T203'!B1947="","",'T203'!B1947)),"",IF('T203'!B1947="","",'T203'!B1947))</f>
        <v/>
      </c>
      <c r="AM1947" s="216" t="str">
        <f>IF(ISERROR(IF('T203'!K1947="","",'T203'!K1947)),"",IF('T203'!K1947="","",'T203'!K1947))</f>
        <v>A94004</v>
      </c>
      <c r="AN1947" s="216">
        <f t="shared" si="68"/>
        <v>1947</v>
      </c>
      <c r="AO1947" s="216" t="str">
        <f>IF(ISERROR('T203'!L1947),"",'T203'!L1947)</f>
        <v xml:space="preserve"> </v>
      </c>
      <c r="AP1947" s="216">
        <f t="shared" si="69"/>
        <v>1</v>
      </c>
    </row>
    <row r="1948" spans="38:42">
      <c r="AL1948" s="216" t="str">
        <f>IF(ISERROR(IF('T203'!B1948="","",'T203'!B1948)),"",IF('T203'!B1948="","",'T203'!B1948))</f>
        <v/>
      </c>
      <c r="AM1948" s="216" t="str">
        <f>IF(ISERROR(IF('T203'!K1948="","",'T203'!K1948)),"",IF('T203'!K1948="","",'T203'!K1948))</f>
        <v>A94006</v>
      </c>
      <c r="AN1948" s="216">
        <f t="shared" si="68"/>
        <v>1948</v>
      </c>
      <c r="AO1948" s="216" t="str">
        <f>IF(ISERROR('T203'!L1948),"",'T203'!L1948)</f>
        <v xml:space="preserve"> </v>
      </c>
      <c r="AP1948" s="216">
        <f t="shared" si="69"/>
        <v>1</v>
      </c>
    </row>
    <row r="1949" spans="38:42">
      <c r="AL1949" s="216" t="str">
        <f>IF(ISERROR(IF('T203'!B1949="","",'T203'!B1949)),"",IF('T203'!B1949="","",'T203'!B1949))</f>
        <v/>
      </c>
      <c r="AM1949" s="216" t="str">
        <f>IF(ISERROR(IF('T203'!K1949="","",'T203'!K1949)),"",IF('T203'!K1949="","",'T203'!K1949))</f>
        <v>A94008</v>
      </c>
      <c r="AN1949" s="216">
        <f t="shared" si="68"/>
        <v>1949</v>
      </c>
      <c r="AO1949" s="216" t="str">
        <f>IF(ISERROR('T203'!L1949),"",'T203'!L1949)</f>
        <v>1-11</v>
      </c>
      <c r="AP1949" s="216">
        <f t="shared" si="69"/>
        <v>1</v>
      </c>
    </row>
    <row r="1950" spans="38:42">
      <c r="AL1950" s="216" t="str">
        <f>IF(ISERROR(IF('T203'!B1950="","",'T203'!B1950)),"",IF('T203'!B1950="","",'T203'!B1950))</f>
        <v/>
      </c>
      <c r="AM1950" s="216" t="str">
        <f>IF(ISERROR(IF('T203'!K1950="","",'T203'!K1950)),"",IF('T203'!K1950="","",'T203'!K1950))</f>
        <v>A94502</v>
      </c>
      <c r="AN1950" s="216">
        <f t="shared" si="68"/>
        <v>1950</v>
      </c>
      <c r="AO1950" s="216" t="str">
        <f>IF(ISERROR('T203'!L1950),"",'T203'!L1950)</f>
        <v xml:space="preserve"> </v>
      </c>
      <c r="AP1950" s="216">
        <f t="shared" si="69"/>
        <v>1</v>
      </c>
    </row>
    <row r="1951" spans="38:42">
      <c r="AL1951" s="216" t="str">
        <f>IF(ISERROR(IF('T203'!B1951="","",'T203'!B1951)),"",IF('T203'!B1951="","",'T203'!B1951))</f>
        <v/>
      </c>
      <c r="AM1951" s="216" t="str">
        <f>IF(ISERROR(IF('T203'!K1951="","",'T203'!K1951)),"",IF('T203'!K1951="","",'T203'!K1951))</f>
        <v>A94502</v>
      </c>
      <c r="AN1951" s="216">
        <f t="shared" si="68"/>
        <v>1951</v>
      </c>
      <c r="AO1951" s="216" t="str">
        <f>IF(ISERROR('T203'!L1951),"",'T203'!L1951)</f>
        <v xml:space="preserve"> </v>
      </c>
      <c r="AP1951" s="216">
        <f t="shared" si="69"/>
        <v>1</v>
      </c>
    </row>
    <row r="1952" spans="38:42">
      <c r="AL1952" s="216" t="str">
        <f>IF(ISERROR(IF('T203'!B1952="","",'T203'!B1952)),"",IF('T203'!B1952="","",'T203'!B1952))</f>
        <v/>
      </c>
      <c r="AM1952" s="216" t="str">
        <f>IF(ISERROR(IF('T203'!K1952="","",'T203'!K1952)),"",IF('T203'!K1952="","",'T203'!K1952))</f>
        <v>A94504</v>
      </c>
      <c r="AN1952" s="216">
        <f t="shared" si="68"/>
        <v>1952</v>
      </c>
      <c r="AO1952" s="216" t="str">
        <f>IF(ISERROR('T203'!L1952),"",'T203'!L1952)</f>
        <v xml:space="preserve"> </v>
      </c>
      <c r="AP1952" s="216">
        <f t="shared" si="69"/>
        <v>1</v>
      </c>
    </row>
    <row r="1953" spans="38:42">
      <c r="AL1953" s="216" t="str">
        <f>IF(ISERROR(IF('T203'!B1953="","",'T203'!B1953)),"",IF('T203'!B1953="","",'T203'!B1953))</f>
        <v/>
      </c>
      <c r="AM1953" s="216" t="str">
        <f>IF(ISERROR(IF('T203'!K1953="","",'T203'!K1953)),"",IF('T203'!K1953="","",'T203'!K1953))</f>
        <v>A94506</v>
      </c>
      <c r="AN1953" s="216">
        <f t="shared" si="68"/>
        <v>1953</v>
      </c>
      <c r="AO1953" s="216" t="str">
        <f>IF(ISERROR('T203'!L1953),"",'T203'!L1953)</f>
        <v xml:space="preserve"> </v>
      </c>
      <c r="AP1953" s="216">
        <f t="shared" si="69"/>
        <v>1</v>
      </c>
    </row>
    <row r="1954" spans="38:42">
      <c r="AL1954" s="216" t="str">
        <f>IF(ISERROR(IF('T203'!B1954="","",'T203'!B1954)),"",IF('T203'!B1954="","",'T203'!B1954))</f>
        <v/>
      </c>
      <c r="AM1954" s="216" t="str">
        <f>IF(ISERROR(IF('T203'!K1954="","",'T203'!K1954)),"",IF('T203'!K1954="","",'T203'!K1954))</f>
        <v>A94508</v>
      </c>
      <c r="AN1954" s="216">
        <f t="shared" si="68"/>
        <v>1954</v>
      </c>
      <c r="AO1954" s="216" t="str">
        <f>IF(ISERROR('T203'!L1954),"",'T203'!L1954)</f>
        <v xml:space="preserve"> </v>
      </c>
      <c r="AP1954" s="216">
        <f t="shared" si="69"/>
        <v>1</v>
      </c>
    </row>
    <row r="1955" spans="38:42">
      <c r="AL1955" s="216" t="str">
        <f>IF(ISERROR(IF('T203'!B1955="","",'T203'!B1955)),"",IF('T203'!B1955="","",'T203'!B1955))</f>
        <v/>
      </c>
      <c r="AM1955" s="216" t="str">
        <f>IF(ISERROR(IF('T203'!K1955="","",'T203'!K1955)),"",IF('T203'!K1955="","",'T203'!K1955))</f>
        <v>A94510</v>
      </c>
      <c r="AN1955" s="216">
        <f t="shared" si="68"/>
        <v>1955</v>
      </c>
      <c r="AO1955" s="216" t="str">
        <f>IF(ISERROR('T203'!L1955),"",'T203'!L1955)</f>
        <v xml:space="preserve"> </v>
      </c>
      <c r="AP1955" s="216">
        <f t="shared" si="69"/>
        <v>1</v>
      </c>
    </row>
    <row r="1956" spans="38:42">
      <c r="AL1956" s="216" t="str">
        <f>IF(ISERROR(IF('T203'!B1956="","",'T203'!B1956)),"",IF('T203'!B1956="","",'T203'!B1956))</f>
        <v/>
      </c>
      <c r="AM1956" s="216" t="str">
        <f>IF(ISERROR(IF('T203'!K1956="","",'T203'!K1956)),"",IF('T203'!K1956="","",'T203'!K1956))</f>
        <v>A94512</v>
      </c>
      <c r="AN1956" s="216">
        <f t="shared" si="68"/>
        <v>1956</v>
      </c>
      <c r="AO1956" s="216" t="str">
        <f>IF(ISERROR('T203'!L1956),"",'T203'!L1956)</f>
        <v xml:space="preserve"> </v>
      </c>
      <c r="AP1956" s="216">
        <f t="shared" si="69"/>
        <v>1</v>
      </c>
    </row>
    <row r="1957" spans="38:42">
      <c r="AL1957" s="216" t="str">
        <f>IF(ISERROR(IF('T203'!B1957="","",'T203'!B1957)),"",IF('T203'!B1957="","",'T203'!B1957))</f>
        <v/>
      </c>
      <c r="AM1957" s="216" t="str">
        <f>IF(ISERROR(IF('T203'!K1957="","",'T203'!K1957)),"",IF('T203'!K1957="","",'T203'!K1957))</f>
        <v>A94514</v>
      </c>
      <c r="AN1957" s="216">
        <f t="shared" si="68"/>
        <v>1957</v>
      </c>
      <c r="AO1957" s="216" t="str">
        <f>IF(ISERROR('T203'!L1957),"",'T203'!L1957)</f>
        <v xml:space="preserve"> </v>
      </c>
      <c r="AP1957" s="216">
        <f t="shared" si="69"/>
        <v>1</v>
      </c>
    </row>
    <row r="1958" spans="38:42">
      <c r="AL1958" s="216" t="str">
        <f>IF(ISERROR(IF('T203'!B1958="","",'T203'!B1958)),"",IF('T203'!B1958="","",'T203'!B1958))</f>
        <v/>
      </c>
      <c r="AM1958" s="216" t="str">
        <f>IF(ISERROR(IF('T203'!K1958="","",'T203'!K1958)),"",IF('T203'!K1958="","",'T203'!K1958))</f>
        <v>A94516</v>
      </c>
      <c r="AN1958" s="216">
        <f t="shared" si="68"/>
        <v>1958</v>
      </c>
      <c r="AO1958" s="216" t="str">
        <f>IF(ISERROR('T203'!L1958),"",'T203'!L1958)</f>
        <v xml:space="preserve"> </v>
      </c>
      <c r="AP1958" s="216">
        <f t="shared" si="69"/>
        <v>1</v>
      </c>
    </row>
    <row r="1959" spans="38:42">
      <c r="AL1959" s="216" t="str">
        <f>IF(ISERROR(IF('T203'!B1959="","",'T203'!B1959)),"",IF('T203'!B1959="","",'T203'!B1959))</f>
        <v/>
      </c>
      <c r="AM1959" s="216" t="str">
        <f>IF(ISERROR(IF('T203'!K1959="","",'T203'!K1959)),"",IF('T203'!K1959="","",'T203'!K1959))</f>
        <v>A94518</v>
      </c>
      <c r="AN1959" s="216">
        <f t="shared" si="68"/>
        <v>1959</v>
      </c>
      <c r="AO1959" s="216" t="str">
        <f>IF(ISERROR('T203'!L1959),"",'T203'!L1959)</f>
        <v xml:space="preserve"> </v>
      </c>
      <c r="AP1959" s="216">
        <f t="shared" si="69"/>
        <v>1</v>
      </c>
    </row>
    <row r="1960" spans="38:42">
      <c r="AL1960" s="216" t="str">
        <f>IF(ISERROR(IF('T203'!B1960="","",'T203'!B1960)),"",IF('T203'!B1960="","",'T203'!B1960))</f>
        <v/>
      </c>
      <c r="AM1960" s="216" t="str">
        <f>IF(ISERROR(IF('T203'!K1960="","",'T203'!K1960)),"",IF('T203'!K1960="","",'T203'!K1960))</f>
        <v>A94520</v>
      </c>
      <c r="AN1960" s="216">
        <f t="shared" si="68"/>
        <v>1960</v>
      </c>
      <c r="AO1960" s="216" t="str">
        <f>IF(ISERROR('T203'!L1960),"",'T203'!L1960)</f>
        <v xml:space="preserve"> </v>
      </c>
      <c r="AP1960" s="216">
        <f t="shared" si="69"/>
        <v>1</v>
      </c>
    </row>
    <row r="1961" spans="38:42">
      <c r="AL1961" s="216" t="str">
        <f>IF(ISERROR(IF('T203'!B1961="","",'T203'!B1961)),"",IF('T203'!B1961="","",'T203'!B1961))</f>
        <v/>
      </c>
      <c r="AM1961" s="216" t="str">
        <f>IF(ISERROR(IF('T203'!K1961="","",'T203'!K1961)),"",IF('T203'!K1961="","",'T203'!K1961))</f>
        <v>A94522</v>
      </c>
      <c r="AN1961" s="216">
        <f t="shared" si="68"/>
        <v>1961</v>
      </c>
      <c r="AO1961" s="216" t="str">
        <f>IF(ISERROR('T203'!L1961),"",'T203'!L1961)</f>
        <v xml:space="preserve"> </v>
      </c>
      <c r="AP1961" s="216">
        <f t="shared" si="69"/>
        <v>1</v>
      </c>
    </row>
    <row r="1962" spans="38:42">
      <c r="AL1962" s="216" t="str">
        <f>IF(ISERROR(IF('T203'!B1962="","",'T203'!B1962)),"",IF('T203'!B1962="","",'T203'!B1962))</f>
        <v/>
      </c>
      <c r="AM1962" s="216" t="str">
        <f>IF(ISERROR(IF('T203'!K1962="","",'T203'!K1962)),"",IF('T203'!K1962="","",'T203'!K1962))</f>
        <v>A94524</v>
      </c>
      <c r="AN1962" s="216">
        <f t="shared" si="68"/>
        <v>1962</v>
      </c>
      <c r="AO1962" s="216" t="str">
        <f>IF(ISERROR('T203'!L1962),"",'T203'!L1962)</f>
        <v xml:space="preserve"> </v>
      </c>
      <c r="AP1962" s="216">
        <f t="shared" si="69"/>
        <v>1</v>
      </c>
    </row>
    <row r="1963" spans="38:42">
      <c r="AL1963" s="216" t="str">
        <f>IF(ISERROR(IF('T203'!B1963="","",'T203'!B1963)),"",IF('T203'!B1963="","",'T203'!B1963))</f>
        <v/>
      </c>
      <c r="AM1963" s="216" t="str">
        <f>IF(ISERROR(IF('T203'!K1963="","",'T203'!K1963)),"",IF('T203'!K1963="","",'T203'!K1963))</f>
        <v>A94526</v>
      </c>
      <c r="AN1963" s="216">
        <f t="shared" si="68"/>
        <v>1963</v>
      </c>
      <c r="AO1963" s="216" t="str">
        <f>IF(ISERROR('T203'!L1963),"",'T203'!L1963)</f>
        <v xml:space="preserve"> </v>
      </c>
      <c r="AP1963" s="216">
        <f t="shared" si="69"/>
        <v>1</v>
      </c>
    </row>
    <row r="1964" spans="38:42">
      <c r="AL1964" s="216" t="str">
        <f>IF(ISERROR(IF('T203'!B1964="","",'T203'!B1964)),"",IF('T203'!B1964="","",'T203'!B1964))</f>
        <v/>
      </c>
      <c r="AM1964" s="216" t="str">
        <f>IF(ISERROR(IF('T203'!K1964="","",'T203'!K1964)),"",IF('T203'!K1964="","",'T203'!K1964))</f>
        <v>A94526</v>
      </c>
      <c r="AN1964" s="216">
        <f t="shared" si="68"/>
        <v>1964</v>
      </c>
      <c r="AO1964" s="216" t="str">
        <f>IF(ISERROR('T203'!L1964),"",'T203'!L1964)</f>
        <v xml:space="preserve"> </v>
      </c>
      <c r="AP1964" s="216">
        <f t="shared" si="69"/>
        <v>1</v>
      </c>
    </row>
    <row r="1965" spans="38:42">
      <c r="AL1965" s="216" t="str">
        <f>IF(ISERROR(IF('T203'!B1965="","",'T203'!B1965)),"",IF('T203'!B1965="","",'T203'!B1965))</f>
        <v/>
      </c>
      <c r="AM1965" s="216" t="str">
        <f>IF(ISERROR(IF('T203'!K1965="","",'T203'!K1965)),"",IF('T203'!K1965="","",'T203'!K1965))</f>
        <v>A94528</v>
      </c>
      <c r="AN1965" s="216">
        <f t="shared" si="68"/>
        <v>1965</v>
      </c>
      <c r="AO1965" s="216" t="str">
        <f>IF(ISERROR('T203'!L1965),"",'T203'!L1965)</f>
        <v xml:space="preserve"> </v>
      </c>
      <c r="AP1965" s="216">
        <f t="shared" si="69"/>
        <v>1</v>
      </c>
    </row>
    <row r="1966" spans="38:42">
      <c r="AL1966" s="216" t="str">
        <f>IF(ISERROR(IF('T203'!B1966="","",'T203'!B1966)),"",IF('T203'!B1966="","",'T203'!B1966))</f>
        <v/>
      </c>
      <c r="AM1966" s="216" t="str">
        <f>IF(ISERROR(IF('T203'!K1966="","",'T203'!K1966)),"",IF('T203'!K1966="","",'T203'!K1966))</f>
        <v>A94530</v>
      </c>
      <c r="AN1966" s="216">
        <f t="shared" si="68"/>
        <v>1966</v>
      </c>
      <c r="AO1966" s="216" t="str">
        <f>IF(ISERROR('T203'!L1966),"",'T203'!L1966)</f>
        <v xml:space="preserve"> </v>
      </c>
      <c r="AP1966" s="216">
        <f t="shared" si="69"/>
        <v>1</v>
      </c>
    </row>
    <row r="1967" spans="38:42">
      <c r="AL1967" s="216" t="str">
        <f>IF(ISERROR(IF('T203'!B1967="","",'T203'!B1967)),"",IF('T203'!B1967="","",'T203'!B1967))</f>
        <v/>
      </c>
      <c r="AM1967" s="216" t="str">
        <f>IF(ISERROR(IF('T203'!K1967="","",'T203'!K1967)),"",IF('T203'!K1967="","",'T203'!K1967))</f>
        <v>A94532</v>
      </c>
      <c r="AN1967" s="216">
        <f t="shared" si="68"/>
        <v>1967</v>
      </c>
      <c r="AO1967" s="216" t="str">
        <f>IF(ISERROR('T203'!L1967),"",'T203'!L1967)</f>
        <v xml:space="preserve"> </v>
      </c>
      <c r="AP1967" s="216">
        <f t="shared" si="69"/>
        <v>1</v>
      </c>
    </row>
    <row r="1968" spans="38:42">
      <c r="AL1968" s="216" t="str">
        <f>IF(ISERROR(IF('T203'!B1968="","",'T203'!B1968)),"",IF('T203'!B1968="","",'T203'!B1968))</f>
        <v/>
      </c>
      <c r="AM1968" s="216" t="str">
        <f>IF(ISERROR(IF('T203'!K1968="","",'T203'!K1968)),"",IF('T203'!K1968="","",'T203'!K1968))</f>
        <v>A95502</v>
      </c>
      <c r="AN1968" s="216">
        <f t="shared" si="68"/>
        <v>1968</v>
      </c>
      <c r="AO1968" s="216" t="str">
        <f>IF(ISERROR('T203'!L1968),"",'T203'!L1968)</f>
        <v xml:space="preserve"> </v>
      </c>
      <c r="AP1968" s="216">
        <f t="shared" si="69"/>
        <v>1</v>
      </c>
    </row>
    <row r="1969" spans="38:42">
      <c r="AL1969" s="216" t="str">
        <f>IF(ISERROR(IF('T203'!B1969="","",'T203'!B1969)),"",IF('T203'!B1969="","",'T203'!B1969))</f>
        <v/>
      </c>
      <c r="AM1969" s="216" t="str">
        <f>IF(ISERROR(IF('T203'!K1969="","",'T203'!K1969)),"",IF('T203'!K1969="","",'T203'!K1969))</f>
        <v>A95504</v>
      </c>
      <c r="AN1969" s="216">
        <f t="shared" si="68"/>
        <v>1969</v>
      </c>
      <c r="AO1969" s="216" t="str">
        <f>IF(ISERROR('T203'!L1969),"",'T203'!L1969)</f>
        <v xml:space="preserve"> </v>
      </c>
      <c r="AP1969" s="216">
        <f t="shared" si="69"/>
        <v>1</v>
      </c>
    </row>
    <row r="1970" spans="38:42">
      <c r="AL1970" s="216" t="str">
        <f>IF(ISERROR(IF('T203'!B1970="","",'T203'!B1970)),"",IF('T203'!B1970="","",'T203'!B1970))</f>
        <v/>
      </c>
      <c r="AM1970" s="216" t="str">
        <f>IF(ISERROR(IF('T203'!K1970="","",'T203'!K1970)),"",IF('T203'!K1970="","",'T203'!K1970))</f>
        <v>A95506</v>
      </c>
      <c r="AN1970" s="216">
        <f t="shared" si="68"/>
        <v>1970</v>
      </c>
      <c r="AO1970" s="216" t="str">
        <f>IF(ISERROR('T203'!L1970),"",'T203'!L1970)</f>
        <v xml:space="preserve"> </v>
      </c>
      <c r="AP1970" s="216">
        <f t="shared" si="69"/>
        <v>1</v>
      </c>
    </row>
    <row r="1971" spans="38:42">
      <c r="AL1971" s="216" t="str">
        <f>IF(ISERROR(IF('T203'!B1971="","",'T203'!B1971)),"",IF('T203'!B1971="","",'T203'!B1971))</f>
        <v/>
      </c>
      <c r="AM1971" s="216" t="str">
        <f>IF(ISERROR(IF('T203'!K1971="","",'T203'!K1971)),"",IF('T203'!K1971="","",'T203'!K1971))</f>
        <v>A96002</v>
      </c>
      <c r="AN1971" s="216">
        <f t="shared" si="68"/>
        <v>1971</v>
      </c>
      <c r="AO1971" s="216" t="str">
        <f>IF(ISERROR('T203'!L1971),"",'T203'!L1971)</f>
        <v>1-7</v>
      </c>
      <c r="AP1971" s="216">
        <f t="shared" si="69"/>
        <v>1</v>
      </c>
    </row>
    <row r="1972" spans="38:42">
      <c r="AL1972" s="216" t="str">
        <f>IF(ISERROR(IF('T203'!B1972="","",'T203'!B1972)),"",IF('T203'!B1972="","",'T203'!B1972))</f>
        <v/>
      </c>
      <c r="AM1972" s="216" t="str">
        <f>IF(ISERROR(IF('T203'!K1972="","",'T203'!K1972)),"",IF('T203'!K1972="","",'T203'!K1972))</f>
        <v>A96002</v>
      </c>
      <c r="AN1972" s="216">
        <f t="shared" si="68"/>
        <v>1972</v>
      </c>
      <c r="AO1972" s="216" t="str">
        <f>IF(ISERROR('T203'!L1972),"",'T203'!L1972)</f>
        <v>2-9</v>
      </c>
      <c r="AP1972" s="216">
        <f t="shared" si="69"/>
        <v>1</v>
      </c>
    </row>
    <row r="1973" spans="38:42">
      <c r="AL1973" s="216" t="str">
        <f>IF(ISERROR(IF('T203'!B1973="","",'T203'!B1973)),"",IF('T203'!B1973="","",'T203'!B1973))</f>
        <v/>
      </c>
      <c r="AM1973" s="216" t="str">
        <f>IF(ISERROR(IF('T203'!K1973="","",'T203'!K1973)),"",IF('T203'!K1973="","",'T203'!K1973))</f>
        <v>A96002</v>
      </c>
      <c r="AN1973" s="216">
        <f t="shared" si="68"/>
        <v>1973</v>
      </c>
      <c r="AO1973" s="216" t="str">
        <f>IF(ISERROR('T203'!L1973),"",'T203'!L1973)</f>
        <v>3-7</v>
      </c>
      <c r="AP1973" s="216">
        <f t="shared" si="69"/>
        <v>1</v>
      </c>
    </row>
    <row r="1974" spans="38:42">
      <c r="AL1974" s="216" t="str">
        <f>IF(ISERROR(IF('T203'!B1974="","",'T203'!B1974)),"",IF('T203'!B1974="","",'T203'!B1974))</f>
        <v/>
      </c>
      <c r="AM1974" s="216" t="str">
        <f>IF(ISERROR(IF('T203'!K1974="","",'T203'!K1974)),"",IF('T203'!K1974="","",'T203'!K1974))</f>
        <v>A96003</v>
      </c>
      <c r="AN1974" s="216">
        <f t="shared" si="68"/>
        <v>1974</v>
      </c>
      <c r="AO1974" s="216" t="str">
        <f>IF(ISERROR('T203'!L1974),"",'T203'!L1974)</f>
        <v xml:space="preserve"> </v>
      </c>
      <c r="AP1974" s="216">
        <f t="shared" si="69"/>
        <v>1</v>
      </c>
    </row>
    <row r="1975" spans="38:42">
      <c r="AL1975" s="216" t="str">
        <f>IF(ISERROR(IF('T203'!B1975="","",'T203'!B1975)),"",IF('T203'!B1975="","",'T203'!B1975))</f>
        <v/>
      </c>
      <c r="AM1975" s="216" t="str">
        <f>IF(ISERROR(IF('T203'!K1975="","",'T203'!K1975)),"",IF('T203'!K1975="","",'T203'!K1975))</f>
        <v>A96004</v>
      </c>
      <c r="AN1975" s="216">
        <f t="shared" si="68"/>
        <v>1975</v>
      </c>
      <c r="AO1975" s="216" t="str">
        <f>IF(ISERROR('T203'!L1975),"",'T203'!L1975)</f>
        <v>1-4</v>
      </c>
      <c r="AP1975" s="216">
        <f t="shared" si="69"/>
        <v>1</v>
      </c>
    </row>
    <row r="1976" spans="38:42">
      <c r="AL1976" s="216" t="str">
        <f>IF(ISERROR(IF('T203'!B1976="","",'T203'!B1976)),"",IF('T203'!B1976="","",'T203'!B1976))</f>
        <v/>
      </c>
      <c r="AM1976" s="216" t="str">
        <f>IF(ISERROR(IF('T203'!K1976="","",'T203'!K1976)),"",IF('T203'!K1976="","",'T203'!K1976))</f>
        <v>A96004</v>
      </c>
      <c r="AN1976" s="216">
        <f t="shared" si="68"/>
        <v>1976</v>
      </c>
      <c r="AO1976" s="216" t="str">
        <f>IF(ISERROR('T203'!L1976),"",'T203'!L1976)</f>
        <v>1-6</v>
      </c>
      <c r="AP1976" s="216">
        <f t="shared" si="69"/>
        <v>1</v>
      </c>
    </row>
    <row r="1977" spans="38:42">
      <c r="AL1977" s="216" t="str">
        <f>IF(ISERROR(IF('T203'!B1977="","",'T203'!B1977)),"",IF('T203'!B1977="","",'T203'!B1977))</f>
        <v/>
      </c>
      <c r="AM1977" s="216" t="str">
        <f>IF(ISERROR(IF('T203'!K1977="","",'T203'!K1977)),"",IF('T203'!K1977="","",'T203'!K1977))</f>
        <v>A96004</v>
      </c>
      <c r="AN1977" s="216">
        <f t="shared" si="68"/>
        <v>1977</v>
      </c>
      <c r="AO1977" s="216" t="str">
        <f>IF(ISERROR('T203'!L1977),"",'T203'!L1977)</f>
        <v>2-6</v>
      </c>
      <c r="AP1977" s="216">
        <f t="shared" si="69"/>
        <v>1</v>
      </c>
    </row>
    <row r="1978" spans="38:42">
      <c r="AL1978" s="216" t="str">
        <f>IF(ISERROR(IF('T203'!B1978="","",'T203'!B1978)),"",IF('T203'!B1978="","",'T203'!B1978))</f>
        <v/>
      </c>
      <c r="AM1978" s="216" t="str">
        <f>IF(ISERROR(IF('T203'!K1978="","",'T203'!K1978)),"",IF('T203'!K1978="","",'T203'!K1978))</f>
        <v>A96004</v>
      </c>
      <c r="AN1978" s="216">
        <f t="shared" si="68"/>
        <v>1978</v>
      </c>
      <c r="AO1978" s="216" t="str">
        <f>IF(ISERROR('T203'!L1978),"",'T203'!L1978)</f>
        <v>5-6</v>
      </c>
      <c r="AP1978" s="216">
        <f t="shared" si="69"/>
        <v>1</v>
      </c>
    </row>
    <row r="1979" spans="38:42">
      <c r="AL1979" s="216" t="str">
        <f>IF(ISERROR(IF('T203'!B1979="","",'T203'!B1979)),"",IF('T203'!B1979="","",'T203'!B1979))</f>
        <v/>
      </c>
      <c r="AM1979" s="216" t="str">
        <f>IF(ISERROR(IF('T203'!K1979="","",'T203'!K1979)),"",IF('T203'!K1979="","",'T203'!K1979))</f>
        <v>A96005</v>
      </c>
      <c r="AN1979" s="216">
        <f t="shared" si="68"/>
        <v>1979</v>
      </c>
      <c r="AO1979" s="216" t="str">
        <f>IF(ISERROR('T203'!L1979),"",'T203'!L1979)</f>
        <v xml:space="preserve"> </v>
      </c>
      <c r="AP1979" s="216">
        <f t="shared" si="69"/>
        <v>1</v>
      </c>
    </row>
    <row r="1980" spans="38:42">
      <c r="AL1980" s="216" t="str">
        <f>IF(ISERROR(IF('T203'!B1980="","",'T203'!B1980)),"",IF('T203'!B1980="","",'T203'!B1980))</f>
        <v/>
      </c>
      <c r="AM1980" s="216" t="str">
        <f>IF(ISERROR(IF('T203'!K1980="","",'T203'!K1980)),"",IF('T203'!K1980="","",'T203'!K1980))</f>
        <v>A96006</v>
      </c>
      <c r="AN1980" s="216">
        <f t="shared" si="68"/>
        <v>1980</v>
      </c>
      <c r="AO1980" s="216" t="str">
        <f>IF(ISERROR('T203'!L1980),"",'T203'!L1980)</f>
        <v>2</v>
      </c>
      <c r="AP1980" s="216">
        <f t="shared" si="69"/>
        <v>1</v>
      </c>
    </row>
    <row r="1981" spans="38:42">
      <c r="AL1981" s="216" t="str">
        <f>IF(ISERROR(IF('T203'!B1981="","",'T203'!B1981)),"",IF('T203'!B1981="","",'T203'!B1981))</f>
        <v/>
      </c>
      <c r="AM1981" s="216" t="str">
        <f>IF(ISERROR(IF('T203'!K1981="","",'T203'!K1981)),"",IF('T203'!K1981="","",'T203'!K1981))</f>
        <v>A96007</v>
      </c>
      <c r="AN1981" s="216">
        <f t="shared" si="68"/>
        <v>1981</v>
      </c>
      <c r="AO1981" s="216" t="str">
        <f>IF(ISERROR('T203'!L1981),"",'T203'!L1981)</f>
        <v xml:space="preserve"> </v>
      </c>
      <c r="AP1981" s="216">
        <f t="shared" si="69"/>
        <v>1</v>
      </c>
    </row>
    <row r="1982" spans="38:42">
      <c r="AL1982" s="216" t="str">
        <f>IF(ISERROR(IF('T203'!B1982="","",'T203'!B1982)),"",IF('T203'!B1982="","",'T203'!B1982))</f>
        <v/>
      </c>
      <c r="AM1982" s="216" t="str">
        <f>IF(ISERROR(IF('T203'!K1982="","",'T203'!K1982)),"",IF('T203'!K1982="","",'T203'!K1982))</f>
        <v>A96008</v>
      </c>
      <c r="AN1982" s="216">
        <f t="shared" si="68"/>
        <v>1982</v>
      </c>
      <c r="AO1982" s="216" t="str">
        <f>IF(ISERROR('T203'!L1982),"",'T203'!L1982)</f>
        <v>4-8</v>
      </c>
      <c r="AP1982" s="216">
        <f t="shared" si="69"/>
        <v>1</v>
      </c>
    </row>
    <row r="1983" spans="38:42">
      <c r="AL1983" s="216" t="str">
        <f>IF(ISERROR(IF('T203'!B1983="","",'T203'!B1983)),"",IF('T203'!B1983="","",'T203'!B1983))</f>
        <v/>
      </c>
      <c r="AM1983" s="216" t="str">
        <f>IF(ISERROR(IF('T203'!K1983="","",'T203'!K1983)),"",IF('T203'!K1983="","",'T203'!K1983))</f>
        <v>A96009</v>
      </c>
      <c r="AN1983" s="216">
        <f t="shared" si="68"/>
        <v>1983</v>
      </c>
      <c r="AO1983" s="216" t="str">
        <f>IF(ISERROR('T203'!L1983),"",'T203'!L1983)</f>
        <v xml:space="preserve"> </v>
      </c>
      <c r="AP1983" s="216">
        <f t="shared" si="69"/>
        <v>1</v>
      </c>
    </row>
    <row r="1984" spans="38:42">
      <c r="AL1984" s="216" t="str">
        <f>IF(ISERROR(IF('T203'!B1984="","",'T203'!B1984)),"",IF('T203'!B1984="","",'T203'!B1984))</f>
        <v/>
      </c>
      <c r="AM1984" s="216" t="str">
        <f>IF(ISERROR(IF('T203'!K1984="","",'T203'!K1984)),"",IF('T203'!K1984="","",'T203'!K1984))</f>
        <v>A96010</v>
      </c>
      <c r="AN1984" s="216">
        <f t="shared" si="68"/>
        <v>1984</v>
      </c>
      <c r="AO1984" s="216" t="str">
        <f>IF(ISERROR('T203'!L1984),"",'T203'!L1984)</f>
        <v>1-4</v>
      </c>
      <c r="AP1984" s="216">
        <f t="shared" si="69"/>
        <v>1</v>
      </c>
    </row>
    <row r="1985" spans="38:42">
      <c r="AL1985" s="216" t="str">
        <f>IF(ISERROR(IF('T203'!B1985="","",'T203'!B1985)),"",IF('T203'!B1985="","",'T203'!B1985))</f>
        <v/>
      </c>
      <c r="AM1985" s="216" t="str">
        <f>IF(ISERROR(IF('T203'!K1985="","",'T203'!K1985)),"",IF('T203'!K1985="","",'T203'!K1985))</f>
        <v>A96011</v>
      </c>
      <c r="AN1985" s="216">
        <f t="shared" si="68"/>
        <v>1985</v>
      </c>
      <c r="AO1985" s="216" t="str">
        <f>IF(ISERROR('T203'!L1985),"",'T203'!L1985)</f>
        <v>1-3</v>
      </c>
      <c r="AP1985" s="216">
        <f t="shared" si="69"/>
        <v>1</v>
      </c>
    </row>
    <row r="1986" spans="38:42">
      <c r="AL1986" s="216" t="str">
        <f>IF(ISERROR(IF('T203'!B1986="","",'T203'!B1986)),"",IF('T203'!B1986="","",'T203'!B1986))</f>
        <v/>
      </c>
      <c r="AM1986" s="216" t="str">
        <f>IF(ISERROR(IF('T203'!K1986="","",'T203'!K1986)),"",IF('T203'!K1986="","",'T203'!K1986))</f>
        <v>A96012</v>
      </c>
      <c r="AN1986" s="216">
        <f t="shared" si="68"/>
        <v>1986</v>
      </c>
      <c r="AO1986" s="216" t="str">
        <f>IF(ISERROR('T203'!L1986),"",'T203'!L1986)</f>
        <v>1</v>
      </c>
      <c r="AP1986" s="216">
        <f t="shared" si="69"/>
        <v>1</v>
      </c>
    </row>
    <row r="1987" spans="38:42">
      <c r="AL1987" s="216" t="str">
        <f>IF(ISERROR(IF('T203'!B1987="","",'T203'!B1987)),"",IF('T203'!B1987="","",'T203'!B1987))</f>
        <v/>
      </c>
      <c r="AM1987" s="216" t="str">
        <f>IF(ISERROR(IF('T203'!K1987="","",'T203'!K1987)),"",IF('T203'!K1987="","",'T203'!K1987))</f>
        <v>A96013</v>
      </c>
      <c r="AN1987" s="216">
        <f t="shared" si="68"/>
        <v>1987</v>
      </c>
      <c r="AO1987" s="216" t="str">
        <f>IF(ISERROR('T203'!L1987),"",'T203'!L1987)</f>
        <v xml:space="preserve"> </v>
      </c>
      <c r="AP1987" s="216">
        <f t="shared" si="69"/>
        <v>1</v>
      </c>
    </row>
    <row r="1988" spans="38:42">
      <c r="AL1988" s="216" t="str">
        <f>IF(ISERROR(IF('T203'!B1988="","",'T203'!B1988)),"",IF('T203'!B1988="","",'T203'!B1988))</f>
        <v/>
      </c>
      <c r="AM1988" s="216" t="str">
        <f>IF(ISERROR(IF('T203'!K1988="","",'T203'!K1988)),"",IF('T203'!K1988="","",'T203'!K1988))</f>
        <v>A96014</v>
      </c>
      <c r="AN1988" s="216">
        <f t="shared" si="68"/>
        <v>1988</v>
      </c>
      <c r="AO1988" s="216" t="str">
        <f>IF(ISERROR('T203'!L1988),"",'T203'!L1988)</f>
        <v>1-3</v>
      </c>
      <c r="AP1988" s="216">
        <f t="shared" si="69"/>
        <v>1</v>
      </c>
    </row>
    <row r="1989" spans="38:42">
      <c r="AL1989" s="216" t="str">
        <f>IF(ISERROR(IF('T203'!B1989="","",'T203'!B1989)),"",IF('T203'!B1989="","",'T203'!B1989))</f>
        <v/>
      </c>
      <c r="AM1989" s="216" t="str">
        <f>IF(ISERROR(IF('T203'!K1989="","",'T203'!K1989)),"",IF('T203'!K1989="","",'T203'!K1989))</f>
        <v>A96015</v>
      </c>
      <c r="AN1989" s="216">
        <f t="shared" si="68"/>
        <v>1989</v>
      </c>
      <c r="AO1989" s="216" t="str">
        <f>IF(ISERROR('T203'!L1989),"",'T203'!L1989)</f>
        <v>1-3</v>
      </c>
      <c r="AP1989" s="216">
        <f t="shared" si="69"/>
        <v>1</v>
      </c>
    </row>
    <row r="1990" spans="38:42">
      <c r="AL1990" s="216" t="str">
        <f>IF(ISERROR(IF('T203'!B1990="","",'T203'!B1990)),"",IF('T203'!B1990="","",'T203'!B1990))</f>
        <v/>
      </c>
      <c r="AM1990" s="216" t="str">
        <f>IF(ISERROR(IF('T203'!K1990="","",'T203'!K1990)),"",IF('T203'!K1990="","",'T203'!K1990))</f>
        <v>A96016</v>
      </c>
      <c r="AN1990" s="216">
        <f t="shared" si="68"/>
        <v>1990</v>
      </c>
      <c r="AO1990" s="216" t="str">
        <f>IF(ISERROR('T203'!L1990),"",'T203'!L1990)</f>
        <v>1-3</v>
      </c>
      <c r="AP1990" s="216">
        <f t="shared" si="69"/>
        <v>1</v>
      </c>
    </row>
    <row r="1991" spans="38:42">
      <c r="AL1991" s="216" t="str">
        <f>IF(ISERROR(IF('T203'!B1991="","",'T203'!B1991)),"",IF('T203'!B1991="","",'T203'!B1991))</f>
        <v/>
      </c>
      <c r="AM1991" s="216" t="str">
        <f>IF(ISERROR(IF('T203'!K1991="","",'T203'!K1991)),"",IF('T203'!K1991="","",'T203'!K1991))</f>
        <v>A96016</v>
      </c>
      <c r="AN1991" s="216">
        <f t="shared" si="68"/>
        <v>1991</v>
      </c>
      <c r="AO1991" s="216" t="str">
        <f>IF(ISERROR('T203'!L1991),"",'T203'!L1991)</f>
        <v>4-8</v>
      </c>
      <c r="AP1991" s="216">
        <f t="shared" si="69"/>
        <v>1</v>
      </c>
    </row>
    <row r="1992" spans="38:42">
      <c r="AL1992" s="216" t="str">
        <f>IF(ISERROR(IF('T203'!B1992="","",'T203'!B1992)),"",IF('T203'!B1992="","",'T203'!B1992))</f>
        <v/>
      </c>
      <c r="AM1992" s="216" t="str">
        <f>IF(ISERROR(IF('T203'!K1992="","",'T203'!K1992)),"",IF('T203'!K1992="","",'T203'!K1992))</f>
        <v>A96017</v>
      </c>
      <c r="AN1992" s="216">
        <f t="shared" si="68"/>
        <v>1992</v>
      </c>
      <c r="AO1992" s="216" t="str">
        <f>IF(ISERROR('T203'!L1992),"",'T203'!L1992)</f>
        <v>1-3</v>
      </c>
      <c r="AP1992" s="216">
        <f t="shared" si="69"/>
        <v>1</v>
      </c>
    </row>
    <row r="1993" spans="38:42">
      <c r="AL1993" s="216" t="str">
        <f>IF(ISERROR(IF('T203'!B1993="","",'T203'!B1993)),"",IF('T203'!B1993="","",'T203'!B1993))</f>
        <v/>
      </c>
      <c r="AM1993" s="216" t="str">
        <f>IF(ISERROR(IF('T203'!K1993="","",'T203'!K1993)),"",IF('T203'!K1993="","",'T203'!K1993))</f>
        <v>A96017</v>
      </c>
      <c r="AN1993" s="216">
        <f t="shared" si="68"/>
        <v>1993</v>
      </c>
      <c r="AO1993" s="216" t="str">
        <f>IF(ISERROR('T203'!L1993),"",'T203'!L1993)</f>
        <v>4-11</v>
      </c>
      <c r="AP1993" s="216">
        <f t="shared" si="69"/>
        <v>1</v>
      </c>
    </row>
    <row r="1994" spans="38:42">
      <c r="AL1994" s="216" t="str">
        <f>IF(ISERROR(IF('T203'!B1994="","",'T203'!B1994)),"",IF('T203'!B1994="","",'T203'!B1994))</f>
        <v/>
      </c>
      <c r="AM1994" s="216" t="str">
        <f>IF(ISERROR(IF('T203'!K1994="","",'T203'!K1994)),"",IF('T203'!K1994="","",'T203'!K1994))</f>
        <v>A96017</v>
      </c>
      <c r="AN1994" s="216">
        <f t="shared" si="68"/>
        <v>1994</v>
      </c>
      <c r="AO1994" s="216" t="str">
        <f>IF(ISERROR('T203'!L1994),"",'T203'!L1994)</f>
        <v>4-8</v>
      </c>
      <c r="AP1994" s="216">
        <f t="shared" si="69"/>
        <v>1</v>
      </c>
    </row>
    <row r="1995" spans="38:42">
      <c r="AL1995" s="216" t="str">
        <f>IF(ISERROR(IF('T203'!B1995="","",'T203'!B1995)),"",IF('T203'!B1995="","",'T203'!B1995))</f>
        <v/>
      </c>
      <c r="AM1995" s="216" t="str">
        <f>IF(ISERROR(IF('T203'!K1995="","",'T203'!K1995)),"",IF('T203'!K1995="","",'T203'!K1995))</f>
        <v>A96018</v>
      </c>
      <c r="AN1995" s="216">
        <f t="shared" si="68"/>
        <v>1995</v>
      </c>
      <c r="AO1995" s="216" t="str">
        <f>IF(ISERROR('T203'!L1995),"",'T203'!L1995)</f>
        <v xml:space="preserve"> </v>
      </c>
      <c r="AP1995" s="216">
        <f t="shared" si="69"/>
        <v>1</v>
      </c>
    </row>
    <row r="1996" spans="38:42">
      <c r="AL1996" s="216" t="str">
        <f>IF(ISERROR(IF('T203'!B1996="","",'T203'!B1996)),"",IF('T203'!B1996="","",'T203'!B1996))</f>
        <v/>
      </c>
      <c r="AM1996" s="216" t="str">
        <f>IF(ISERROR(IF('T203'!K1996="","",'T203'!K1996)),"",IF('T203'!K1996="","",'T203'!K1996))</f>
        <v>A96019</v>
      </c>
      <c r="AN1996" s="216">
        <f t="shared" si="68"/>
        <v>1996</v>
      </c>
      <c r="AO1996" s="216" t="str">
        <f>IF(ISERROR('T203'!L1996),"",'T203'!L1996)</f>
        <v xml:space="preserve"> </v>
      </c>
      <c r="AP1996" s="216">
        <f t="shared" si="69"/>
        <v>1</v>
      </c>
    </row>
    <row r="1997" spans="38:42">
      <c r="AL1997" s="216" t="str">
        <f>IF(ISERROR(IF('T203'!B1997="","",'T203'!B1997)),"",IF('T203'!B1997="","",'T203'!B1997))</f>
        <v/>
      </c>
      <c r="AM1997" s="216" t="str">
        <f>IF(ISERROR(IF('T203'!K1997="","",'T203'!K1997)),"",IF('T203'!K1997="","",'T203'!K1997))</f>
        <v>A96020</v>
      </c>
      <c r="AN1997" s="216">
        <f t="shared" ref="AN1997:AN2060" si="70">1+AN1996</f>
        <v>1997</v>
      </c>
      <c r="AO1997" s="216" t="str">
        <f>IF(ISERROR('T203'!L1997),"",'T203'!L1997)</f>
        <v xml:space="preserve"> </v>
      </c>
      <c r="AP1997" s="216">
        <f t="shared" si="69"/>
        <v>1</v>
      </c>
    </row>
    <row r="1998" spans="38:42">
      <c r="AL1998" s="216" t="str">
        <f>IF(ISERROR(IF('T203'!B1998="","",'T203'!B1998)),"",IF('T203'!B1998="","",'T203'!B1998))</f>
        <v/>
      </c>
      <c r="AM1998" s="216" t="str">
        <f>IF(ISERROR(IF('T203'!K1998="","",'T203'!K1998)),"",IF('T203'!K1998="","",'T203'!K1998))</f>
        <v>A96021</v>
      </c>
      <c r="AN1998" s="216">
        <f t="shared" si="70"/>
        <v>1998</v>
      </c>
      <c r="AO1998" s="216" t="str">
        <f>IF(ISERROR('T203'!L1998),"",'T203'!L1998)</f>
        <v xml:space="preserve"> </v>
      </c>
      <c r="AP1998" s="216">
        <f t="shared" si="69"/>
        <v>1</v>
      </c>
    </row>
    <row r="1999" spans="38:42">
      <c r="AL1999" s="216" t="str">
        <f>IF(ISERROR(IF('T203'!B1999="","",'T203'!B1999)),"",IF('T203'!B1999="","",'T203'!B1999))</f>
        <v/>
      </c>
      <c r="AM1999" s="216" t="str">
        <f>IF(ISERROR(IF('T203'!K1999="","",'T203'!K1999)),"",IF('T203'!K1999="","",'T203'!K1999))</f>
        <v>A96022</v>
      </c>
      <c r="AN1999" s="216">
        <f t="shared" si="70"/>
        <v>1999</v>
      </c>
      <c r="AO1999" s="216" t="str">
        <f>IF(ISERROR('T203'!L1999),"",'T203'!L1999)</f>
        <v xml:space="preserve"> </v>
      </c>
      <c r="AP1999" s="216">
        <f t="shared" si="69"/>
        <v>1</v>
      </c>
    </row>
    <row r="2000" spans="38:42">
      <c r="AL2000" s="216" t="str">
        <f>IF(ISERROR(IF('T203'!B2000="","",'T203'!B2000)),"",IF('T203'!B2000="","",'T203'!B2000))</f>
        <v/>
      </c>
      <c r="AM2000" s="216" t="str">
        <f>IF(ISERROR(IF('T203'!K2000="","",'T203'!K2000)),"",IF('T203'!K2000="","",'T203'!K2000))</f>
        <v>A96024</v>
      </c>
      <c r="AN2000" s="216">
        <f t="shared" si="70"/>
        <v>2000</v>
      </c>
      <c r="AO2000" s="216" t="str">
        <f>IF(ISERROR('T203'!L2000),"",'T203'!L2000)</f>
        <v xml:space="preserve"> </v>
      </c>
      <c r="AP2000" s="216">
        <f t="shared" ref="AP2000:AP2063" si="71">IF(AO2000="",0,1)</f>
        <v>1</v>
      </c>
    </row>
    <row r="2001" spans="38:42">
      <c r="AL2001" s="216" t="str">
        <f>IF(ISERROR(IF('T203'!B2001="","",'T203'!B2001)),"",IF('T203'!B2001="","",'T203'!B2001))</f>
        <v/>
      </c>
      <c r="AM2001" s="216" t="str">
        <f>IF(ISERROR(IF('T203'!K2001="","",'T203'!K2001)),"",IF('T203'!K2001="","",'T203'!K2001))</f>
        <v>A96025</v>
      </c>
      <c r="AN2001" s="216">
        <f t="shared" si="70"/>
        <v>2001</v>
      </c>
      <c r="AO2001" s="216" t="str">
        <f>IF(ISERROR('T203'!L2001),"",'T203'!L2001)</f>
        <v xml:space="preserve"> </v>
      </c>
      <c r="AP2001" s="216">
        <f t="shared" si="71"/>
        <v>1</v>
      </c>
    </row>
    <row r="2002" spans="38:42">
      <c r="AL2002" s="216" t="str">
        <f>IF(ISERROR(IF('T203'!B2002="","",'T203'!B2002)),"",IF('T203'!B2002="","",'T203'!B2002))</f>
        <v/>
      </c>
      <c r="AM2002" s="216" t="str">
        <f>IF(ISERROR(IF('T203'!K2002="","",'T203'!K2002)),"",IF('T203'!K2002="","",'T203'!K2002))</f>
        <v>A96026</v>
      </c>
      <c r="AN2002" s="216">
        <f t="shared" si="70"/>
        <v>2002</v>
      </c>
      <c r="AO2002" s="216" t="str">
        <f>IF(ISERROR('T203'!L2002),"",'T203'!L2002)</f>
        <v xml:space="preserve"> </v>
      </c>
      <c r="AP2002" s="216">
        <f t="shared" si="71"/>
        <v>1</v>
      </c>
    </row>
    <row r="2003" spans="38:42">
      <c r="AL2003" s="216" t="str">
        <f>IF(ISERROR(IF('T203'!B2003="","",'T203'!B2003)),"",IF('T203'!B2003="","",'T203'!B2003))</f>
        <v/>
      </c>
      <c r="AM2003" s="216" t="str">
        <f>IF(ISERROR(IF('T203'!K2003="","",'T203'!K2003)),"",IF('T203'!K2003="","",'T203'!K2003))</f>
        <v>A96028</v>
      </c>
      <c r="AN2003" s="216">
        <f t="shared" si="70"/>
        <v>2003</v>
      </c>
      <c r="AO2003" s="216" t="str">
        <f>IF(ISERROR('T203'!L2003),"",'T203'!L2003)</f>
        <v xml:space="preserve"> </v>
      </c>
      <c r="AP2003" s="216">
        <f t="shared" si="71"/>
        <v>1</v>
      </c>
    </row>
    <row r="2004" spans="38:42">
      <c r="AL2004" s="216" t="str">
        <f>IF(ISERROR(IF('T203'!B2004="","",'T203'!B2004)),"",IF('T203'!B2004="","",'T203'!B2004))</f>
        <v/>
      </c>
      <c r="AM2004" s="216" t="str">
        <f>IF(ISERROR(IF('T203'!K2004="","",'T203'!K2004)),"",IF('T203'!K2004="","",'T203'!K2004))</f>
        <v>A96030</v>
      </c>
      <c r="AN2004" s="216">
        <f t="shared" si="70"/>
        <v>2004</v>
      </c>
      <c r="AO2004" s="216" t="str">
        <f>IF(ISERROR('T203'!L2004),"",'T203'!L2004)</f>
        <v xml:space="preserve"> </v>
      </c>
      <c r="AP2004" s="216">
        <f t="shared" si="71"/>
        <v>1</v>
      </c>
    </row>
    <row r="2005" spans="38:42">
      <c r="AL2005" s="216" t="str">
        <f>IF(ISERROR(IF('T203'!B2005="","",'T203'!B2005)),"",IF('T203'!B2005="","",'T203'!B2005))</f>
        <v/>
      </c>
      <c r="AM2005" s="216" t="str">
        <f>IF(ISERROR(IF('T203'!K2005="","",'T203'!K2005)),"",IF('T203'!K2005="","",'T203'!K2005))</f>
        <v>A96032</v>
      </c>
      <c r="AN2005" s="216">
        <f t="shared" si="70"/>
        <v>2005</v>
      </c>
      <c r="AO2005" s="216" t="str">
        <f>IF(ISERROR('T203'!L2005),"",'T203'!L2005)</f>
        <v xml:space="preserve"> </v>
      </c>
      <c r="AP2005" s="216">
        <f t="shared" si="71"/>
        <v>1</v>
      </c>
    </row>
    <row r="2006" spans="38:42">
      <c r="AL2006" s="216" t="str">
        <f>IF(ISERROR(IF('T203'!B2006="","",'T203'!B2006)),"",IF('T203'!B2006="","",'T203'!B2006))</f>
        <v/>
      </c>
      <c r="AM2006" s="216" t="str">
        <f>IF(ISERROR(IF('T203'!K2006="","",'T203'!K2006)),"",IF('T203'!K2006="","",'T203'!K2006))</f>
        <v>A96034</v>
      </c>
      <c r="AN2006" s="216">
        <f t="shared" si="70"/>
        <v>2006</v>
      </c>
      <c r="AO2006" s="216" t="str">
        <f>IF(ISERROR('T203'!L2006),"",'T203'!L2006)</f>
        <v xml:space="preserve"> </v>
      </c>
      <c r="AP2006" s="216">
        <f t="shared" si="71"/>
        <v>1</v>
      </c>
    </row>
    <row r="2007" spans="38:42">
      <c r="AL2007" s="216" t="str">
        <f>IF(ISERROR(IF('T203'!B2007="","",'T203'!B2007)),"",IF('T203'!B2007="","",'T203'!B2007))</f>
        <v/>
      </c>
      <c r="AM2007" s="216" t="str">
        <f>IF(ISERROR(IF('T203'!K2007="","",'T203'!K2007)),"",IF('T203'!K2007="","",'T203'!K2007))</f>
        <v>A96036</v>
      </c>
      <c r="AN2007" s="216">
        <f t="shared" si="70"/>
        <v>2007</v>
      </c>
      <c r="AO2007" s="216" t="str">
        <f>IF(ISERROR('T203'!L2007),"",'T203'!L2007)</f>
        <v xml:space="preserve"> </v>
      </c>
      <c r="AP2007" s="216">
        <f t="shared" si="71"/>
        <v>1</v>
      </c>
    </row>
    <row r="2008" spans="38:42">
      <c r="AL2008" s="216" t="str">
        <f>IF(ISERROR(IF('T203'!B2008="","",'T203'!B2008)),"",IF('T203'!B2008="","",'T203'!B2008))</f>
        <v/>
      </c>
      <c r="AM2008" s="216" t="str">
        <f>IF(ISERROR(IF('T203'!K2008="","",'T203'!K2008)),"",IF('T203'!K2008="","",'T203'!K2008))</f>
        <v>A96038</v>
      </c>
      <c r="AN2008" s="216">
        <f t="shared" si="70"/>
        <v>2008</v>
      </c>
      <c r="AO2008" s="216" t="str">
        <f>IF(ISERROR('T203'!L2008),"",'T203'!L2008)</f>
        <v xml:space="preserve"> </v>
      </c>
      <c r="AP2008" s="216">
        <f t="shared" si="71"/>
        <v>1</v>
      </c>
    </row>
    <row r="2009" spans="38:42">
      <c r="AL2009" s="216" t="str">
        <f>IF(ISERROR(IF('T203'!B2009="","",'T203'!B2009)),"",IF('T203'!B2009="","",'T203'!B2009))</f>
        <v/>
      </c>
      <c r="AM2009" s="216" t="str">
        <f>IF(ISERROR(IF('T203'!K2009="","",'T203'!K2009)),"",IF('T203'!K2009="","",'T203'!K2009))</f>
        <v>A96040</v>
      </c>
      <c r="AN2009" s="216">
        <f t="shared" si="70"/>
        <v>2009</v>
      </c>
      <c r="AO2009" s="216" t="str">
        <f>IF(ISERROR('T203'!L2009),"",'T203'!L2009)</f>
        <v xml:space="preserve"> </v>
      </c>
      <c r="AP2009" s="216">
        <f t="shared" si="71"/>
        <v>1</v>
      </c>
    </row>
    <row r="2010" spans="38:42">
      <c r="AL2010" s="216" t="str">
        <f>IF(ISERROR(IF('T203'!B2010="","",'T203'!B2010)),"",IF('T203'!B2010="","",'T203'!B2010))</f>
        <v/>
      </c>
      <c r="AM2010" s="216" t="str">
        <f>IF(ISERROR(IF('T203'!K2010="","",'T203'!K2010)),"",IF('T203'!K2010="","",'T203'!K2010))</f>
        <v>A96042</v>
      </c>
      <c r="AN2010" s="216">
        <f t="shared" si="70"/>
        <v>2010</v>
      </c>
      <c r="AO2010" s="216" t="str">
        <f>IF(ISERROR('T203'!L2010),"",'T203'!L2010)</f>
        <v xml:space="preserve"> </v>
      </c>
      <c r="AP2010" s="216">
        <f t="shared" si="71"/>
        <v>1</v>
      </c>
    </row>
    <row r="2011" spans="38:42">
      <c r="AL2011" s="216" t="str">
        <f>IF(ISERROR(IF('T203'!B2011="","",'T203'!B2011)),"",IF('T203'!B2011="","",'T203'!B2011))</f>
        <v/>
      </c>
      <c r="AM2011" s="216" t="str">
        <f>IF(ISERROR(IF('T203'!K2011="","",'T203'!K2011)),"",IF('T203'!K2011="","",'T203'!K2011))</f>
        <v>A96044</v>
      </c>
      <c r="AN2011" s="216">
        <f t="shared" si="70"/>
        <v>2011</v>
      </c>
      <c r="AO2011" s="216" t="str">
        <f>IF(ISERROR('T203'!L2011),"",'T203'!L2011)</f>
        <v xml:space="preserve"> </v>
      </c>
      <c r="AP2011" s="216">
        <f t="shared" si="71"/>
        <v>1</v>
      </c>
    </row>
    <row r="2012" spans="38:42">
      <c r="AL2012" s="216" t="str">
        <f>IF(ISERROR(IF('T203'!B2012="","",'T203'!B2012)),"",IF('T203'!B2012="","",'T203'!B2012))</f>
        <v/>
      </c>
      <c r="AM2012" s="216" t="str">
        <f>IF(ISERROR(IF('T203'!K2012="","",'T203'!K2012)),"",IF('T203'!K2012="","",'T203'!K2012))</f>
        <v>A96046</v>
      </c>
      <c r="AN2012" s="216">
        <f t="shared" si="70"/>
        <v>2012</v>
      </c>
      <c r="AO2012" s="216" t="str">
        <f>IF(ISERROR('T203'!L2012),"",'T203'!L2012)</f>
        <v xml:space="preserve"> </v>
      </c>
      <c r="AP2012" s="216">
        <f t="shared" si="71"/>
        <v>1</v>
      </c>
    </row>
    <row r="2013" spans="38:42">
      <c r="AL2013" s="216" t="str">
        <f>IF(ISERROR(IF('T203'!B2013="","",'T203'!B2013)),"",IF('T203'!B2013="","",'T203'!B2013))</f>
        <v/>
      </c>
      <c r="AM2013" s="216" t="str">
        <f>IF(ISERROR(IF('T203'!K2013="","",'T203'!K2013)),"",IF('T203'!K2013="","",'T203'!K2013))</f>
        <v>A96048</v>
      </c>
      <c r="AN2013" s="216">
        <f t="shared" si="70"/>
        <v>2013</v>
      </c>
      <c r="AO2013" s="216" t="str">
        <f>IF(ISERROR('T203'!L2013),"",'T203'!L2013)</f>
        <v>1-10</v>
      </c>
      <c r="AP2013" s="216">
        <f t="shared" si="71"/>
        <v>1</v>
      </c>
    </row>
    <row r="2014" spans="38:42">
      <c r="AL2014" s="216" t="str">
        <f>IF(ISERROR(IF('T203'!B2014="","",'T203'!B2014)),"",IF('T203'!B2014="","",'T203'!B2014))</f>
        <v/>
      </c>
      <c r="AM2014" s="216" t="str">
        <f>IF(ISERROR(IF('T203'!K2014="","",'T203'!K2014)),"",IF('T203'!K2014="","",'T203'!K2014))</f>
        <v>A96049</v>
      </c>
      <c r="AN2014" s="216">
        <f t="shared" si="70"/>
        <v>2014</v>
      </c>
      <c r="AO2014" s="216" t="str">
        <f>IF(ISERROR('T203'!L2014),"",'T203'!L2014)</f>
        <v>1-10</v>
      </c>
      <c r="AP2014" s="216">
        <f t="shared" si="71"/>
        <v>1</v>
      </c>
    </row>
    <row r="2015" spans="38:42">
      <c r="AL2015" s="216" t="str">
        <f>IF(ISERROR(IF('T203'!B2015="","",'T203'!B2015)),"",IF('T203'!B2015="","",'T203'!B2015))</f>
        <v/>
      </c>
      <c r="AM2015" s="216" t="str">
        <f>IF(ISERROR(IF('T203'!K2015="","",'T203'!K2015)),"",IF('T203'!K2015="","",'T203'!K2015))</f>
        <v>A96050</v>
      </c>
      <c r="AN2015" s="216">
        <f t="shared" si="70"/>
        <v>2015</v>
      </c>
      <c r="AO2015" s="216" t="str">
        <f>IF(ISERROR('T203'!L2015),"",'T203'!L2015)</f>
        <v>1-3</v>
      </c>
      <c r="AP2015" s="216">
        <f t="shared" si="71"/>
        <v>1</v>
      </c>
    </row>
    <row r="2016" spans="38:42">
      <c r="AL2016" s="216" t="str">
        <f>IF(ISERROR(IF('T203'!B2016="","",'T203'!B2016)),"",IF('T203'!B2016="","",'T203'!B2016))</f>
        <v/>
      </c>
      <c r="AM2016" s="216" t="str">
        <f>IF(ISERROR(IF('T203'!K2016="","",'T203'!K2016)),"",IF('T203'!K2016="","",'T203'!K2016))</f>
        <v>A96052</v>
      </c>
      <c r="AN2016" s="216">
        <f t="shared" si="70"/>
        <v>2016</v>
      </c>
      <c r="AO2016" s="216" t="str">
        <f>IF(ISERROR('T203'!L2016),"",'T203'!L2016)</f>
        <v>1-8</v>
      </c>
      <c r="AP2016" s="216">
        <f t="shared" si="71"/>
        <v>1</v>
      </c>
    </row>
    <row r="2017" spans="38:42">
      <c r="AL2017" s="216" t="str">
        <f>IF(ISERROR(IF('T203'!B2017="","",'T203'!B2017)),"",IF('T203'!B2017="","",'T203'!B2017))</f>
        <v/>
      </c>
      <c r="AM2017" s="216" t="str">
        <f>IF(ISERROR(IF('T203'!K2017="","",'T203'!K2017)),"",IF('T203'!K2017="","",'T203'!K2017))</f>
        <v>A96052</v>
      </c>
      <c r="AN2017" s="216">
        <f t="shared" si="70"/>
        <v>2017</v>
      </c>
      <c r="AO2017" s="216" t="str">
        <f>IF(ISERROR('T203'!L2017),"",'T203'!L2017)</f>
        <v>2-4</v>
      </c>
      <c r="AP2017" s="216">
        <f t="shared" si="71"/>
        <v>1</v>
      </c>
    </row>
    <row r="2018" spans="38:42">
      <c r="AL2018" s="216" t="str">
        <f>IF(ISERROR(IF('T203'!B2018="","",'T203'!B2018)),"",IF('T203'!B2018="","",'T203'!B2018))</f>
        <v/>
      </c>
      <c r="AM2018" s="216" t="str">
        <f>IF(ISERROR(IF('T203'!K2018="","",'T203'!K2018)),"",IF('T203'!K2018="","",'T203'!K2018))</f>
        <v>A96052</v>
      </c>
      <c r="AN2018" s="216">
        <f t="shared" si="70"/>
        <v>2018</v>
      </c>
      <c r="AO2018" s="216" t="str">
        <f>IF(ISERROR('T203'!L2018),"",'T203'!L2018)</f>
        <v>2-8</v>
      </c>
      <c r="AP2018" s="216">
        <f t="shared" si="71"/>
        <v>1</v>
      </c>
    </row>
    <row r="2019" spans="38:42">
      <c r="AL2019" s="216" t="str">
        <f>IF(ISERROR(IF('T203'!B2019="","",'T203'!B2019)),"",IF('T203'!B2019="","",'T203'!B2019))</f>
        <v/>
      </c>
      <c r="AM2019" s="216" t="str">
        <f>IF(ISERROR(IF('T203'!K2019="","",'T203'!K2019)),"",IF('T203'!K2019="","",'T203'!K2019))</f>
        <v>A96054</v>
      </c>
      <c r="AN2019" s="216">
        <f t="shared" si="70"/>
        <v>2019</v>
      </c>
      <c r="AO2019" s="216" t="str">
        <f>IF(ISERROR('T203'!L2019),"",'T203'!L2019)</f>
        <v xml:space="preserve"> </v>
      </c>
      <c r="AP2019" s="216">
        <f t="shared" si="71"/>
        <v>1</v>
      </c>
    </row>
    <row r="2020" spans="38:42">
      <c r="AL2020" s="216" t="str">
        <f>IF(ISERROR(IF('T203'!B2020="","",'T203'!B2020)),"",IF('T203'!B2020="","",'T203'!B2020))</f>
        <v/>
      </c>
      <c r="AM2020" s="216" t="str">
        <f>IF(ISERROR(IF('T203'!K2020="","",'T203'!K2020)),"",IF('T203'!K2020="","",'T203'!K2020))</f>
        <v>A96056</v>
      </c>
      <c r="AN2020" s="216">
        <f t="shared" si="70"/>
        <v>2020</v>
      </c>
      <c r="AO2020" s="216" t="str">
        <f>IF(ISERROR('T203'!L2020),"",'T203'!L2020)</f>
        <v xml:space="preserve"> </v>
      </c>
      <c r="AP2020" s="216">
        <f t="shared" si="71"/>
        <v>1</v>
      </c>
    </row>
    <row r="2021" spans="38:42">
      <c r="AL2021" s="216" t="str">
        <f>IF(ISERROR(IF('T203'!B2021="","",'T203'!B2021)),"",IF('T203'!B2021="","",'T203'!B2021))</f>
        <v/>
      </c>
      <c r="AM2021" s="216" t="str">
        <f>IF(ISERROR(IF('T203'!K2021="","",'T203'!K2021)),"",IF('T203'!K2021="","",'T203'!K2021))</f>
        <v>A96058</v>
      </c>
      <c r="AN2021" s="216">
        <f t="shared" si="70"/>
        <v>2021</v>
      </c>
      <c r="AO2021" s="216" t="str">
        <f>IF(ISERROR('T203'!L2021),"",'T203'!L2021)</f>
        <v xml:space="preserve"> </v>
      </c>
      <c r="AP2021" s="216">
        <f t="shared" si="71"/>
        <v>1</v>
      </c>
    </row>
    <row r="2022" spans="38:42">
      <c r="AL2022" s="216" t="str">
        <f>IF(ISERROR(IF('T203'!B2022="","",'T203'!B2022)),"",IF('T203'!B2022="","",'T203'!B2022))</f>
        <v/>
      </c>
      <c r="AM2022" s="216" t="str">
        <f>IF(ISERROR(IF('T203'!K2022="","",'T203'!K2022)),"",IF('T203'!K2022="","",'T203'!K2022))</f>
        <v>A96060</v>
      </c>
      <c r="AN2022" s="216">
        <f t="shared" si="70"/>
        <v>2022</v>
      </c>
      <c r="AO2022" s="216" t="str">
        <f>IF(ISERROR('T203'!L2022),"",'T203'!L2022)</f>
        <v xml:space="preserve"> </v>
      </c>
      <c r="AP2022" s="216">
        <f t="shared" si="71"/>
        <v>1</v>
      </c>
    </row>
    <row r="2023" spans="38:42">
      <c r="AL2023" s="216" t="str">
        <f>IF(ISERROR(IF('T203'!B2023="","",'T203'!B2023)),"",IF('T203'!B2023="","",'T203'!B2023))</f>
        <v/>
      </c>
      <c r="AM2023" s="216" t="str">
        <f>IF(ISERROR(IF('T203'!K2023="","",'T203'!K2023)),"",IF('T203'!K2023="","",'T203'!K2023))</f>
        <v>A96060</v>
      </c>
      <c r="AN2023" s="216">
        <f t="shared" si="70"/>
        <v>2023</v>
      </c>
      <c r="AO2023" s="216" t="str">
        <f>IF(ISERROR('T203'!L2023),"",'T203'!L2023)</f>
        <v>3-5</v>
      </c>
      <c r="AP2023" s="216">
        <f t="shared" si="71"/>
        <v>1</v>
      </c>
    </row>
    <row r="2024" spans="38:42">
      <c r="AL2024" s="216" t="str">
        <f>IF(ISERROR(IF('T203'!B2024="","",'T203'!B2024)),"",IF('T203'!B2024="","",'T203'!B2024))</f>
        <v/>
      </c>
      <c r="AM2024" s="216" t="str">
        <f>IF(ISERROR(IF('T203'!K2024="","",'T203'!K2024)),"",IF('T203'!K2024="","",'T203'!K2024))</f>
        <v>A96062</v>
      </c>
      <c r="AN2024" s="216">
        <f t="shared" si="70"/>
        <v>2024</v>
      </c>
      <c r="AO2024" s="216" t="str">
        <f>IF(ISERROR('T203'!L2024),"",'T203'!L2024)</f>
        <v xml:space="preserve"> </v>
      </c>
      <c r="AP2024" s="216">
        <f t="shared" si="71"/>
        <v>1</v>
      </c>
    </row>
    <row r="2025" spans="38:42">
      <c r="AL2025" s="216" t="str">
        <f>IF(ISERROR(IF('T203'!B2025="","",'T203'!B2025)),"",IF('T203'!B2025="","",'T203'!B2025))</f>
        <v/>
      </c>
      <c r="AM2025" s="216" t="str">
        <f>IF(ISERROR(IF('T203'!K2025="","",'T203'!K2025)),"",IF('T203'!K2025="","",'T203'!K2025))</f>
        <v>A96064</v>
      </c>
      <c r="AN2025" s="216">
        <f t="shared" si="70"/>
        <v>2025</v>
      </c>
      <c r="AO2025" s="216" t="str">
        <f>IF(ISERROR('T203'!L2025),"",'T203'!L2025)</f>
        <v>1-4A</v>
      </c>
      <c r="AP2025" s="216">
        <f t="shared" si="71"/>
        <v>1</v>
      </c>
    </row>
    <row r="2026" spans="38:42">
      <c r="AL2026" s="216" t="str">
        <f>IF(ISERROR(IF('T203'!B2026="","",'T203'!B2026)),"",IF('T203'!B2026="","",'T203'!B2026))</f>
        <v/>
      </c>
      <c r="AM2026" s="216" t="str">
        <f>IF(ISERROR(IF('T203'!K2026="","",'T203'!K2026)),"",IF('T203'!K2026="","",'T203'!K2026))</f>
        <v>A96064</v>
      </c>
      <c r="AN2026" s="216">
        <f t="shared" si="70"/>
        <v>2026</v>
      </c>
      <c r="AO2026" s="216" t="str">
        <f>IF(ISERROR('T203'!L2026),"",'T203'!L2026)</f>
        <v>1-8B</v>
      </c>
      <c r="AP2026" s="216">
        <f t="shared" si="71"/>
        <v>1</v>
      </c>
    </row>
    <row r="2027" spans="38:42">
      <c r="AL2027" s="216" t="str">
        <f>IF(ISERROR(IF('T203'!B2027="","",'T203'!B2027)),"",IF('T203'!B2027="","",'T203'!B2027))</f>
        <v/>
      </c>
      <c r="AM2027" s="216" t="str">
        <f>IF(ISERROR(IF('T203'!K2027="","",'T203'!K2027)),"",IF('T203'!K2027="","",'T203'!K2027))</f>
        <v>A96064</v>
      </c>
      <c r="AN2027" s="216">
        <f t="shared" si="70"/>
        <v>2027</v>
      </c>
      <c r="AO2027" s="216" t="str">
        <f>IF(ISERROR('T203'!L2027),"",'T203'!L2027)</f>
        <v>5A-8B</v>
      </c>
      <c r="AP2027" s="216">
        <f t="shared" si="71"/>
        <v>1</v>
      </c>
    </row>
    <row r="2028" spans="38:42">
      <c r="AL2028" s="216" t="str">
        <f>IF(ISERROR(IF('T203'!B2028="","",'T203'!B2028)),"",IF('T203'!B2028="","",'T203'!B2028))</f>
        <v/>
      </c>
      <c r="AM2028" s="216" t="str">
        <f>IF(ISERROR(IF('T203'!K2028="","",'T203'!K2028)),"",IF('T203'!K2028="","",'T203'!K2028))</f>
        <v>A96066</v>
      </c>
      <c r="AN2028" s="216">
        <f t="shared" si="70"/>
        <v>2028</v>
      </c>
      <c r="AO2028" s="216" t="str">
        <f>IF(ISERROR('T203'!L2028),"",'T203'!L2028)</f>
        <v xml:space="preserve"> </v>
      </c>
      <c r="AP2028" s="216">
        <f t="shared" si="71"/>
        <v>1</v>
      </c>
    </row>
    <row r="2029" spans="38:42">
      <c r="AL2029" s="216" t="str">
        <f>IF(ISERROR(IF('T203'!B2029="","",'T203'!B2029)),"",IF('T203'!B2029="","",'T203'!B2029))</f>
        <v/>
      </c>
      <c r="AM2029" s="216" t="str">
        <f>IF(ISERROR(IF('T203'!K2029="","",'T203'!K2029)),"",IF('T203'!K2029="","",'T203'!K2029))</f>
        <v>A96068</v>
      </c>
      <c r="AN2029" s="216">
        <f t="shared" si="70"/>
        <v>2029</v>
      </c>
      <c r="AO2029" s="216" t="str">
        <f>IF(ISERROR('T203'!L2029),"",'T203'!L2029)</f>
        <v xml:space="preserve"> </v>
      </c>
      <c r="AP2029" s="216">
        <f t="shared" si="71"/>
        <v>1</v>
      </c>
    </row>
    <row r="2030" spans="38:42">
      <c r="AL2030" s="216" t="str">
        <f>IF(ISERROR(IF('T203'!B2030="","",'T203'!B2030)),"",IF('T203'!B2030="","",'T203'!B2030))</f>
        <v/>
      </c>
      <c r="AM2030" s="216" t="str">
        <f>IF(ISERROR(IF('T203'!K2030="","",'T203'!K2030)),"",IF('T203'!K2030="","",'T203'!K2030))</f>
        <v>A96070</v>
      </c>
      <c r="AN2030" s="216">
        <f t="shared" si="70"/>
        <v>2030</v>
      </c>
      <c r="AO2030" s="216" t="str">
        <f>IF(ISERROR('T203'!L2030),"",'T203'!L2030)</f>
        <v xml:space="preserve"> </v>
      </c>
      <c r="AP2030" s="216">
        <f t="shared" si="71"/>
        <v>1</v>
      </c>
    </row>
    <row r="2031" spans="38:42">
      <c r="AL2031" s="216" t="str">
        <f>IF(ISERROR(IF('T203'!B2031="","",'T203'!B2031)),"",IF('T203'!B2031="","",'T203'!B2031))</f>
        <v/>
      </c>
      <c r="AM2031" s="216" t="str">
        <f>IF(ISERROR(IF('T203'!K2031="","",'T203'!K2031)),"",IF('T203'!K2031="","",'T203'!K2031))</f>
        <v>A96072</v>
      </c>
      <c r="AN2031" s="216">
        <f t="shared" si="70"/>
        <v>2031</v>
      </c>
      <c r="AO2031" s="216" t="str">
        <f>IF(ISERROR('T203'!L2031),"",'T203'!L2031)</f>
        <v xml:space="preserve"> </v>
      </c>
      <c r="AP2031" s="216">
        <f t="shared" si="71"/>
        <v>1</v>
      </c>
    </row>
    <row r="2032" spans="38:42">
      <c r="AL2032" s="216" t="str">
        <f>IF(ISERROR(IF('T203'!B2032="","",'T203'!B2032)),"",IF('T203'!B2032="","",'T203'!B2032))</f>
        <v/>
      </c>
      <c r="AM2032" s="216" t="str">
        <f>IF(ISERROR(IF('T203'!K2032="","",'T203'!K2032)),"",IF('T203'!K2032="","",'T203'!K2032))</f>
        <v>A96074</v>
      </c>
      <c r="AN2032" s="216">
        <f t="shared" si="70"/>
        <v>2032</v>
      </c>
      <c r="AO2032" s="216" t="str">
        <f>IF(ISERROR('T203'!L2032),"",'T203'!L2032)</f>
        <v xml:space="preserve"> </v>
      </c>
      <c r="AP2032" s="216">
        <f t="shared" si="71"/>
        <v>1</v>
      </c>
    </row>
    <row r="2033" spans="38:42">
      <c r="AL2033" s="216" t="str">
        <f>IF(ISERROR(IF('T203'!B2033="","",'T203'!B2033)),"",IF('T203'!B2033="","",'T203'!B2033))</f>
        <v/>
      </c>
      <c r="AM2033" s="216" t="str">
        <f>IF(ISERROR(IF('T203'!K2033="","",'T203'!K2033)),"",IF('T203'!K2033="","",'T203'!K2033))</f>
        <v>A96076</v>
      </c>
      <c r="AN2033" s="216">
        <f t="shared" si="70"/>
        <v>2033</v>
      </c>
      <c r="AO2033" s="216" t="str">
        <f>IF(ISERROR('T203'!L2033),"",'T203'!L2033)</f>
        <v xml:space="preserve"> </v>
      </c>
      <c r="AP2033" s="216">
        <f t="shared" si="71"/>
        <v>1</v>
      </c>
    </row>
    <row r="2034" spans="38:42">
      <c r="AL2034" s="216" t="str">
        <f>IF(ISERROR(IF('T203'!B2034="","",'T203'!B2034)),"",IF('T203'!B2034="","",'T203'!B2034))</f>
        <v/>
      </c>
      <c r="AM2034" s="216" t="str">
        <f>IF(ISERROR(IF('T203'!K2034="","",'T203'!K2034)),"",IF('T203'!K2034="","",'T203'!K2034))</f>
        <v>A96078</v>
      </c>
      <c r="AN2034" s="216">
        <f t="shared" si="70"/>
        <v>2034</v>
      </c>
      <c r="AO2034" s="216" t="str">
        <f>IF(ISERROR('T203'!L2034),"",'T203'!L2034)</f>
        <v xml:space="preserve"> </v>
      </c>
      <c r="AP2034" s="216">
        <f t="shared" si="71"/>
        <v>1</v>
      </c>
    </row>
    <row r="2035" spans="38:42">
      <c r="AL2035" s="216" t="str">
        <f>IF(ISERROR(IF('T203'!B2035="","",'T203'!B2035)),"",IF('T203'!B2035="","",'T203'!B2035))</f>
        <v/>
      </c>
      <c r="AM2035" s="216" t="str">
        <f>IF(ISERROR(IF('T203'!K2035="","",'T203'!K2035)),"",IF('T203'!K2035="","",'T203'!K2035))</f>
        <v>A96080</v>
      </c>
      <c r="AN2035" s="216">
        <f t="shared" si="70"/>
        <v>2035</v>
      </c>
      <c r="AO2035" s="216" t="str">
        <f>IF(ISERROR('T203'!L2035),"",'T203'!L2035)</f>
        <v xml:space="preserve"> </v>
      </c>
      <c r="AP2035" s="216">
        <f t="shared" si="71"/>
        <v>1</v>
      </c>
    </row>
    <row r="2036" spans="38:42">
      <c r="AL2036" s="216" t="str">
        <f>IF(ISERROR(IF('T203'!B2036="","",'T203'!B2036)),"",IF('T203'!B2036="","",'T203'!B2036))</f>
        <v/>
      </c>
      <c r="AM2036" s="216" t="str">
        <f>IF(ISERROR(IF('T203'!K2036="","",'T203'!K2036)),"",IF('T203'!K2036="","",'T203'!K2036))</f>
        <v>A96082</v>
      </c>
      <c r="AN2036" s="216">
        <f t="shared" si="70"/>
        <v>2036</v>
      </c>
      <c r="AO2036" s="216" t="str">
        <f>IF(ISERROR('T203'!L2036),"",'T203'!L2036)</f>
        <v xml:space="preserve"> </v>
      </c>
      <c r="AP2036" s="216">
        <f t="shared" si="71"/>
        <v>1</v>
      </c>
    </row>
    <row r="2037" spans="38:42">
      <c r="AL2037" s="216" t="str">
        <f>IF(ISERROR(IF('T203'!B2037="","",'T203'!B2037)),"",IF('T203'!B2037="","",'T203'!B2037))</f>
        <v/>
      </c>
      <c r="AM2037" s="216" t="str">
        <f>IF(ISERROR(IF('T203'!K2037="","",'T203'!K2037)),"",IF('T203'!K2037="","",'T203'!K2037))</f>
        <v>A96084</v>
      </c>
      <c r="AN2037" s="216">
        <f t="shared" si="70"/>
        <v>2037</v>
      </c>
      <c r="AO2037" s="216" t="str">
        <f>IF(ISERROR('T203'!L2037),"",'T203'!L2037)</f>
        <v xml:space="preserve"> </v>
      </c>
      <c r="AP2037" s="216">
        <f t="shared" si="71"/>
        <v>1</v>
      </c>
    </row>
    <row r="2038" spans="38:42">
      <c r="AL2038" s="216" t="str">
        <f>IF(ISERROR(IF('T203'!B2038="","",'T203'!B2038)),"",IF('T203'!B2038="","",'T203'!B2038))</f>
        <v/>
      </c>
      <c r="AM2038" s="216" t="str">
        <f>IF(ISERROR(IF('T203'!K2038="","",'T203'!K2038)),"",IF('T203'!K2038="","",'T203'!K2038))</f>
        <v>A96086</v>
      </c>
      <c r="AN2038" s="216">
        <f t="shared" si="70"/>
        <v>2038</v>
      </c>
      <c r="AO2038" s="216" t="str">
        <f>IF(ISERROR('T203'!L2038),"",'T203'!L2038)</f>
        <v xml:space="preserve"> </v>
      </c>
      <c r="AP2038" s="216">
        <f t="shared" si="71"/>
        <v>1</v>
      </c>
    </row>
    <row r="2039" spans="38:42">
      <c r="AL2039" s="216" t="str">
        <f>IF(ISERROR(IF('T203'!B2039="","",'T203'!B2039)),"",IF('T203'!B2039="","",'T203'!B2039))</f>
        <v/>
      </c>
      <c r="AM2039" s="216" t="str">
        <f>IF(ISERROR(IF('T203'!K2039="","",'T203'!K2039)),"",IF('T203'!K2039="","",'T203'!K2039))</f>
        <v>A96088</v>
      </c>
      <c r="AN2039" s="216">
        <f t="shared" si="70"/>
        <v>2039</v>
      </c>
      <c r="AO2039" s="216" t="str">
        <f>IF(ISERROR('T203'!L2039),"",'T203'!L2039)</f>
        <v xml:space="preserve"> </v>
      </c>
      <c r="AP2039" s="216">
        <f t="shared" si="71"/>
        <v>1</v>
      </c>
    </row>
    <row r="2040" spans="38:42">
      <c r="AL2040" s="216" t="str">
        <f>IF(ISERROR(IF('T203'!B2040="","",'T203'!B2040)),"",IF('T203'!B2040="","",'T203'!B2040))</f>
        <v/>
      </c>
      <c r="AM2040" s="216" t="str">
        <f>IF(ISERROR(IF('T203'!K2040="","",'T203'!K2040)),"",IF('T203'!K2040="","",'T203'!K2040))</f>
        <v>A96090</v>
      </c>
      <c r="AN2040" s="216">
        <f t="shared" si="70"/>
        <v>2040</v>
      </c>
      <c r="AO2040" s="216" t="str">
        <f>IF(ISERROR('T203'!L2040),"",'T203'!L2040)</f>
        <v>1-5</v>
      </c>
      <c r="AP2040" s="216">
        <f t="shared" si="71"/>
        <v>1</v>
      </c>
    </row>
    <row r="2041" spans="38:42">
      <c r="AL2041" s="216" t="str">
        <f>IF(ISERROR(IF('T203'!B2041="","",'T203'!B2041)),"",IF('T203'!B2041="","",'T203'!B2041))</f>
        <v/>
      </c>
      <c r="AM2041" s="216" t="str">
        <f>IF(ISERROR(IF('T203'!K2041="","",'T203'!K2041)),"",IF('T203'!K2041="","",'T203'!K2041))</f>
        <v>A96090</v>
      </c>
      <c r="AN2041" s="216">
        <f t="shared" si="70"/>
        <v>2041</v>
      </c>
      <c r="AO2041" s="216" t="str">
        <f>IF(ISERROR('T203'!L2041),"",'T203'!L2041)</f>
        <v>6A-7</v>
      </c>
      <c r="AP2041" s="216">
        <f t="shared" si="71"/>
        <v>1</v>
      </c>
    </row>
    <row r="2042" spans="38:42">
      <c r="AL2042" s="216" t="str">
        <f>IF(ISERROR(IF('T203'!B2042="","",'T203'!B2042)),"",IF('T203'!B2042="","",'T203'!B2042))</f>
        <v/>
      </c>
      <c r="AM2042" s="216" t="str">
        <f>IF(ISERROR(IF('T203'!K2042="","",'T203'!K2042)),"",IF('T203'!K2042="","",'T203'!K2042))</f>
        <v>A96092</v>
      </c>
      <c r="AN2042" s="216">
        <f t="shared" si="70"/>
        <v>2042</v>
      </c>
      <c r="AO2042" s="216" t="str">
        <f>IF(ISERROR('T203'!L2042),"",'T203'!L2042)</f>
        <v xml:space="preserve"> </v>
      </c>
      <c r="AP2042" s="216">
        <f t="shared" si="71"/>
        <v>1</v>
      </c>
    </row>
    <row r="2043" spans="38:42">
      <c r="AL2043" s="216" t="str">
        <f>IF(ISERROR(IF('T203'!B2043="","",'T203'!B2043)),"",IF('T203'!B2043="","",'T203'!B2043))</f>
        <v/>
      </c>
      <c r="AM2043" s="216" t="str">
        <f>IF(ISERROR(IF('T203'!K2043="","",'T203'!K2043)),"",IF('T203'!K2043="","",'T203'!K2043))</f>
        <v>A96094</v>
      </c>
      <c r="AN2043" s="216">
        <f t="shared" si="70"/>
        <v>2043</v>
      </c>
      <c r="AO2043" s="216" t="str">
        <f>IF(ISERROR('T203'!L2043),"",'T203'!L2043)</f>
        <v xml:space="preserve"> </v>
      </c>
      <c r="AP2043" s="216">
        <f t="shared" si="71"/>
        <v>1</v>
      </c>
    </row>
    <row r="2044" spans="38:42">
      <c r="AL2044" s="216" t="str">
        <f>IF(ISERROR(IF('T203'!B2044="","",'T203'!B2044)),"",IF('T203'!B2044="","",'T203'!B2044))</f>
        <v/>
      </c>
      <c r="AM2044" s="216" t="str">
        <f>IF(ISERROR(IF('T203'!K2044="","",'T203'!K2044)),"",IF('T203'!K2044="","",'T203'!K2044))</f>
        <v>A96096</v>
      </c>
      <c r="AN2044" s="216">
        <f t="shared" si="70"/>
        <v>2044</v>
      </c>
      <c r="AO2044" s="216" t="str">
        <f>IF(ISERROR('T203'!L2044),"",'T203'!L2044)</f>
        <v xml:space="preserve"> </v>
      </c>
      <c r="AP2044" s="216">
        <f t="shared" si="71"/>
        <v>1</v>
      </c>
    </row>
    <row r="2045" spans="38:42">
      <c r="AL2045" s="216" t="str">
        <f>IF(ISERROR(IF('T203'!B2045="","",'T203'!B2045)),"",IF('T203'!B2045="","",'T203'!B2045))</f>
        <v/>
      </c>
      <c r="AM2045" s="216" t="str">
        <f>IF(ISERROR(IF('T203'!K2045="","",'T203'!K2045)),"",IF('T203'!K2045="","",'T203'!K2045))</f>
        <v>A96098</v>
      </c>
      <c r="AN2045" s="216">
        <f t="shared" si="70"/>
        <v>2045</v>
      </c>
      <c r="AO2045" s="216" t="str">
        <f>IF(ISERROR('T203'!L2045),"",'T203'!L2045)</f>
        <v>1</v>
      </c>
      <c r="AP2045" s="216">
        <f t="shared" si="71"/>
        <v>1</v>
      </c>
    </row>
    <row r="2046" spans="38:42">
      <c r="AL2046" s="216" t="str">
        <f>IF(ISERROR(IF('T203'!B2046="","",'T203'!B2046)),"",IF('T203'!B2046="","",'T203'!B2046))</f>
        <v/>
      </c>
      <c r="AM2046" s="216" t="str">
        <f>IF(ISERROR(IF('T203'!K2046="","",'T203'!K2046)),"",IF('T203'!K2046="","",'T203'!K2046))</f>
        <v>A96502</v>
      </c>
      <c r="AN2046" s="216">
        <f t="shared" si="70"/>
        <v>2046</v>
      </c>
      <c r="AO2046" s="216" t="str">
        <f>IF(ISERROR('T203'!L2046),"",'T203'!L2046)</f>
        <v xml:space="preserve"> </v>
      </c>
      <c r="AP2046" s="216">
        <f t="shared" si="71"/>
        <v>1</v>
      </c>
    </row>
    <row r="2047" spans="38:42">
      <c r="AL2047" s="216" t="str">
        <f>IF(ISERROR(IF('T203'!B2047="","",'T203'!B2047)),"",IF('T203'!B2047="","",'T203'!B2047))</f>
        <v/>
      </c>
      <c r="AM2047" s="216" t="str">
        <f>IF(ISERROR(IF('T203'!K2047="","",'T203'!K2047)),"",IF('T203'!K2047="","",'T203'!K2047))</f>
        <v>A96502</v>
      </c>
      <c r="AN2047" s="216">
        <f t="shared" si="70"/>
        <v>2047</v>
      </c>
      <c r="AO2047" s="216" t="str">
        <f>IF(ISERROR('T203'!L2047),"",'T203'!L2047)</f>
        <v xml:space="preserve"> </v>
      </c>
      <c r="AP2047" s="216">
        <f t="shared" si="71"/>
        <v>1</v>
      </c>
    </row>
    <row r="2048" spans="38:42">
      <c r="AL2048" s="216" t="str">
        <f>IF(ISERROR(IF('T203'!B2048="","",'T203'!B2048)),"",IF('T203'!B2048="","",'T203'!B2048))</f>
        <v/>
      </c>
      <c r="AM2048" s="216" t="str">
        <f>IF(ISERROR(IF('T203'!K2048="","",'T203'!K2048)),"",IF('T203'!K2048="","",'T203'!K2048))</f>
        <v>A96504</v>
      </c>
      <c r="AN2048" s="216">
        <f t="shared" si="70"/>
        <v>2048</v>
      </c>
      <c r="AO2048" s="216" t="str">
        <f>IF(ISERROR('T203'!L2048),"",'T203'!L2048)</f>
        <v xml:space="preserve"> </v>
      </c>
      <c r="AP2048" s="216">
        <f t="shared" si="71"/>
        <v>1</v>
      </c>
    </row>
    <row r="2049" spans="38:42">
      <c r="AL2049" s="216" t="str">
        <f>IF(ISERROR(IF('T203'!B2049="","",'T203'!B2049)),"",IF('T203'!B2049="","",'T203'!B2049))</f>
        <v/>
      </c>
      <c r="AM2049" s="216" t="str">
        <f>IF(ISERROR(IF('T203'!K2049="","",'T203'!K2049)),"",IF('T203'!K2049="","",'T203'!K2049))</f>
        <v>A96506</v>
      </c>
      <c r="AN2049" s="216">
        <f t="shared" si="70"/>
        <v>2049</v>
      </c>
      <c r="AO2049" s="216" t="str">
        <f>IF(ISERROR('T203'!L2049),"",'T203'!L2049)</f>
        <v xml:space="preserve"> </v>
      </c>
      <c r="AP2049" s="216">
        <f t="shared" si="71"/>
        <v>1</v>
      </c>
    </row>
    <row r="2050" spans="38:42">
      <c r="AL2050" s="216" t="str">
        <f>IF(ISERROR(IF('T203'!B2050="","",'T203'!B2050)),"",IF('T203'!B2050="","",'T203'!B2050))</f>
        <v/>
      </c>
      <c r="AM2050" s="216" t="str">
        <f>IF(ISERROR(IF('T203'!K2050="","",'T203'!K2050)),"",IF('T203'!K2050="","",'T203'!K2050))</f>
        <v>A96508</v>
      </c>
      <c r="AN2050" s="216">
        <f t="shared" si="70"/>
        <v>2050</v>
      </c>
      <c r="AO2050" s="216" t="str">
        <f>IF(ISERROR('T203'!L2050),"",'T203'!L2050)</f>
        <v xml:space="preserve"> </v>
      </c>
      <c r="AP2050" s="216">
        <f t="shared" si="71"/>
        <v>1</v>
      </c>
    </row>
    <row r="2051" spans="38:42">
      <c r="AL2051" s="216" t="str">
        <f>IF(ISERROR(IF('T203'!B2051="","",'T203'!B2051)),"",IF('T203'!B2051="","",'T203'!B2051))</f>
        <v/>
      </c>
      <c r="AM2051" s="216" t="str">
        <f>IF(ISERROR(IF('T203'!K2051="","",'T203'!K2051)),"",IF('T203'!K2051="","",'T203'!K2051))</f>
        <v>A96510</v>
      </c>
      <c r="AN2051" s="216">
        <f t="shared" si="70"/>
        <v>2051</v>
      </c>
      <c r="AO2051" s="216" t="str">
        <f>IF(ISERROR('T203'!L2051),"",'T203'!L2051)</f>
        <v xml:space="preserve"> </v>
      </c>
      <c r="AP2051" s="216">
        <f t="shared" si="71"/>
        <v>1</v>
      </c>
    </row>
    <row r="2052" spans="38:42">
      <c r="AL2052" s="216" t="str">
        <f>IF(ISERROR(IF('T203'!B2052="","",'T203'!B2052)),"",IF('T203'!B2052="","",'T203'!B2052))</f>
        <v/>
      </c>
      <c r="AM2052" s="216" t="str">
        <f>IF(ISERROR(IF('T203'!K2052="","",'T203'!K2052)),"",IF('T203'!K2052="","",'T203'!K2052))</f>
        <v>A96510</v>
      </c>
      <c r="AN2052" s="216">
        <f t="shared" si="70"/>
        <v>2052</v>
      </c>
      <c r="AO2052" s="216" t="str">
        <f>IF(ISERROR('T203'!L2052),"",'T203'!L2052)</f>
        <v xml:space="preserve"> </v>
      </c>
      <c r="AP2052" s="216">
        <f t="shared" si="71"/>
        <v>1</v>
      </c>
    </row>
    <row r="2053" spans="38:42">
      <c r="AL2053" s="216" t="str">
        <f>IF(ISERROR(IF('T203'!B2053="","",'T203'!B2053)),"",IF('T203'!B2053="","",'T203'!B2053))</f>
        <v/>
      </c>
      <c r="AM2053" s="216" t="str">
        <f>IF(ISERROR(IF('T203'!K2053="","",'T203'!K2053)),"",IF('T203'!K2053="","",'T203'!K2053))</f>
        <v>A96512</v>
      </c>
      <c r="AN2053" s="216">
        <f t="shared" si="70"/>
        <v>2053</v>
      </c>
      <c r="AO2053" s="216" t="str">
        <f>IF(ISERROR('T203'!L2053),"",'T203'!L2053)</f>
        <v xml:space="preserve"> </v>
      </c>
      <c r="AP2053" s="216">
        <f t="shared" si="71"/>
        <v>1</v>
      </c>
    </row>
    <row r="2054" spans="38:42">
      <c r="AL2054" s="216" t="str">
        <f>IF(ISERROR(IF('T203'!B2054="","",'T203'!B2054)),"",IF('T203'!B2054="","",'T203'!B2054))</f>
        <v/>
      </c>
      <c r="AM2054" s="216" t="str">
        <f>IF(ISERROR(IF('T203'!K2054="","",'T203'!K2054)),"",IF('T203'!K2054="","",'T203'!K2054))</f>
        <v>A96514</v>
      </c>
      <c r="AN2054" s="216">
        <f t="shared" si="70"/>
        <v>2054</v>
      </c>
      <c r="AO2054" s="216" t="str">
        <f>IF(ISERROR('T203'!L2054),"",'T203'!L2054)</f>
        <v xml:space="preserve"> </v>
      </c>
      <c r="AP2054" s="216">
        <f t="shared" si="71"/>
        <v>1</v>
      </c>
    </row>
    <row r="2055" spans="38:42">
      <c r="AL2055" s="216" t="str">
        <f>IF(ISERROR(IF('T203'!B2055="","",'T203'!B2055)),"",IF('T203'!B2055="","",'T203'!B2055))</f>
        <v/>
      </c>
      <c r="AM2055" s="216" t="str">
        <f>IF(ISERROR(IF('T203'!K2055="","",'T203'!K2055)),"",IF('T203'!K2055="","",'T203'!K2055))</f>
        <v>A96514</v>
      </c>
      <c r="AN2055" s="216">
        <f t="shared" si="70"/>
        <v>2055</v>
      </c>
      <c r="AO2055" s="216" t="str">
        <f>IF(ISERROR('T203'!L2055),"",'T203'!L2055)</f>
        <v xml:space="preserve"> </v>
      </c>
      <c r="AP2055" s="216">
        <f t="shared" si="71"/>
        <v>1</v>
      </c>
    </row>
    <row r="2056" spans="38:42">
      <c r="AL2056" s="216" t="str">
        <f>IF(ISERROR(IF('T203'!B2056="","",'T203'!B2056)),"",IF('T203'!B2056="","",'T203'!B2056))</f>
        <v/>
      </c>
      <c r="AM2056" s="216" t="str">
        <f>IF(ISERROR(IF('T203'!K2056="","",'T203'!K2056)),"",IF('T203'!K2056="","",'T203'!K2056))</f>
        <v>A96516</v>
      </c>
      <c r="AN2056" s="216">
        <f t="shared" si="70"/>
        <v>2056</v>
      </c>
      <c r="AO2056" s="216" t="str">
        <f>IF(ISERROR('T203'!L2056),"",'T203'!L2056)</f>
        <v xml:space="preserve"> </v>
      </c>
      <c r="AP2056" s="216">
        <f t="shared" si="71"/>
        <v>1</v>
      </c>
    </row>
    <row r="2057" spans="38:42">
      <c r="AL2057" s="216" t="str">
        <f>IF(ISERROR(IF('T203'!B2057="","",'T203'!B2057)),"",IF('T203'!B2057="","",'T203'!B2057))</f>
        <v/>
      </c>
      <c r="AM2057" s="216" t="str">
        <f>IF(ISERROR(IF('T203'!K2057="","",'T203'!K2057)),"",IF('T203'!K2057="","",'T203'!K2057))</f>
        <v>A96516</v>
      </c>
      <c r="AN2057" s="216">
        <f t="shared" si="70"/>
        <v>2057</v>
      </c>
      <c r="AO2057" s="216" t="str">
        <f>IF(ISERROR('T203'!L2057),"",'T203'!L2057)</f>
        <v xml:space="preserve"> </v>
      </c>
      <c r="AP2057" s="216">
        <f t="shared" si="71"/>
        <v>1</v>
      </c>
    </row>
    <row r="2058" spans="38:42">
      <c r="AL2058" s="216" t="str">
        <f>IF(ISERROR(IF('T203'!B2058="","",'T203'!B2058)),"",IF('T203'!B2058="","",'T203'!B2058))</f>
        <v/>
      </c>
      <c r="AM2058" s="216" t="str">
        <f>IF(ISERROR(IF('T203'!K2058="","",'T203'!K2058)),"",IF('T203'!K2058="","",'T203'!K2058))</f>
        <v>A96518</v>
      </c>
      <c r="AN2058" s="216">
        <f t="shared" si="70"/>
        <v>2058</v>
      </c>
      <c r="AO2058" s="216" t="str">
        <f>IF(ISERROR('T203'!L2058),"",'T203'!L2058)</f>
        <v xml:space="preserve"> </v>
      </c>
      <c r="AP2058" s="216">
        <f t="shared" si="71"/>
        <v>1</v>
      </c>
    </row>
    <row r="2059" spans="38:42">
      <c r="AL2059" s="216" t="str">
        <f>IF(ISERROR(IF('T203'!B2059="","",'T203'!B2059)),"",IF('T203'!B2059="","",'T203'!B2059))</f>
        <v/>
      </c>
      <c r="AM2059" s="216" t="str">
        <f>IF(ISERROR(IF('T203'!K2059="","",'T203'!K2059)),"",IF('T203'!K2059="","",'T203'!K2059))</f>
        <v>A96518</v>
      </c>
      <c r="AN2059" s="216">
        <f t="shared" si="70"/>
        <v>2059</v>
      </c>
      <c r="AO2059" s="216" t="str">
        <f>IF(ISERROR('T203'!L2059),"",'T203'!L2059)</f>
        <v xml:space="preserve"> </v>
      </c>
      <c r="AP2059" s="216">
        <f t="shared" si="71"/>
        <v>1</v>
      </c>
    </row>
    <row r="2060" spans="38:42">
      <c r="AL2060" s="216" t="str">
        <f>IF(ISERROR(IF('T203'!B2060="","",'T203'!B2060)),"",IF('T203'!B2060="","",'T203'!B2060))</f>
        <v/>
      </c>
      <c r="AM2060" s="216" t="str">
        <f>IF(ISERROR(IF('T203'!K2060="","",'T203'!K2060)),"",IF('T203'!K2060="","",'T203'!K2060))</f>
        <v>A96520</v>
      </c>
      <c r="AN2060" s="216">
        <f t="shared" si="70"/>
        <v>2060</v>
      </c>
      <c r="AO2060" s="216" t="str">
        <f>IF(ISERROR('T203'!L2060),"",'T203'!L2060)</f>
        <v xml:space="preserve"> </v>
      </c>
      <c r="AP2060" s="216">
        <f t="shared" si="71"/>
        <v>1</v>
      </c>
    </row>
    <row r="2061" spans="38:42">
      <c r="AL2061" s="216" t="str">
        <f>IF(ISERROR(IF('T203'!B2061="","",'T203'!B2061)),"",IF('T203'!B2061="","",'T203'!B2061))</f>
        <v/>
      </c>
      <c r="AM2061" s="216" t="str">
        <f>IF(ISERROR(IF('T203'!K2061="","",'T203'!K2061)),"",IF('T203'!K2061="","",'T203'!K2061))</f>
        <v>A96522</v>
      </c>
      <c r="AN2061" s="216">
        <f t="shared" ref="AN2061:AN2124" si="72">1+AN2060</f>
        <v>2061</v>
      </c>
      <c r="AO2061" s="216" t="str">
        <f>IF(ISERROR('T203'!L2061),"",'T203'!L2061)</f>
        <v xml:space="preserve"> </v>
      </c>
      <c r="AP2061" s="216">
        <f t="shared" si="71"/>
        <v>1</v>
      </c>
    </row>
    <row r="2062" spans="38:42">
      <c r="AL2062" s="216" t="str">
        <f>IF(ISERROR(IF('T203'!B2062="","",'T203'!B2062)),"",IF('T203'!B2062="","",'T203'!B2062))</f>
        <v/>
      </c>
      <c r="AM2062" s="216" t="str">
        <f>IF(ISERROR(IF('T203'!K2062="","",'T203'!K2062)),"",IF('T203'!K2062="","",'T203'!K2062))</f>
        <v>A96524</v>
      </c>
      <c r="AN2062" s="216">
        <f t="shared" si="72"/>
        <v>2062</v>
      </c>
      <c r="AO2062" s="216" t="str">
        <f>IF(ISERROR('T203'!L2062),"",'T203'!L2062)</f>
        <v xml:space="preserve"> </v>
      </c>
      <c r="AP2062" s="216">
        <f t="shared" si="71"/>
        <v>1</v>
      </c>
    </row>
    <row r="2063" spans="38:42">
      <c r="AL2063" s="216" t="str">
        <f>IF(ISERROR(IF('T203'!B2063="","",'T203'!B2063)),"",IF('T203'!B2063="","",'T203'!B2063))</f>
        <v/>
      </c>
      <c r="AM2063" s="216" t="str">
        <f>IF(ISERROR(IF('T203'!K2063="","",'T203'!K2063)),"",IF('T203'!K2063="","",'T203'!K2063))</f>
        <v>A96526</v>
      </c>
      <c r="AN2063" s="216">
        <f t="shared" si="72"/>
        <v>2063</v>
      </c>
      <c r="AO2063" s="216" t="str">
        <f>IF(ISERROR('T203'!L2063),"",'T203'!L2063)</f>
        <v xml:space="preserve"> </v>
      </c>
      <c r="AP2063" s="216">
        <f t="shared" si="71"/>
        <v>1</v>
      </c>
    </row>
    <row r="2064" spans="38:42">
      <c r="AL2064" s="216" t="str">
        <f>IF(ISERROR(IF('T203'!B2064="","",'T203'!B2064)),"",IF('T203'!B2064="","",'T203'!B2064))</f>
        <v/>
      </c>
      <c r="AM2064" s="216" t="str">
        <f>IF(ISERROR(IF('T203'!K2064="","",'T203'!K2064)),"",IF('T203'!K2064="","",'T203'!K2064))</f>
        <v>A96528</v>
      </c>
      <c r="AN2064" s="216">
        <f t="shared" si="72"/>
        <v>2064</v>
      </c>
      <c r="AO2064" s="216" t="str">
        <f>IF(ISERROR('T203'!L2064),"",'T203'!L2064)</f>
        <v xml:space="preserve"> </v>
      </c>
      <c r="AP2064" s="216">
        <f t="shared" ref="AP2064:AP2127" si="73">IF(AO2064="",0,1)</f>
        <v>1</v>
      </c>
    </row>
    <row r="2065" spans="38:42">
      <c r="AL2065" s="216" t="str">
        <f>IF(ISERROR(IF('T203'!B2065="","",'T203'!B2065)),"",IF('T203'!B2065="","",'T203'!B2065))</f>
        <v/>
      </c>
      <c r="AM2065" s="216" t="str">
        <f>IF(ISERROR(IF('T203'!K2065="","",'T203'!K2065)),"",IF('T203'!K2065="","",'T203'!K2065))</f>
        <v>A96530</v>
      </c>
      <c r="AN2065" s="216">
        <f t="shared" si="72"/>
        <v>2065</v>
      </c>
      <c r="AO2065" s="216" t="str">
        <f>IF(ISERROR('T203'!L2065),"",'T203'!L2065)</f>
        <v xml:space="preserve"> </v>
      </c>
      <c r="AP2065" s="216">
        <f t="shared" si="73"/>
        <v>1</v>
      </c>
    </row>
    <row r="2066" spans="38:42">
      <c r="AL2066" s="216" t="str">
        <f>IF(ISERROR(IF('T203'!B2066="","",'T203'!B2066)),"",IF('T203'!B2066="","",'T203'!B2066))</f>
        <v/>
      </c>
      <c r="AM2066" s="216" t="str">
        <f>IF(ISERROR(IF('T203'!K2066="","",'T203'!K2066)),"",IF('T203'!K2066="","",'T203'!K2066))</f>
        <v>A96532</v>
      </c>
      <c r="AN2066" s="216">
        <f t="shared" si="72"/>
        <v>2066</v>
      </c>
      <c r="AO2066" s="216" t="str">
        <f>IF(ISERROR('T203'!L2066),"",'T203'!L2066)</f>
        <v xml:space="preserve"> </v>
      </c>
      <c r="AP2066" s="216">
        <f t="shared" si="73"/>
        <v>1</v>
      </c>
    </row>
    <row r="2067" spans="38:42">
      <c r="AL2067" s="216" t="str">
        <f>IF(ISERROR(IF('T203'!B2067="","",'T203'!B2067)),"",IF('T203'!B2067="","",'T203'!B2067))</f>
        <v/>
      </c>
      <c r="AM2067" s="216" t="str">
        <f>IF(ISERROR(IF('T203'!K2067="","",'T203'!K2067)),"",IF('T203'!K2067="","",'T203'!K2067))</f>
        <v>A97502</v>
      </c>
      <c r="AN2067" s="216">
        <f t="shared" si="72"/>
        <v>2067</v>
      </c>
      <c r="AO2067" s="216" t="str">
        <f>IF(ISERROR('T203'!L2067),"",'T203'!L2067)</f>
        <v xml:space="preserve"> </v>
      </c>
      <c r="AP2067" s="216">
        <f t="shared" si="73"/>
        <v>1</v>
      </c>
    </row>
    <row r="2068" spans="38:42">
      <c r="AL2068" s="216" t="str">
        <f>IF(ISERROR(IF('T203'!B2068="","",'T203'!B2068)),"",IF('T203'!B2068="","",'T203'!B2068))</f>
        <v/>
      </c>
      <c r="AM2068" s="216" t="str">
        <f>IF(ISERROR(IF('T203'!K2068="","",'T203'!K2068)),"",IF('T203'!K2068="","",'T203'!K2068))</f>
        <v>A97502</v>
      </c>
      <c r="AN2068" s="216">
        <f t="shared" si="72"/>
        <v>2068</v>
      </c>
      <c r="AO2068" s="216" t="str">
        <f>IF(ISERROR('T203'!L2068),"",'T203'!L2068)</f>
        <v xml:space="preserve"> </v>
      </c>
      <c r="AP2068" s="216">
        <f t="shared" si="73"/>
        <v>1</v>
      </c>
    </row>
    <row r="2069" spans="38:42">
      <c r="AL2069" s="216" t="str">
        <f>IF(ISERROR(IF('T203'!B2069="","",'T203'!B2069)),"",IF('T203'!B2069="","",'T203'!B2069))</f>
        <v/>
      </c>
      <c r="AM2069" s="216" t="str">
        <f>IF(ISERROR(IF('T203'!K2069="","",'T203'!K2069)),"",IF('T203'!K2069="","",'T203'!K2069))</f>
        <v>A97506</v>
      </c>
      <c r="AN2069" s="216">
        <f t="shared" si="72"/>
        <v>2069</v>
      </c>
      <c r="AO2069" s="216" t="str">
        <f>IF(ISERROR('T203'!L2069),"",'T203'!L2069)</f>
        <v xml:space="preserve"> </v>
      </c>
      <c r="AP2069" s="216">
        <f t="shared" si="73"/>
        <v>1</v>
      </c>
    </row>
    <row r="2070" spans="38:42">
      <c r="AL2070" s="216" t="str">
        <f>IF(ISERROR(IF('T203'!B2070="","",'T203'!B2070)),"",IF('T203'!B2070="","",'T203'!B2070))</f>
        <v/>
      </c>
      <c r="AM2070" s="216" t="str">
        <f>IF(ISERROR(IF('T203'!K2070="","",'T203'!K2070)),"",IF('T203'!K2070="","",'T203'!K2070))</f>
        <v>A97508</v>
      </c>
      <c r="AN2070" s="216">
        <f t="shared" si="72"/>
        <v>2070</v>
      </c>
      <c r="AO2070" s="216" t="str">
        <f>IF(ISERROR('T203'!L2070),"",'T203'!L2070)</f>
        <v xml:space="preserve"> </v>
      </c>
      <c r="AP2070" s="216">
        <f t="shared" si="73"/>
        <v>1</v>
      </c>
    </row>
    <row r="2071" spans="38:42">
      <c r="AL2071" s="216" t="str">
        <f>IF(ISERROR(IF('T203'!B2071="","",'T203'!B2071)),"",IF('T203'!B2071="","",'T203'!B2071))</f>
        <v/>
      </c>
      <c r="AM2071" s="216" t="str">
        <f>IF(ISERROR(IF('T203'!K2071="","",'T203'!K2071)),"",IF('T203'!K2071="","",'T203'!K2071))</f>
        <v>A97510</v>
      </c>
      <c r="AN2071" s="216">
        <f t="shared" si="72"/>
        <v>2071</v>
      </c>
      <c r="AO2071" s="216" t="str">
        <f>IF(ISERROR('T203'!L2071),"",'T203'!L2071)</f>
        <v xml:space="preserve"> </v>
      </c>
      <c r="AP2071" s="216">
        <f t="shared" si="73"/>
        <v>1</v>
      </c>
    </row>
    <row r="2072" spans="38:42">
      <c r="AL2072" s="216" t="str">
        <f>IF(ISERROR(IF('T203'!B2072="","",'T203'!B2072)),"",IF('T203'!B2072="","",'T203'!B2072))</f>
        <v/>
      </c>
      <c r="AM2072" s="216" t="str">
        <f>IF(ISERROR(IF('T203'!K2072="","",'T203'!K2072)),"",IF('T203'!K2072="","",'T203'!K2072))</f>
        <v>A97512</v>
      </c>
      <c r="AN2072" s="216">
        <f t="shared" si="72"/>
        <v>2072</v>
      </c>
      <c r="AO2072" s="216" t="str">
        <f>IF(ISERROR('T203'!L2072),"",'T203'!L2072)</f>
        <v xml:space="preserve"> </v>
      </c>
      <c r="AP2072" s="216">
        <f t="shared" si="73"/>
        <v>1</v>
      </c>
    </row>
    <row r="2073" spans="38:42">
      <c r="AL2073" s="216" t="str">
        <f>IF(ISERROR(IF('T203'!B2073="","",'T203'!B2073)),"",IF('T203'!B2073="","",'T203'!B2073))</f>
        <v/>
      </c>
      <c r="AM2073" s="216" t="str">
        <f>IF(ISERROR(IF('T203'!K2073="","",'T203'!K2073)),"",IF('T203'!K2073="","",'T203'!K2073))</f>
        <v>A97514</v>
      </c>
      <c r="AN2073" s="216">
        <f t="shared" si="72"/>
        <v>2073</v>
      </c>
      <c r="AO2073" s="216" t="str">
        <f>IF(ISERROR('T203'!L2073),"",'T203'!L2073)</f>
        <v xml:space="preserve"> </v>
      </c>
      <c r="AP2073" s="216">
        <f t="shared" si="73"/>
        <v>1</v>
      </c>
    </row>
    <row r="2074" spans="38:42">
      <c r="AL2074" s="216" t="str">
        <f>IF(ISERROR(IF('T203'!B2074="","",'T203'!B2074)),"",IF('T203'!B2074="","",'T203'!B2074))</f>
        <v/>
      </c>
      <c r="AM2074" s="216" t="str">
        <f>IF(ISERROR(IF('T203'!K2074="","",'T203'!K2074)),"",IF('T203'!K2074="","",'T203'!K2074))</f>
        <v>A97514</v>
      </c>
      <c r="AN2074" s="216">
        <f t="shared" si="72"/>
        <v>2074</v>
      </c>
      <c r="AO2074" s="216" t="str">
        <f>IF(ISERROR('T203'!L2074),"",'T203'!L2074)</f>
        <v xml:space="preserve"> </v>
      </c>
      <c r="AP2074" s="216">
        <f t="shared" si="73"/>
        <v>1</v>
      </c>
    </row>
    <row r="2075" spans="38:42">
      <c r="AL2075" s="216" t="str">
        <f>IF(ISERROR(IF('T203'!B2075="","",'T203'!B2075)),"",IF('T203'!B2075="","",'T203'!B2075))</f>
        <v/>
      </c>
      <c r="AM2075" s="216" t="str">
        <f>IF(ISERROR(IF('T203'!K2075="","",'T203'!K2075)),"",IF('T203'!K2075="","",'T203'!K2075))</f>
        <v>A97516</v>
      </c>
      <c r="AN2075" s="216">
        <f t="shared" si="72"/>
        <v>2075</v>
      </c>
      <c r="AO2075" s="216" t="str">
        <f>IF(ISERROR('T203'!L2075),"",'T203'!L2075)</f>
        <v xml:space="preserve"> </v>
      </c>
      <c r="AP2075" s="216">
        <f t="shared" si="73"/>
        <v>1</v>
      </c>
    </row>
    <row r="2076" spans="38:42">
      <c r="AL2076" s="216" t="str">
        <f>IF(ISERROR(IF('T203'!B2076="","",'T203'!B2076)),"",IF('T203'!B2076="","",'T203'!B2076))</f>
        <v/>
      </c>
      <c r="AM2076" s="216" t="str">
        <f>IF(ISERROR(IF('T203'!K2076="","",'T203'!K2076)),"",IF('T203'!K2076="","",'T203'!K2076))</f>
        <v>A97516</v>
      </c>
      <c r="AN2076" s="216">
        <f t="shared" si="72"/>
        <v>2076</v>
      </c>
      <c r="AO2076" s="216" t="str">
        <f>IF(ISERROR('T203'!L2076),"",'T203'!L2076)</f>
        <v xml:space="preserve"> </v>
      </c>
      <c r="AP2076" s="216">
        <f t="shared" si="73"/>
        <v>1</v>
      </c>
    </row>
    <row r="2077" spans="38:42">
      <c r="AL2077" s="216" t="str">
        <f>IF(ISERROR(IF('T203'!B2077="","",'T203'!B2077)),"",IF('T203'!B2077="","",'T203'!B2077))</f>
        <v/>
      </c>
      <c r="AM2077" s="216" t="str">
        <f>IF(ISERROR(IF('T203'!K2077="","",'T203'!K2077)),"",IF('T203'!K2077="","",'T203'!K2077))</f>
        <v>A97518</v>
      </c>
      <c r="AN2077" s="216">
        <f t="shared" si="72"/>
        <v>2077</v>
      </c>
      <c r="AO2077" s="216" t="str">
        <f>IF(ISERROR('T203'!L2077),"",'T203'!L2077)</f>
        <v xml:space="preserve"> </v>
      </c>
      <c r="AP2077" s="216">
        <f t="shared" si="73"/>
        <v>1</v>
      </c>
    </row>
    <row r="2078" spans="38:42">
      <c r="AL2078" s="216" t="str">
        <f>IF(ISERROR(IF('T203'!B2078="","",'T203'!B2078)),"",IF('T203'!B2078="","",'T203'!B2078))</f>
        <v/>
      </c>
      <c r="AM2078" s="216" t="str">
        <f>IF(ISERROR(IF('T203'!K2078="","",'T203'!K2078)),"",IF('T203'!K2078="","",'T203'!K2078))</f>
        <v>A97518</v>
      </c>
      <c r="AN2078" s="216">
        <f t="shared" si="72"/>
        <v>2078</v>
      </c>
      <c r="AO2078" s="216" t="str">
        <f>IF(ISERROR('T203'!L2078),"",'T203'!L2078)</f>
        <v xml:space="preserve"> </v>
      </c>
      <c r="AP2078" s="216">
        <f t="shared" si="73"/>
        <v>1</v>
      </c>
    </row>
    <row r="2079" spans="38:42">
      <c r="AL2079" s="216" t="str">
        <f>IF(ISERROR(IF('T203'!B2079="","",'T203'!B2079)),"",IF('T203'!B2079="","",'T203'!B2079))</f>
        <v/>
      </c>
      <c r="AM2079" s="216" t="str">
        <f>IF(ISERROR(IF('T203'!K2079="","",'T203'!K2079)),"",IF('T203'!K2079="","",'T203'!K2079))</f>
        <v>A97520</v>
      </c>
      <c r="AN2079" s="216">
        <f t="shared" si="72"/>
        <v>2079</v>
      </c>
      <c r="AO2079" s="216" t="str">
        <f>IF(ISERROR('T203'!L2079),"",'T203'!L2079)</f>
        <v xml:space="preserve"> </v>
      </c>
      <c r="AP2079" s="216">
        <f t="shared" si="73"/>
        <v>1</v>
      </c>
    </row>
    <row r="2080" spans="38:42">
      <c r="AL2080" s="216" t="str">
        <f>IF(ISERROR(IF('T203'!B2080="","",'T203'!B2080)),"",IF('T203'!B2080="","",'T203'!B2080))</f>
        <v/>
      </c>
      <c r="AM2080" s="216" t="str">
        <f>IF(ISERROR(IF('T203'!K2080="","",'T203'!K2080)),"",IF('T203'!K2080="","",'T203'!K2080))</f>
        <v>A97522</v>
      </c>
      <c r="AN2080" s="216">
        <f t="shared" si="72"/>
        <v>2080</v>
      </c>
      <c r="AO2080" s="216" t="str">
        <f>IF(ISERROR('T203'!L2080),"",'T203'!L2080)</f>
        <v xml:space="preserve"> </v>
      </c>
      <c r="AP2080" s="216">
        <f t="shared" si="73"/>
        <v>1</v>
      </c>
    </row>
    <row r="2081" spans="38:42">
      <c r="AL2081" s="216" t="str">
        <f>IF(ISERROR(IF('T203'!B2081="","",'T203'!B2081)),"",IF('T203'!B2081="","",'T203'!B2081))</f>
        <v/>
      </c>
      <c r="AM2081" s="216" t="str">
        <f>IF(ISERROR(IF('T203'!K2081="","",'T203'!K2081)),"",IF('T203'!K2081="","",'T203'!K2081))</f>
        <v>A97524</v>
      </c>
      <c r="AN2081" s="216">
        <f t="shared" si="72"/>
        <v>2081</v>
      </c>
      <c r="AO2081" s="216" t="str">
        <f>IF(ISERROR('T203'!L2081),"",'T203'!L2081)</f>
        <v xml:space="preserve"> </v>
      </c>
      <c r="AP2081" s="216">
        <f t="shared" si="73"/>
        <v>1</v>
      </c>
    </row>
    <row r="2082" spans="38:42">
      <c r="AL2082" s="216" t="str">
        <f>IF(ISERROR(IF('T203'!B2082="","",'T203'!B2082)),"",IF('T203'!B2082="","",'T203'!B2082))</f>
        <v/>
      </c>
      <c r="AM2082" s="216" t="str">
        <f>IF(ISERROR(IF('T203'!K2082="","",'T203'!K2082)),"",IF('T203'!K2082="","",'T203'!K2082))</f>
        <v>A97526</v>
      </c>
      <c r="AN2082" s="216">
        <f t="shared" si="72"/>
        <v>2082</v>
      </c>
      <c r="AO2082" s="216" t="str">
        <f>IF(ISERROR('T203'!L2082),"",'T203'!L2082)</f>
        <v xml:space="preserve"> </v>
      </c>
      <c r="AP2082" s="216">
        <f t="shared" si="73"/>
        <v>1</v>
      </c>
    </row>
    <row r="2083" spans="38:42">
      <c r="AL2083" s="216" t="str">
        <f>IF(ISERROR(IF('T203'!B2083="","",'T203'!B2083)),"",IF('T203'!B2083="","",'T203'!B2083))</f>
        <v/>
      </c>
      <c r="AM2083" s="216" t="str">
        <f>IF(ISERROR(IF('T203'!K2083="","",'T203'!K2083)),"",IF('T203'!K2083="","",'T203'!K2083))</f>
        <v>A97528</v>
      </c>
      <c r="AN2083" s="216">
        <f t="shared" si="72"/>
        <v>2083</v>
      </c>
      <c r="AO2083" s="216" t="str">
        <f>IF(ISERROR('T203'!L2083),"",'T203'!L2083)</f>
        <v xml:space="preserve"> </v>
      </c>
      <c r="AP2083" s="216">
        <f t="shared" si="73"/>
        <v>1</v>
      </c>
    </row>
    <row r="2084" spans="38:42">
      <c r="AL2084" s="216" t="str">
        <f>IF(ISERROR(IF('T203'!B2084="","",'T203'!B2084)),"",IF('T203'!B2084="","",'T203'!B2084))</f>
        <v/>
      </c>
      <c r="AM2084" s="216" t="str">
        <f>IF(ISERROR(IF('T203'!K2084="","",'T203'!K2084)),"",IF('T203'!K2084="","",'T203'!K2084))</f>
        <v>A97530</v>
      </c>
      <c r="AN2084" s="216">
        <f t="shared" si="72"/>
        <v>2084</v>
      </c>
      <c r="AO2084" s="216" t="str">
        <f>IF(ISERROR('T203'!L2084),"",'T203'!L2084)</f>
        <v xml:space="preserve"> </v>
      </c>
      <c r="AP2084" s="216">
        <f t="shared" si="73"/>
        <v>1</v>
      </c>
    </row>
    <row r="2085" spans="38:42">
      <c r="AL2085" s="216" t="str">
        <f>IF(ISERROR(IF('T203'!B2085="","",'T203'!B2085)),"",IF('T203'!B2085="","",'T203'!B2085))</f>
        <v/>
      </c>
      <c r="AM2085" s="216" t="str">
        <f>IF(ISERROR(IF('T203'!K2085="","",'T203'!K2085)),"",IF('T203'!K2085="","",'T203'!K2085))</f>
        <v>A97532</v>
      </c>
      <c r="AN2085" s="216">
        <f t="shared" si="72"/>
        <v>2085</v>
      </c>
      <c r="AO2085" s="216" t="str">
        <f>IF(ISERROR('T203'!L2085),"",'T203'!L2085)</f>
        <v xml:space="preserve"> </v>
      </c>
      <c r="AP2085" s="216">
        <f t="shared" si="73"/>
        <v>1</v>
      </c>
    </row>
    <row r="2086" spans="38:42">
      <c r="AL2086" s="216" t="str">
        <f>IF(ISERROR(IF('T203'!B2086="","",'T203'!B2086)),"",IF('T203'!B2086="","",'T203'!B2086))</f>
        <v/>
      </c>
      <c r="AM2086" s="216" t="str">
        <f>IF(ISERROR(IF('T203'!K2086="","",'T203'!K2086)),"",IF('T203'!K2086="","",'T203'!K2086))</f>
        <v>A97534</v>
      </c>
      <c r="AN2086" s="216">
        <f t="shared" si="72"/>
        <v>2086</v>
      </c>
      <c r="AO2086" s="216" t="str">
        <f>IF(ISERROR('T203'!L2086),"",'T203'!L2086)</f>
        <v xml:space="preserve"> </v>
      </c>
      <c r="AP2086" s="216">
        <f t="shared" si="73"/>
        <v>1</v>
      </c>
    </row>
    <row r="2087" spans="38:42">
      <c r="AL2087" s="216" t="str">
        <f>IF(ISERROR(IF('T203'!B2087="","",'T203'!B2087)),"",IF('T203'!B2087="","",'T203'!B2087))</f>
        <v/>
      </c>
      <c r="AM2087" s="216" t="str">
        <f>IF(ISERROR(IF('T203'!K2087="","",'T203'!K2087)),"",IF('T203'!K2087="","",'T203'!K2087))</f>
        <v>A97536</v>
      </c>
      <c r="AN2087" s="216">
        <f t="shared" si="72"/>
        <v>2087</v>
      </c>
      <c r="AO2087" s="216" t="str">
        <f>IF(ISERROR('T203'!L2087),"",'T203'!L2087)</f>
        <v xml:space="preserve"> </v>
      </c>
      <c r="AP2087" s="216">
        <f t="shared" si="73"/>
        <v>1</v>
      </c>
    </row>
    <row r="2088" spans="38:42">
      <c r="AL2088" s="216" t="str">
        <f>IF(ISERROR(IF('T203'!B2088="","",'T203'!B2088)),"",IF('T203'!B2088="","",'T203'!B2088))</f>
        <v/>
      </c>
      <c r="AM2088" s="216" t="str">
        <f>IF(ISERROR(IF('T203'!K2088="","",'T203'!K2088)),"",IF('T203'!K2088="","",'T203'!K2088))</f>
        <v>A97538</v>
      </c>
      <c r="AN2088" s="216">
        <f t="shared" si="72"/>
        <v>2088</v>
      </c>
      <c r="AO2088" s="216" t="str">
        <f>IF(ISERROR('T203'!L2088),"",'T203'!L2088)</f>
        <v xml:space="preserve"> </v>
      </c>
      <c r="AP2088" s="216">
        <f t="shared" si="73"/>
        <v>1</v>
      </c>
    </row>
    <row r="2089" spans="38:42">
      <c r="AL2089" s="216" t="str">
        <f>IF(ISERROR(IF('T203'!B2089="","",'T203'!B2089)),"",IF('T203'!B2089="","",'T203'!B2089))</f>
        <v/>
      </c>
      <c r="AM2089" s="216" t="str">
        <f>IF(ISERROR(IF('T203'!K2089="","",'T203'!K2089)),"",IF('T203'!K2089="","",'T203'!K2089))</f>
        <v>A97538</v>
      </c>
      <c r="AN2089" s="216">
        <f t="shared" si="72"/>
        <v>2089</v>
      </c>
      <c r="AO2089" s="216" t="str">
        <f>IF(ISERROR('T203'!L2089),"",'T203'!L2089)</f>
        <v xml:space="preserve"> </v>
      </c>
      <c r="AP2089" s="216">
        <f t="shared" si="73"/>
        <v>1</v>
      </c>
    </row>
    <row r="2090" spans="38:42">
      <c r="AL2090" s="216" t="str">
        <f>IF(ISERROR(IF('T203'!B2090="","",'T203'!B2090)),"",IF('T203'!B2090="","",'T203'!B2090))</f>
        <v/>
      </c>
      <c r="AM2090" s="216" t="str">
        <f>IF(ISERROR(IF('T203'!K2090="","",'T203'!K2090)),"",IF('T203'!K2090="","",'T203'!K2090))</f>
        <v>A98002</v>
      </c>
      <c r="AN2090" s="216">
        <f t="shared" si="72"/>
        <v>2090</v>
      </c>
      <c r="AO2090" s="216" t="str">
        <f>IF(ISERROR('T203'!L2090),"",'T203'!L2090)</f>
        <v>10</v>
      </c>
      <c r="AP2090" s="216">
        <f t="shared" si="73"/>
        <v>1</v>
      </c>
    </row>
    <row r="2091" spans="38:42">
      <c r="AL2091" s="216" t="str">
        <f>IF(ISERROR(IF('T203'!B2091="","",'T203'!B2091)),"",IF('T203'!B2091="","",'T203'!B2091))</f>
        <v/>
      </c>
      <c r="AM2091" s="216" t="str">
        <f>IF(ISERROR(IF('T203'!K2091="","",'T203'!K2091)),"",IF('T203'!K2091="","",'T203'!K2091))</f>
        <v>A98002</v>
      </c>
      <c r="AN2091" s="216">
        <f t="shared" si="72"/>
        <v>2091</v>
      </c>
      <c r="AO2091" s="216" t="str">
        <f>IF(ISERROR('T203'!L2091),"",'T203'!L2091)</f>
        <v>2-10</v>
      </c>
      <c r="AP2091" s="216">
        <f t="shared" si="73"/>
        <v>1</v>
      </c>
    </row>
    <row r="2092" spans="38:42">
      <c r="AL2092" s="216" t="str">
        <f>IF(ISERROR(IF('T203'!B2092="","",'T203'!B2092)),"",IF('T203'!B2092="","",'T203'!B2092))</f>
        <v/>
      </c>
      <c r="AM2092" s="216" t="str">
        <f>IF(ISERROR(IF('T203'!K2092="","",'T203'!K2092)),"",IF('T203'!K2092="","",'T203'!K2092))</f>
        <v>A98002</v>
      </c>
      <c r="AN2092" s="216">
        <f t="shared" si="72"/>
        <v>2092</v>
      </c>
      <c r="AO2092" s="216" t="str">
        <f>IF(ISERROR('T203'!L2092),"",'T203'!L2092)</f>
        <v>2-11</v>
      </c>
      <c r="AP2092" s="216">
        <f t="shared" si="73"/>
        <v>1</v>
      </c>
    </row>
    <row r="2093" spans="38:42">
      <c r="AL2093" s="216" t="str">
        <f>IF(ISERROR(IF('T203'!B2093="","",'T203'!B2093)),"",IF('T203'!B2093="","",'T203'!B2093))</f>
        <v/>
      </c>
      <c r="AM2093" s="216" t="str">
        <f>IF(ISERROR(IF('T203'!K2093="","",'T203'!K2093)),"",IF('T203'!K2093="","",'T203'!K2093))</f>
        <v>A98002</v>
      </c>
      <c r="AN2093" s="216">
        <f t="shared" si="72"/>
        <v>2093</v>
      </c>
      <c r="AO2093" s="216" t="str">
        <f>IF(ISERROR('T203'!L2093),"",'T203'!L2093)</f>
        <v>6-11</v>
      </c>
      <c r="AP2093" s="216">
        <f t="shared" si="73"/>
        <v>1</v>
      </c>
    </row>
    <row r="2094" spans="38:42">
      <c r="AL2094" s="216" t="str">
        <f>IF(ISERROR(IF('T203'!B2094="","",'T203'!B2094)),"",IF('T203'!B2094="","",'T203'!B2094))</f>
        <v/>
      </c>
      <c r="AM2094" s="216" t="str">
        <f>IF(ISERROR(IF('T203'!K2094="","",'T203'!K2094)),"",IF('T203'!K2094="","",'T203'!K2094))</f>
        <v>A98002</v>
      </c>
      <c r="AN2094" s="216">
        <f t="shared" si="72"/>
        <v>2094</v>
      </c>
      <c r="AO2094" s="216" t="str">
        <f>IF(ISERROR('T203'!L2094),"",'T203'!L2094)</f>
        <v>6-7</v>
      </c>
      <c r="AP2094" s="216">
        <f t="shared" si="73"/>
        <v>1</v>
      </c>
    </row>
    <row r="2095" spans="38:42">
      <c r="AL2095" s="216" t="str">
        <f>IF(ISERROR(IF('T203'!B2095="","",'T203'!B2095)),"",IF('T203'!B2095="","",'T203'!B2095))</f>
        <v/>
      </c>
      <c r="AM2095" s="216" t="str">
        <f>IF(ISERROR(IF('T203'!K2095="","",'T203'!K2095)),"",IF('T203'!K2095="","",'T203'!K2095))</f>
        <v>A98004</v>
      </c>
      <c r="AN2095" s="216">
        <f t="shared" si="72"/>
        <v>2095</v>
      </c>
      <c r="AO2095" s="216" t="str">
        <f>IF(ISERROR('T203'!L2095),"",'T203'!L2095)</f>
        <v>2</v>
      </c>
      <c r="AP2095" s="216">
        <f t="shared" si="73"/>
        <v>1</v>
      </c>
    </row>
    <row r="2096" spans="38:42">
      <c r="AL2096" s="216" t="str">
        <f>IF(ISERROR(IF('T203'!B2096="","",'T203'!B2096)),"",IF('T203'!B2096="","",'T203'!B2096))</f>
        <v/>
      </c>
      <c r="AM2096" s="216" t="str">
        <f>IF(ISERROR(IF('T203'!K2096="","",'T203'!K2096)),"",IF('T203'!K2096="","",'T203'!K2096))</f>
        <v>A98006</v>
      </c>
      <c r="AN2096" s="216">
        <f t="shared" si="72"/>
        <v>2096</v>
      </c>
      <c r="AO2096" s="216" t="str">
        <f>IF(ISERROR('T203'!L2096),"",'T203'!L2096)</f>
        <v>2</v>
      </c>
      <c r="AP2096" s="216">
        <f t="shared" si="73"/>
        <v>1</v>
      </c>
    </row>
    <row r="2097" spans="38:42">
      <c r="AL2097" s="216" t="str">
        <f>IF(ISERROR(IF('T203'!B2097="","",'T203'!B2097)),"",IF('T203'!B2097="","",'T203'!B2097))</f>
        <v/>
      </c>
      <c r="AM2097" s="216" t="str">
        <f>IF(ISERROR(IF('T203'!K2097="","",'T203'!K2097)),"",IF('T203'!K2097="","",'T203'!K2097))</f>
        <v>A98008</v>
      </c>
      <c r="AN2097" s="216">
        <f t="shared" si="72"/>
        <v>2097</v>
      </c>
      <c r="AO2097" s="216" t="str">
        <f>IF(ISERROR('T203'!L2097),"",'T203'!L2097)</f>
        <v>2</v>
      </c>
      <c r="AP2097" s="216">
        <f t="shared" si="73"/>
        <v>1</v>
      </c>
    </row>
    <row r="2098" spans="38:42">
      <c r="AL2098" s="216" t="str">
        <f>IF(ISERROR(IF('T203'!B2098="","",'T203'!B2098)),"",IF('T203'!B2098="","",'T203'!B2098))</f>
        <v/>
      </c>
      <c r="AM2098" s="216" t="str">
        <f>IF(ISERROR(IF('T203'!K2098="","",'T203'!K2098)),"",IF('T203'!K2098="","",'T203'!K2098))</f>
        <v>A98010</v>
      </c>
      <c r="AN2098" s="216">
        <f t="shared" si="72"/>
        <v>2098</v>
      </c>
      <c r="AO2098" s="216" t="str">
        <f>IF(ISERROR('T203'!L2098),"",'T203'!L2098)</f>
        <v>15-20</v>
      </c>
      <c r="AP2098" s="216">
        <f t="shared" si="73"/>
        <v>1</v>
      </c>
    </row>
    <row r="2099" spans="38:42">
      <c r="AL2099" s="216" t="str">
        <f>IF(ISERROR(IF('T203'!B2099="","",'T203'!B2099)),"",IF('T203'!B2099="","",'T203'!B2099))</f>
        <v/>
      </c>
      <c r="AM2099" s="216" t="str">
        <f>IF(ISERROR(IF('T203'!K2099="","",'T203'!K2099)),"",IF('T203'!K2099="","",'T203'!K2099))</f>
        <v>A98010</v>
      </c>
      <c r="AN2099" s="216">
        <f t="shared" si="72"/>
        <v>2099</v>
      </c>
      <c r="AO2099" s="216" t="str">
        <f>IF(ISERROR('T203'!L2099),"",'T203'!L2099)</f>
        <v>15-23</v>
      </c>
      <c r="AP2099" s="216">
        <f t="shared" si="73"/>
        <v>1</v>
      </c>
    </row>
    <row r="2100" spans="38:42">
      <c r="AL2100" s="216" t="str">
        <f>IF(ISERROR(IF('T203'!B2100="","",'T203'!B2100)),"",IF('T203'!B2100="","",'T203'!B2100))</f>
        <v/>
      </c>
      <c r="AM2100" s="216" t="str">
        <f>IF(ISERROR(IF('T203'!K2100="","",'T203'!K2100)),"",IF('T203'!K2100="","",'T203'!K2100))</f>
        <v>A98010</v>
      </c>
      <c r="AN2100" s="216">
        <f t="shared" si="72"/>
        <v>2100</v>
      </c>
      <c r="AO2100" s="216" t="str">
        <f>IF(ISERROR('T203'!L2100),"",'T203'!L2100)</f>
        <v>15-29</v>
      </c>
      <c r="AP2100" s="216">
        <f t="shared" si="73"/>
        <v>1</v>
      </c>
    </row>
    <row r="2101" spans="38:42">
      <c r="AL2101" s="216" t="str">
        <f>IF(ISERROR(IF('T203'!B2101="","",'T203'!B2101)),"",IF('T203'!B2101="","",'T203'!B2101))</f>
        <v/>
      </c>
      <c r="AM2101" s="216" t="str">
        <f>IF(ISERROR(IF('T203'!K2101="","",'T203'!K2101)),"",IF('T203'!K2101="","",'T203'!K2101))</f>
        <v>A98010</v>
      </c>
      <c r="AN2101" s="216">
        <f t="shared" si="72"/>
        <v>2101</v>
      </c>
      <c r="AO2101" s="216" t="str">
        <f>IF(ISERROR('T203'!L2101),"",'T203'!L2101)</f>
        <v>21-29</v>
      </c>
      <c r="AP2101" s="216">
        <f t="shared" si="73"/>
        <v>1</v>
      </c>
    </row>
    <row r="2102" spans="38:42">
      <c r="AL2102" s="216" t="str">
        <f>IF(ISERROR(IF('T203'!B2102="","",'T203'!B2102)),"",IF('T203'!B2102="","",'T203'!B2102))</f>
        <v/>
      </c>
      <c r="AM2102" s="216" t="str">
        <f>IF(ISERROR(IF('T203'!K2102="","",'T203'!K2102)),"",IF('T203'!K2102="","",'T203'!K2102))</f>
        <v>A98010</v>
      </c>
      <c r="AN2102" s="216">
        <f t="shared" si="72"/>
        <v>2102</v>
      </c>
      <c r="AO2102" s="216" t="str">
        <f>IF(ISERROR('T203'!L2102),"",'T203'!L2102)</f>
        <v>5-10</v>
      </c>
      <c r="AP2102" s="216">
        <f t="shared" si="73"/>
        <v>1</v>
      </c>
    </row>
    <row r="2103" spans="38:42">
      <c r="AL2103" s="216" t="str">
        <f>IF(ISERROR(IF('T203'!B2103="","",'T203'!B2103)),"",IF('T203'!B2103="","",'T203'!B2103))</f>
        <v/>
      </c>
      <c r="AM2103" s="216" t="str">
        <f>IF(ISERROR(IF('T203'!K2103="","",'T203'!K2103)),"",IF('T203'!K2103="","",'T203'!K2103))</f>
        <v>A98010</v>
      </c>
      <c r="AN2103" s="216">
        <f t="shared" si="72"/>
        <v>2103</v>
      </c>
      <c r="AO2103" s="216" t="str">
        <f>IF(ISERROR('T203'!L2103),"",'T203'!L2103)</f>
        <v>5-14</v>
      </c>
      <c r="AP2103" s="216">
        <f t="shared" si="73"/>
        <v>1</v>
      </c>
    </row>
    <row r="2104" spans="38:42">
      <c r="AL2104" s="216" t="str">
        <f>IF(ISERROR(IF('T203'!B2104="","",'T203'!B2104)),"",IF('T203'!B2104="","",'T203'!B2104))</f>
        <v/>
      </c>
      <c r="AM2104" s="216" t="str">
        <f>IF(ISERROR(IF('T203'!K2104="","",'T203'!K2104)),"",IF('T203'!K2104="","",'T203'!K2104))</f>
        <v>A98010</v>
      </c>
      <c r="AN2104" s="216">
        <f t="shared" si="72"/>
        <v>2104</v>
      </c>
      <c r="AO2104" s="216" t="str">
        <f>IF(ISERROR('T203'!L2104),"",'T203'!L2104)</f>
        <v>5-20</v>
      </c>
      <c r="AP2104" s="216">
        <f t="shared" si="73"/>
        <v>1</v>
      </c>
    </row>
    <row r="2105" spans="38:42">
      <c r="AL2105" s="216" t="str">
        <f>IF(ISERROR(IF('T203'!B2105="","",'T203'!B2105)),"",IF('T203'!B2105="","",'T203'!B2105))</f>
        <v/>
      </c>
      <c r="AM2105" s="216" t="str">
        <f>IF(ISERROR(IF('T203'!K2105="","",'T203'!K2105)),"",IF('T203'!K2105="","",'T203'!K2105))</f>
        <v>A98012</v>
      </c>
      <c r="AN2105" s="216">
        <f t="shared" si="72"/>
        <v>2105</v>
      </c>
      <c r="AO2105" s="216" t="str">
        <f>IF(ISERROR('T203'!L2105),"",'T203'!L2105)</f>
        <v>3</v>
      </c>
      <c r="AP2105" s="216">
        <f t="shared" si="73"/>
        <v>1</v>
      </c>
    </row>
    <row r="2106" spans="38:42">
      <c r="AL2106" s="216" t="str">
        <f>IF(ISERROR(IF('T203'!B2106="","",'T203'!B2106)),"",IF('T203'!B2106="","",'T203'!B2106))</f>
        <v/>
      </c>
      <c r="AM2106" s="216" t="str">
        <f>IF(ISERROR(IF('T203'!K2106="","",'T203'!K2106)),"",IF('T203'!K2106="","",'T203'!K2106))</f>
        <v>A98014</v>
      </c>
      <c r="AN2106" s="216">
        <f t="shared" si="72"/>
        <v>2106</v>
      </c>
      <c r="AO2106" s="216" t="str">
        <f>IF(ISERROR('T203'!L2106),"",'T203'!L2106)</f>
        <v>1-3</v>
      </c>
      <c r="AP2106" s="216">
        <f t="shared" si="73"/>
        <v>1</v>
      </c>
    </row>
    <row r="2107" spans="38:42">
      <c r="AL2107" s="216" t="str">
        <f>IF(ISERROR(IF('T203'!B2107="","",'T203'!B2107)),"",IF('T203'!B2107="","",'T203'!B2107))</f>
        <v/>
      </c>
      <c r="AM2107" s="216" t="str">
        <f>IF(ISERROR(IF('T203'!K2107="","",'T203'!K2107)),"",IF('T203'!K2107="","",'T203'!K2107))</f>
        <v>A98014</v>
      </c>
      <c r="AN2107" s="216">
        <f t="shared" si="72"/>
        <v>2107</v>
      </c>
      <c r="AO2107" s="216" t="str">
        <f>IF(ISERROR('T203'!L2107),"",'T203'!L2107)</f>
        <v>4-11B</v>
      </c>
      <c r="AP2107" s="216">
        <f t="shared" si="73"/>
        <v>1</v>
      </c>
    </row>
    <row r="2108" spans="38:42">
      <c r="AL2108" s="216" t="str">
        <f>IF(ISERROR(IF('T203'!B2108="","",'T203'!B2108)),"",IF('T203'!B2108="","",'T203'!B2108))</f>
        <v/>
      </c>
      <c r="AM2108" s="216" t="str">
        <f>IF(ISERROR(IF('T203'!K2108="","",'T203'!K2108)),"",IF('T203'!K2108="","",'T203'!K2108))</f>
        <v>A98014</v>
      </c>
      <c r="AN2108" s="216">
        <f t="shared" si="72"/>
        <v>2108</v>
      </c>
      <c r="AO2108" s="216" t="str">
        <f>IF(ISERROR('T203'!L2108),"",'T203'!L2108)</f>
        <v>4-7</v>
      </c>
      <c r="AP2108" s="216">
        <f t="shared" si="73"/>
        <v>1</v>
      </c>
    </row>
    <row r="2109" spans="38:42">
      <c r="AL2109" s="216" t="str">
        <f>IF(ISERROR(IF('T203'!B2109="","",'T203'!B2109)),"",IF('T203'!B2109="","",'T203'!B2109))</f>
        <v/>
      </c>
      <c r="AM2109" s="216" t="str">
        <f>IF(ISERROR(IF('T203'!K2109="","",'T203'!K2109)),"",IF('T203'!K2109="","",'T203'!K2109))</f>
        <v>A98014</v>
      </c>
      <c r="AN2109" s="216">
        <f t="shared" si="72"/>
        <v>2109</v>
      </c>
      <c r="AO2109" s="216" t="str">
        <f>IF(ISERROR('T203'!L2109),"",'T203'!L2109)</f>
        <v>8-11B</v>
      </c>
      <c r="AP2109" s="216">
        <f t="shared" si="73"/>
        <v>1</v>
      </c>
    </row>
    <row r="2110" spans="38:42">
      <c r="AL2110" s="216" t="str">
        <f>IF(ISERROR(IF('T203'!B2110="","",'T203'!B2110)),"",IF('T203'!B2110="","",'T203'!B2110))</f>
        <v/>
      </c>
      <c r="AM2110" s="216" t="str">
        <f>IF(ISERROR(IF('T203'!K2110="","",'T203'!K2110)),"",IF('T203'!K2110="","",'T203'!K2110))</f>
        <v>A98016</v>
      </c>
      <c r="AN2110" s="216">
        <f t="shared" si="72"/>
        <v>2110</v>
      </c>
      <c r="AO2110" s="216" t="str">
        <f>IF(ISERROR('T203'!L2110),"",'T203'!L2110)</f>
        <v>1</v>
      </c>
      <c r="AP2110" s="216">
        <f t="shared" si="73"/>
        <v>1</v>
      </c>
    </row>
    <row r="2111" spans="38:42">
      <c r="AL2111" s="216" t="str">
        <f>IF(ISERROR(IF('T203'!B2111="","",'T203'!B2111)),"",IF('T203'!B2111="","",'T203'!B2111))</f>
        <v/>
      </c>
      <c r="AM2111" s="216" t="str">
        <f>IF(ISERROR(IF('T203'!K2111="","",'T203'!K2111)),"",IF('T203'!K2111="","",'T203'!K2111))</f>
        <v>A98016</v>
      </c>
      <c r="AN2111" s="216">
        <f t="shared" si="72"/>
        <v>2111</v>
      </c>
      <c r="AO2111" s="216" t="str">
        <f>IF(ISERROR('T203'!L2111),"",'T203'!L2111)</f>
        <v>1-7</v>
      </c>
      <c r="AP2111" s="216">
        <f t="shared" si="73"/>
        <v>1</v>
      </c>
    </row>
    <row r="2112" spans="38:42">
      <c r="AL2112" s="216" t="str">
        <f>IF(ISERROR(IF('T203'!B2112="","",'T203'!B2112)),"",IF('T203'!B2112="","",'T203'!B2112))</f>
        <v/>
      </c>
      <c r="AM2112" s="216" t="str">
        <f>IF(ISERROR(IF('T203'!K2112="","",'T203'!K2112)),"",IF('T203'!K2112="","",'T203'!K2112))</f>
        <v>A98016</v>
      </c>
      <c r="AN2112" s="216">
        <f t="shared" si="72"/>
        <v>2112</v>
      </c>
      <c r="AO2112" s="216" t="str">
        <f>IF(ISERROR('T203'!L2112),"",'T203'!L2112)</f>
        <v>2-5A</v>
      </c>
      <c r="AP2112" s="216">
        <f t="shared" si="73"/>
        <v>1</v>
      </c>
    </row>
    <row r="2113" spans="38:42">
      <c r="AL2113" s="216" t="str">
        <f>IF(ISERROR(IF('T203'!B2113="","",'T203'!B2113)),"",IF('T203'!B2113="","",'T203'!B2113))</f>
        <v/>
      </c>
      <c r="AM2113" s="216" t="str">
        <f>IF(ISERROR(IF('T203'!K2113="","",'T203'!K2113)),"",IF('T203'!K2113="","",'T203'!K2113))</f>
        <v>A98016</v>
      </c>
      <c r="AN2113" s="216">
        <f t="shared" si="72"/>
        <v>2113</v>
      </c>
      <c r="AO2113" s="216" t="str">
        <f>IF(ISERROR('T203'!L2113),"",'T203'!L2113)</f>
        <v>2-5B</v>
      </c>
      <c r="AP2113" s="216">
        <f t="shared" si="73"/>
        <v>1</v>
      </c>
    </row>
    <row r="2114" spans="38:42">
      <c r="AL2114" s="216" t="str">
        <f>IF(ISERROR(IF('T203'!B2114="","",'T203'!B2114)),"",IF('T203'!B2114="","",'T203'!B2114))</f>
        <v/>
      </c>
      <c r="AM2114" s="216" t="str">
        <f>IF(ISERROR(IF('T203'!K2114="","",'T203'!K2114)),"",IF('T203'!K2114="","",'T203'!K2114))</f>
        <v>A98016</v>
      </c>
      <c r="AN2114" s="216">
        <f t="shared" si="72"/>
        <v>2114</v>
      </c>
      <c r="AO2114" s="216" t="str">
        <f>IF(ISERROR('T203'!L2114),"",'T203'!L2114)</f>
        <v>3-5B</v>
      </c>
      <c r="AP2114" s="216">
        <f t="shared" si="73"/>
        <v>1</v>
      </c>
    </row>
    <row r="2115" spans="38:42">
      <c r="AL2115" s="216" t="str">
        <f>IF(ISERROR(IF('T203'!B2115="","",'T203'!B2115)),"",IF('T203'!B2115="","",'T203'!B2115))</f>
        <v/>
      </c>
      <c r="AM2115" s="216" t="str">
        <f>IF(ISERROR(IF('T203'!K2115="","",'T203'!K2115)),"",IF('T203'!K2115="","",'T203'!K2115))</f>
        <v>A98016</v>
      </c>
      <c r="AN2115" s="216">
        <f t="shared" si="72"/>
        <v>2115</v>
      </c>
      <c r="AO2115" s="216" t="str">
        <f>IF(ISERROR('T203'!L2115),"",'T203'!L2115)</f>
        <v>3-7</v>
      </c>
      <c r="AP2115" s="216">
        <f t="shared" si="73"/>
        <v>1</v>
      </c>
    </row>
    <row r="2116" spans="38:42">
      <c r="AL2116" s="216" t="str">
        <f>IF(ISERROR(IF('T203'!B2116="","",'T203'!B2116)),"",IF('T203'!B2116="","",'T203'!B2116))</f>
        <v/>
      </c>
      <c r="AM2116" s="216" t="str">
        <f>IF(ISERROR(IF('T203'!K2116="","",'T203'!K2116)),"",IF('T203'!K2116="","",'T203'!K2116))</f>
        <v>A98018</v>
      </c>
      <c r="AN2116" s="216">
        <f t="shared" si="72"/>
        <v>2116</v>
      </c>
      <c r="AO2116" s="216" t="str">
        <f>IF(ISERROR('T203'!L2116),"",'T203'!L2116)</f>
        <v xml:space="preserve"> </v>
      </c>
      <c r="AP2116" s="216">
        <f t="shared" si="73"/>
        <v>1</v>
      </c>
    </row>
    <row r="2117" spans="38:42">
      <c r="AL2117" s="216" t="str">
        <f>IF(ISERROR(IF('T203'!B2117="","",'T203'!B2117)),"",IF('T203'!B2117="","",'T203'!B2117))</f>
        <v/>
      </c>
      <c r="AM2117" s="216" t="str">
        <f>IF(ISERROR(IF('T203'!K2117="","",'T203'!K2117)),"",IF('T203'!K2117="","",'T203'!K2117))</f>
        <v>A98020</v>
      </c>
      <c r="AN2117" s="216">
        <f t="shared" si="72"/>
        <v>2117</v>
      </c>
      <c r="AO2117" s="216" t="str">
        <f>IF(ISERROR('T203'!L2117),"",'T203'!L2117)</f>
        <v>1</v>
      </c>
      <c r="AP2117" s="216">
        <f t="shared" si="73"/>
        <v>1</v>
      </c>
    </row>
    <row r="2118" spans="38:42">
      <c r="AL2118" s="216" t="str">
        <f>IF(ISERROR(IF('T203'!B2118="","",'T203'!B2118)),"",IF('T203'!B2118="","",'T203'!B2118))</f>
        <v/>
      </c>
      <c r="AM2118" s="216" t="str">
        <f>IF(ISERROR(IF('T203'!K2118="","",'T203'!K2118)),"",IF('T203'!K2118="","",'T203'!K2118))</f>
        <v>A98020</v>
      </c>
      <c r="AN2118" s="216">
        <f t="shared" si="72"/>
        <v>2118</v>
      </c>
      <c r="AO2118" s="216" t="str">
        <f>IF(ISERROR('T203'!L2118),"",'T203'!L2118)</f>
        <v>2A1</v>
      </c>
      <c r="AP2118" s="216">
        <f t="shared" si="73"/>
        <v>1</v>
      </c>
    </row>
    <row r="2119" spans="38:42">
      <c r="AL2119" s="216" t="str">
        <f>IF(ISERROR(IF('T203'!B2119="","",'T203'!B2119)),"",IF('T203'!B2119="","",'T203'!B2119))</f>
        <v/>
      </c>
      <c r="AM2119" s="216" t="str">
        <f>IF(ISERROR(IF('T203'!K2119="","",'T203'!K2119)),"",IF('T203'!K2119="","",'T203'!K2119))</f>
        <v>A98020</v>
      </c>
      <c r="AN2119" s="216">
        <f t="shared" si="72"/>
        <v>2119</v>
      </c>
      <c r="AO2119" s="216" t="str">
        <f>IF(ISERROR('T203'!L2119),"",'T203'!L2119)</f>
        <v>2A1-2A2</v>
      </c>
      <c r="AP2119" s="216">
        <f t="shared" si="73"/>
        <v>1</v>
      </c>
    </row>
    <row r="2120" spans="38:42">
      <c r="AL2120" s="216" t="str">
        <f>IF(ISERROR(IF('T203'!B2120="","",'T203'!B2120)),"",IF('T203'!B2120="","",'T203'!B2120))</f>
        <v/>
      </c>
      <c r="AM2120" s="216" t="str">
        <f>IF(ISERROR(IF('T203'!K2120="","",'T203'!K2120)),"",IF('T203'!K2120="","",'T203'!K2120))</f>
        <v>A98020</v>
      </c>
      <c r="AN2120" s="216">
        <f t="shared" si="72"/>
        <v>2120</v>
      </c>
      <c r="AO2120" s="216" t="str">
        <f>IF(ISERROR('T203'!L2120),"",'T203'!L2120)</f>
        <v>2A2</v>
      </c>
      <c r="AP2120" s="216">
        <f t="shared" si="73"/>
        <v>1</v>
      </c>
    </row>
    <row r="2121" spans="38:42">
      <c r="AL2121" s="216" t="str">
        <f>IF(ISERROR(IF('T203'!B2121="","",'T203'!B2121)),"",IF('T203'!B2121="","",'T203'!B2121))</f>
        <v/>
      </c>
      <c r="AM2121" s="216" t="str">
        <f>IF(ISERROR(IF('T203'!K2121="","",'T203'!K2121)),"",IF('T203'!K2121="","",'T203'!K2121))</f>
        <v>A98020</v>
      </c>
      <c r="AN2121" s="216">
        <f t="shared" si="72"/>
        <v>2121</v>
      </c>
      <c r="AO2121" s="216" t="str">
        <f>IF(ISERROR('T203'!L2121),"",'T203'!L2121)</f>
        <v>2B-3</v>
      </c>
      <c r="AP2121" s="216">
        <f t="shared" si="73"/>
        <v>1</v>
      </c>
    </row>
    <row r="2122" spans="38:42">
      <c r="AL2122" s="216" t="str">
        <f>IF(ISERROR(IF('T203'!B2122="","",'T203'!B2122)),"",IF('T203'!B2122="","",'T203'!B2122))</f>
        <v/>
      </c>
      <c r="AM2122" s="216" t="str">
        <f>IF(ISERROR(IF('T203'!K2122="","",'T203'!K2122)),"",IF('T203'!K2122="","",'T203'!K2122))</f>
        <v>A98020</v>
      </c>
      <c r="AN2122" s="216">
        <f t="shared" si="72"/>
        <v>2122</v>
      </c>
      <c r="AO2122" s="216" t="str">
        <f>IF(ISERROR('T203'!L2122),"",'T203'!L2122)</f>
        <v>2B1-3</v>
      </c>
      <c r="AP2122" s="216">
        <f t="shared" si="73"/>
        <v>1</v>
      </c>
    </row>
    <row r="2123" spans="38:42">
      <c r="AL2123" s="216" t="str">
        <f>IF(ISERROR(IF('T203'!B2123="","",'T203'!B2123)),"",IF('T203'!B2123="","",'T203'!B2123))</f>
        <v/>
      </c>
      <c r="AM2123" s="216" t="str">
        <f>IF(ISERROR(IF('T203'!K2123="","",'T203'!K2123)),"",IF('T203'!K2123="","",'T203'!K2123))</f>
        <v>A98020</v>
      </c>
      <c r="AN2123" s="216">
        <f t="shared" si="72"/>
        <v>2123</v>
      </c>
      <c r="AO2123" s="216" t="str">
        <f>IF(ISERROR('T203'!L2123),"",'T203'!L2123)</f>
        <v>2B1-7</v>
      </c>
      <c r="AP2123" s="216">
        <f t="shared" si="73"/>
        <v>1</v>
      </c>
    </row>
    <row r="2124" spans="38:42">
      <c r="AL2124" s="216" t="str">
        <f>IF(ISERROR(IF('T203'!B2124="","",'T203'!B2124)),"",IF('T203'!B2124="","",'T203'!B2124))</f>
        <v/>
      </c>
      <c r="AM2124" s="216" t="str">
        <f>IF(ISERROR(IF('T203'!K2124="","",'T203'!K2124)),"",IF('T203'!K2124="","",'T203'!K2124))</f>
        <v>A98020</v>
      </c>
      <c r="AN2124" s="216">
        <f t="shared" si="72"/>
        <v>2124</v>
      </c>
      <c r="AO2124" s="216" t="str">
        <f>IF(ISERROR('T203'!L2124),"",'T203'!L2124)</f>
        <v>4-7</v>
      </c>
      <c r="AP2124" s="216">
        <f t="shared" si="73"/>
        <v>1</v>
      </c>
    </row>
    <row r="2125" spans="38:42">
      <c r="AL2125" s="216" t="str">
        <f>IF(ISERROR(IF('T203'!B2125="","",'T203'!B2125)),"",IF('T203'!B2125="","",'T203'!B2125))</f>
        <v/>
      </c>
      <c r="AM2125" s="216" t="str">
        <f>IF(ISERROR(IF('T203'!K2125="","",'T203'!K2125)),"",IF('T203'!K2125="","",'T203'!K2125))</f>
        <v>A98502</v>
      </c>
      <c r="AN2125" s="216">
        <f t="shared" ref="AN2125:AN2188" si="74">1+AN2124</f>
        <v>2125</v>
      </c>
      <c r="AO2125" s="216" t="str">
        <f>IF(ISERROR('T203'!L2125),"",'T203'!L2125)</f>
        <v xml:space="preserve"> </v>
      </c>
      <c r="AP2125" s="216">
        <f t="shared" si="73"/>
        <v>1</v>
      </c>
    </row>
    <row r="2126" spans="38:42">
      <c r="AL2126" s="216" t="str">
        <f>IF(ISERROR(IF('T203'!B2126="","",'T203'!B2126)),"",IF('T203'!B2126="","",'T203'!B2126))</f>
        <v/>
      </c>
      <c r="AM2126" s="216" t="str">
        <f>IF(ISERROR(IF('T203'!K2126="","",'T203'!K2126)),"",IF('T203'!K2126="","",'T203'!K2126))</f>
        <v>A98502</v>
      </c>
      <c r="AN2126" s="216">
        <f t="shared" si="74"/>
        <v>2126</v>
      </c>
      <c r="AO2126" s="216" t="str">
        <f>IF(ISERROR('T203'!L2126),"",'T203'!L2126)</f>
        <v xml:space="preserve"> </v>
      </c>
      <c r="AP2126" s="216">
        <f t="shared" si="73"/>
        <v>1</v>
      </c>
    </row>
    <row r="2127" spans="38:42">
      <c r="AL2127" s="216" t="str">
        <f>IF(ISERROR(IF('T203'!B2127="","",'T203'!B2127)),"",IF('T203'!B2127="","",'T203'!B2127))</f>
        <v/>
      </c>
      <c r="AM2127" s="216" t="str">
        <f>IF(ISERROR(IF('T203'!K2127="","",'T203'!K2127)),"",IF('T203'!K2127="","",'T203'!K2127))</f>
        <v>A98504</v>
      </c>
      <c r="AN2127" s="216">
        <f t="shared" si="74"/>
        <v>2127</v>
      </c>
      <c r="AO2127" s="216" t="str">
        <f>IF(ISERROR('T203'!L2127),"",'T203'!L2127)</f>
        <v xml:space="preserve"> </v>
      </c>
      <c r="AP2127" s="216">
        <f t="shared" si="73"/>
        <v>1</v>
      </c>
    </row>
    <row r="2128" spans="38:42">
      <c r="AL2128" s="216" t="str">
        <f>IF(ISERROR(IF('T203'!B2128="","",'T203'!B2128)),"",IF('T203'!B2128="","",'T203'!B2128))</f>
        <v/>
      </c>
      <c r="AM2128" s="216" t="str">
        <f>IF(ISERROR(IF('T203'!K2128="","",'T203'!K2128)),"",IF('T203'!K2128="","",'T203'!K2128))</f>
        <v>A98504</v>
      </c>
      <c r="AN2128" s="216">
        <f t="shared" si="74"/>
        <v>2128</v>
      </c>
      <c r="AO2128" s="216" t="str">
        <f>IF(ISERROR('T203'!L2128),"",'T203'!L2128)</f>
        <v xml:space="preserve"> </v>
      </c>
      <c r="AP2128" s="216">
        <f t="shared" ref="AP2128:AP2191" si="75">IF(AO2128="",0,1)</f>
        <v>1</v>
      </c>
    </row>
    <row r="2129" spans="38:42">
      <c r="AL2129" s="216" t="str">
        <f>IF(ISERROR(IF('T203'!B2129="","",'T203'!B2129)),"",IF('T203'!B2129="","",'T203'!B2129))</f>
        <v/>
      </c>
      <c r="AM2129" s="216" t="str">
        <f>IF(ISERROR(IF('T203'!K2129="","",'T203'!K2129)),"",IF('T203'!K2129="","",'T203'!K2129))</f>
        <v>A98505</v>
      </c>
      <c r="AN2129" s="216">
        <f t="shared" si="74"/>
        <v>2129</v>
      </c>
      <c r="AO2129" s="216" t="str">
        <f>IF(ISERROR('T203'!L2129),"",'T203'!L2129)</f>
        <v xml:space="preserve"> </v>
      </c>
      <c r="AP2129" s="216">
        <f t="shared" si="75"/>
        <v>1</v>
      </c>
    </row>
    <row r="2130" spans="38:42">
      <c r="AL2130" s="216" t="str">
        <f>IF(ISERROR(IF('T203'!B2130="","",'T203'!B2130)),"",IF('T203'!B2130="","",'T203'!B2130))</f>
        <v/>
      </c>
      <c r="AM2130" s="216" t="str">
        <f>IF(ISERROR(IF('T203'!K2130="","",'T203'!K2130)),"",IF('T203'!K2130="","",'T203'!K2130))</f>
        <v>A98506</v>
      </c>
      <c r="AN2130" s="216">
        <f t="shared" si="74"/>
        <v>2130</v>
      </c>
      <c r="AO2130" s="216" t="str">
        <f>IF(ISERROR('T203'!L2130),"",'T203'!L2130)</f>
        <v xml:space="preserve"> </v>
      </c>
      <c r="AP2130" s="216">
        <f t="shared" si="75"/>
        <v>1</v>
      </c>
    </row>
    <row r="2131" spans="38:42">
      <c r="AL2131" s="216" t="str">
        <f>IF(ISERROR(IF('T203'!B2131="","",'T203'!B2131)),"",IF('T203'!B2131="","",'T203'!B2131))</f>
        <v/>
      </c>
      <c r="AM2131" s="216" t="str">
        <f>IF(ISERROR(IF('T203'!K2131="","",'T203'!K2131)),"",IF('T203'!K2131="","",'T203'!K2131))</f>
        <v>A98508</v>
      </c>
      <c r="AN2131" s="216">
        <f t="shared" si="74"/>
        <v>2131</v>
      </c>
      <c r="AO2131" s="216" t="str">
        <f>IF(ISERROR('T203'!L2131),"",'T203'!L2131)</f>
        <v xml:space="preserve"> </v>
      </c>
      <c r="AP2131" s="216">
        <f t="shared" si="75"/>
        <v>1</v>
      </c>
    </row>
    <row r="2132" spans="38:42">
      <c r="AL2132" s="216" t="str">
        <f>IF(ISERROR(IF('T203'!B2132="","",'T203'!B2132)),"",IF('T203'!B2132="","",'T203'!B2132))</f>
        <v/>
      </c>
      <c r="AM2132" s="216" t="str">
        <f>IF(ISERROR(IF('T203'!K2132="","",'T203'!K2132)),"",IF('T203'!K2132="","",'T203'!K2132))</f>
        <v>A98510</v>
      </c>
      <c r="AN2132" s="216">
        <f t="shared" si="74"/>
        <v>2132</v>
      </c>
      <c r="AO2132" s="216" t="str">
        <f>IF(ISERROR('T203'!L2132),"",'T203'!L2132)</f>
        <v xml:space="preserve"> </v>
      </c>
      <c r="AP2132" s="216">
        <f t="shared" si="75"/>
        <v>1</v>
      </c>
    </row>
    <row r="2133" spans="38:42">
      <c r="AL2133" s="216" t="str">
        <f>IF(ISERROR(IF('T203'!B2133="","",'T203'!B2133)),"",IF('T203'!B2133="","",'T203'!B2133))</f>
        <v/>
      </c>
      <c r="AM2133" s="216" t="str">
        <f>IF(ISERROR(IF('T203'!K2133="","",'T203'!K2133)),"",IF('T203'!K2133="","",'T203'!K2133))</f>
        <v>A98512</v>
      </c>
      <c r="AN2133" s="216">
        <f t="shared" si="74"/>
        <v>2133</v>
      </c>
      <c r="AO2133" s="216" t="str">
        <f>IF(ISERROR('T203'!L2133),"",'T203'!L2133)</f>
        <v xml:space="preserve"> </v>
      </c>
      <c r="AP2133" s="216">
        <f t="shared" si="75"/>
        <v>1</v>
      </c>
    </row>
    <row r="2134" spans="38:42">
      <c r="AL2134" s="216" t="str">
        <f>IF(ISERROR(IF('T203'!B2134="","",'T203'!B2134)),"",IF('T203'!B2134="","",'T203'!B2134))</f>
        <v/>
      </c>
      <c r="AM2134" s="216" t="str">
        <f>IF(ISERROR(IF('T203'!K2134="","",'T203'!K2134)),"",IF('T203'!K2134="","",'T203'!K2134))</f>
        <v>A98514</v>
      </c>
      <c r="AN2134" s="216">
        <f t="shared" si="74"/>
        <v>2134</v>
      </c>
      <c r="AO2134" s="216" t="str">
        <f>IF(ISERROR('T203'!L2134),"",'T203'!L2134)</f>
        <v xml:space="preserve"> </v>
      </c>
      <c r="AP2134" s="216">
        <f t="shared" si="75"/>
        <v>1</v>
      </c>
    </row>
    <row r="2135" spans="38:42">
      <c r="AL2135" s="216" t="str">
        <f>IF(ISERROR(IF('T203'!B2135="","",'T203'!B2135)),"",IF('T203'!B2135="","",'T203'!B2135))</f>
        <v/>
      </c>
      <c r="AM2135" s="216" t="str">
        <f>IF(ISERROR(IF('T203'!K2135="","",'T203'!K2135)),"",IF('T203'!K2135="","",'T203'!K2135))</f>
        <v>A98516</v>
      </c>
      <c r="AN2135" s="216">
        <f t="shared" si="74"/>
        <v>2135</v>
      </c>
      <c r="AO2135" s="216" t="str">
        <f>IF(ISERROR('T203'!L2135),"",'T203'!L2135)</f>
        <v xml:space="preserve"> </v>
      </c>
      <c r="AP2135" s="216">
        <f t="shared" si="75"/>
        <v>1</v>
      </c>
    </row>
    <row r="2136" spans="38:42">
      <c r="AL2136" s="216" t="str">
        <f>IF(ISERROR(IF('T203'!B2136="","",'T203'!B2136)),"",IF('T203'!B2136="","",'T203'!B2136))</f>
        <v/>
      </c>
      <c r="AM2136" s="216" t="str">
        <f>IF(ISERROR(IF('T203'!K2136="","",'T203'!K2136)),"",IF('T203'!K2136="","",'T203'!K2136))</f>
        <v>A98518</v>
      </c>
      <c r="AN2136" s="216">
        <f t="shared" si="74"/>
        <v>2136</v>
      </c>
      <c r="AO2136" s="216" t="str">
        <f>IF(ISERROR('T203'!L2136),"",'T203'!L2136)</f>
        <v xml:space="preserve"> </v>
      </c>
      <c r="AP2136" s="216">
        <f t="shared" si="75"/>
        <v>1</v>
      </c>
    </row>
    <row r="2137" spans="38:42">
      <c r="AL2137" s="216" t="str">
        <f>IF(ISERROR(IF('T203'!B2137="","",'T203'!B2137)),"",IF('T203'!B2137="","",'T203'!B2137))</f>
        <v/>
      </c>
      <c r="AM2137" s="216" t="str">
        <f>IF(ISERROR(IF('T203'!K2137="","",'T203'!K2137)),"",IF('T203'!K2137="","",'T203'!K2137))</f>
        <v>A98520</v>
      </c>
      <c r="AN2137" s="216">
        <f t="shared" si="74"/>
        <v>2137</v>
      </c>
      <c r="AO2137" s="216" t="str">
        <f>IF(ISERROR('T203'!L2137),"",'T203'!L2137)</f>
        <v xml:space="preserve"> </v>
      </c>
      <c r="AP2137" s="216">
        <f t="shared" si="75"/>
        <v>1</v>
      </c>
    </row>
    <row r="2138" spans="38:42">
      <c r="AL2138" s="216" t="str">
        <f>IF(ISERROR(IF('T203'!B2138="","",'T203'!B2138)),"",IF('T203'!B2138="","",'T203'!B2138))</f>
        <v/>
      </c>
      <c r="AM2138" s="216" t="str">
        <f>IF(ISERROR(IF('T203'!K2138="","",'T203'!K2138)),"",IF('T203'!K2138="","",'T203'!K2138))</f>
        <v>A98522</v>
      </c>
      <c r="AN2138" s="216">
        <f t="shared" si="74"/>
        <v>2138</v>
      </c>
      <c r="AO2138" s="216" t="str">
        <f>IF(ISERROR('T203'!L2138),"",'T203'!L2138)</f>
        <v xml:space="preserve"> </v>
      </c>
      <c r="AP2138" s="216">
        <f t="shared" si="75"/>
        <v>1</v>
      </c>
    </row>
    <row r="2139" spans="38:42">
      <c r="AL2139" s="216" t="str">
        <f>IF(ISERROR(IF('T203'!B2139="","",'T203'!B2139)),"",IF('T203'!B2139="","",'T203'!B2139))</f>
        <v/>
      </c>
      <c r="AM2139" s="216" t="str">
        <f>IF(ISERROR(IF('T203'!K2139="","",'T203'!K2139)),"",IF('T203'!K2139="","",'T203'!K2139))</f>
        <v>A98524</v>
      </c>
      <c r="AN2139" s="216">
        <f t="shared" si="74"/>
        <v>2139</v>
      </c>
      <c r="AO2139" s="216" t="str">
        <f>IF(ISERROR('T203'!L2139),"",'T203'!L2139)</f>
        <v xml:space="preserve"> </v>
      </c>
      <c r="AP2139" s="216">
        <f t="shared" si="75"/>
        <v>1</v>
      </c>
    </row>
    <row r="2140" spans="38:42">
      <c r="AL2140" s="216" t="str">
        <f>IF(ISERROR(IF('T203'!B2140="","",'T203'!B2140)),"",IF('T203'!B2140="","",'T203'!B2140))</f>
        <v/>
      </c>
      <c r="AM2140" s="216" t="str">
        <f>IF(ISERROR(IF('T203'!K2140="","",'T203'!K2140)),"",IF('T203'!K2140="","",'T203'!K2140))</f>
        <v>A98526</v>
      </c>
      <c r="AN2140" s="216">
        <f t="shared" si="74"/>
        <v>2140</v>
      </c>
      <c r="AO2140" s="216" t="str">
        <f>IF(ISERROR('T203'!L2140),"",'T203'!L2140)</f>
        <v xml:space="preserve"> </v>
      </c>
      <c r="AP2140" s="216">
        <f t="shared" si="75"/>
        <v>1</v>
      </c>
    </row>
    <row r="2141" spans="38:42">
      <c r="AL2141" s="216" t="str">
        <f>IF(ISERROR(IF('T203'!B2141="","",'T203'!B2141)),"",IF('T203'!B2141="","",'T203'!B2141))</f>
        <v/>
      </c>
      <c r="AM2141" s="216" t="str">
        <f>IF(ISERROR(IF('T203'!K2141="","",'T203'!K2141)),"",IF('T203'!K2141="","",'T203'!K2141))</f>
        <v>A99002</v>
      </c>
      <c r="AN2141" s="216">
        <f t="shared" si="74"/>
        <v>2141</v>
      </c>
      <c r="AO2141" s="216" t="str">
        <f>IF(ISERROR('T203'!L2141),"",'T203'!L2141)</f>
        <v>3-7</v>
      </c>
      <c r="AP2141" s="216">
        <f t="shared" si="75"/>
        <v>1</v>
      </c>
    </row>
    <row r="2142" spans="38:42">
      <c r="AL2142" s="216" t="str">
        <f>IF(ISERROR(IF('T203'!B2142="","",'T203'!B2142)),"",IF('T203'!B2142="","",'T203'!B2142))</f>
        <v/>
      </c>
      <c r="AM2142" s="216" t="str">
        <f>IF(ISERROR(IF('T203'!K2142="","",'T203'!K2142)),"",IF('T203'!K2142="","",'T203'!K2142))</f>
        <v>A99002</v>
      </c>
      <c r="AN2142" s="216">
        <f t="shared" si="74"/>
        <v>2142</v>
      </c>
      <c r="AO2142" s="216" t="str">
        <f>IF(ISERROR('T203'!L2142),"",'T203'!L2142)</f>
        <v>8</v>
      </c>
      <c r="AP2142" s="216">
        <f t="shared" si="75"/>
        <v>1</v>
      </c>
    </row>
    <row r="2143" spans="38:42">
      <c r="AL2143" s="216" t="str">
        <f>IF(ISERROR(IF('T203'!B2143="","",'T203'!B2143)),"",IF('T203'!B2143="","",'T203'!B2143))</f>
        <v/>
      </c>
      <c r="AM2143" s="216" t="str">
        <f>IF(ISERROR(IF('T203'!K2143="","",'T203'!K2143)),"",IF('T203'!K2143="","",'T203'!K2143))</f>
        <v>A99004</v>
      </c>
      <c r="AN2143" s="216">
        <f t="shared" si="74"/>
        <v>2143</v>
      </c>
      <c r="AO2143" s="216" t="str">
        <f>IF(ISERROR('T203'!L2143),"",'T203'!L2143)</f>
        <v xml:space="preserve"> </v>
      </c>
      <c r="AP2143" s="216">
        <f t="shared" si="75"/>
        <v>1</v>
      </c>
    </row>
    <row r="2144" spans="38:42">
      <c r="AL2144" s="216" t="str">
        <f>IF(ISERROR(IF('T203'!B2144="","",'T203'!B2144)),"",IF('T203'!B2144="","",'T203'!B2144))</f>
        <v/>
      </c>
      <c r="AM2144" s="216" t="str">
        <f>IF(ISERROR(IF('T203'!K2144="","",'T203'!K2144)),"",IF('T203'!K2144="","",'T203'!K2144))</f>
        <v>A99004</v>
      </c>
      <c r="AN2144" s="216">
        <f t="shared" si="74"/>
        <v>2144</v>
      </c>
      <c r="AO2144" s="216" t="str">
        <f>IF(ISERROR('T203'!L2144),"",'T203'!L2144)</f>
        <v xml:space="preserve"> </v>
      </c>
      <c r="AP2144" s="216">
        <f t="shared" si="75"/>
        <v>1</v>
      </c>
    </row>
    <row r="2145" spans="38:42">
      <c r="AL2145" s="216" t="str">
        <f>IF(ISERROR(IF('T203'!B2145="","",'T203'!B2145)),"",IF('T203'!B2145="","",'T203'!B2145))</f>
        <v/>
      </c>
      <c r="AM2145" s="216" t="str">
        <f>IF(ISERROR(IF('T203'!K2145="","",'T203'!K2145)),"",IF('T203'!K2145="","",'T203'!K2145))</f>
        <v>A99502</v>
      </c>
      <c r="AN2145" s="216">
        <f t="shared" si="74"/>
        <v>2145</v>
      </c>
      <c r="AO2145" s="216" t="str">
        <f>IF(ISERROR('T203'!L2145),"",'T203'!L2145)</f>
        <v xml:space="preserve"> </v>
      </c>
      <c r="AP2145" s="216">
        <f t="shared" si="75"/>
        <v>1</v>
      </c>
    </row>
    <row r="2146" spans="38:42">
      <c r="AL2146" s="216" t="str">
        <f>IF(ISERROR(IF('T203'!B2146="","",'T203'!B2146)),"",IF('T203'!B2146="","",'T203'!B2146))</f>
        <v/>
      </c>
      <c r="AM2146" s="216" t="str">
        <f>IF(ISERROR(IF('T203'!K2146="","",'T203'!K2146)),"",IF('T203'!K2146="","",'T203'!K2146))</f>
        <v>A99502</v>
      </c>
      <c r="AN2146" s="216">
        <f t="shared" si="74"/>
        <v>2146</v>
      </c>
      <c r="AO2146" s="216" t="str">
        <f>IF(ISERROR('T203'!L2146),"",'T203'!L2146)</f>
        <v xml:space="preserve"> </v>
      </c>
      <c r="AP2146" s="216">
        <f t="shared" si="75"/>
        <v>1</v>
      </c>
    </row>
    <row r="2147" spans="38:42">
      <c r="AL2147" s="216" t="str">
        <f>IF(ISERROR(IF('T203'!B2147="","",'T203'!B2147)),"",IF('T203'!B2147="","",'T203'!B2147))</f>
        <v/>
      </c>
      <c r="AM2147" s="216" t="str">
        <f>IF(ISERROR(IF('T203'!K2147="","",'T203'!K2147)),"",IF('T203'!K2147="","",'T203'!K2147))</f>
        <v>A99504</v>
      </c>
      <c r="AN2147" s="216">
        <f t="shared" si="74"/>
        <v>2147</v>
      </c>
      <c r="AO2147" s="216" t="str">
        <f>IF(ISERROR('T203'!L2147),"",'T203'!L2147)</f>
        <v xml:space="preserve"> </v>
      </c>
      <c r="AP2147" s="216">
        <f t="shared" si="75"/>
        <v>1</v>
      </c>
    </row>
    <row r="2148" spans="38:42">
      <c r="AL2148" s="216" t="str">
        <f>IF(ISERROR(IF('T203'!B2148="","",'T203'!B2148)),"",IF('T203'!B2148="","",'T203'!B2148))</f>
        <v/>
      </c>
      <c r="AM2148" s="216" t="str">
        <f>IF(ISERROR(IF('T203'!K2148="","",'T203'!K2148)),"",IF('T203'!K2148="","",'T203'!K2148))</f>
        <v>A99506</v>
      </c>
      <c r="AN2148" s="216">
        <f t="shared" si="74"/>
        <v>2148</v>
      </c>
      <c r="AO2148" s="216" t="str">
        <f>IF(ISERROR('T203'!L2148),"",'T203'!L2148)</f>
        <v xml:space="preserve"> </v>
      </c>
      <c r="AP2148" s="216">
        <f t="shared" si="75"/>
        <v>1</v>
      </c>
    </row>
    <row r="2149" spans="38:42">
      <c r="AL2149" s="216" t="str">
        <f>IF(ISERROR(IF('T203'!B2149="","",'T203'!B2149)),"",IF('T203'!B2149="","",'T203'!B2149))</f>
        <v/>
      </c>
      <c r="AM2149" s="216" t="str">
        <f>IF(ISERROR(IF('T203'!K2149="","",'T203'!K2149)),"",IF('T203'!K2149="","",'T203'!K2149))</f>
        <v>A99508</v>
      </c>
      <c r="AN2149" s="216">
        <f t="shared" si="74"/>
        <v>2149</v>
      </c>
      <c r="AO2149" s="216" t="str">
        <f>IF(ISERROR('T203'!L2149),"",'T203'!L2149)</f>
        <v xml:space="preserve"> </v>
      </c>
      <c r="AP2149" s="216">
        <f t="shared" si="75"/>
        <v>1</v>
      </c>
    </row>
    <row r="2150" spans="38:42">
      <c r="AL2150" s="216" t="str">
        <f>IF(ISERROR(IF('T203'!B2150="","",'T203'!B2150)),"",IF('T203'!B2150="","",'T203'!B2150))</f>
        <v/>
      </c>
      <c r="AM2150" s="216" t="str">
        <f>IF(ISERROR(IF('T203'!K2150="","",'T203'!K2150)),"",IF('T203'!K2150="","",'T203'!K2150))</f>
        <v>A99510</v>
      </c>
      <c r="AN2150" s="216">
        <f t="shared" si="74"/>
        <v>2150</v>
      </c>
      <c r="AO2150" s="216" t="str">
        <f>IF(ISERROR('T203'!L2150),"",'T203'!L2150)</f>
        <v xml:space="preserve"> </v>
      </c>
      <c r="AP2150" s="216">
        <f t="shared" si="75"/>
        <v>1</v>
      </c>
    </row>
    <row r="2151" spans="38:42">
      <c r="AL2151" s="216" t="str">
        <f>IF(ISERROR(IF('T203'!B2151="","",'T203'!B2151)),"",IF('T203'!B2151="","",'T203'!B2151))</f>
        <v/>
      </c>
      <c r="AM2151" s="216" t="str">
        <f>IF(ISERROR(IF('T203'!K2151="","",'T203'!K2151)),"",IF('T203'!K2151="","",'T203'!K2151))</f>
        <v>A99510</v>
      </c>
      <c r="AN2151" s="216">
        <f t="shared" si="74"/>
        <v>2151</v>
      </c>
      <c r="AO2151" s="216" t="str">
        <f>IF(ISERROR('T203'!L2151),"",'T203'!L2151)</f>
        <v xml:space="preserve"> </v>
      </c>
      <c r="AP2151" s="216">
        <f t="shared" si="75"/>
        <v>1</v>
      </c>
    </row>
    <row r="2152" spans="38:42">
      <c r="AL2152" s="216" t="str">
        <f>IF(ISERROR(IF('T203'!B2152="","",'T203'!B2152)),"",IF('T203'!B2152="","",'T203'!B2152))</f>
        <v/>
      </c>
      <c r="AM2152" s="216" t="str">
        <f>IF(ISERROR(IF('T203'!K2152="","",'T203'!K2152)),"",IF('T203'!K2152="","",'T203'!K2152))</f>
        <v>A99512</v>
      </c>
      <c r="AN2152" s="216">
        <f t="shared" si="74"/>
        <v>2152</v>
      </c>
      <c r="AO2152" s="216" t="str">
        <f>IF(ISERROR('T203'!L2152),"",'T203'!L2152)</f>
        <v xml:space="preserve"> </v>
      </c>
      <c r="AP2152" s="216">
        <f t="shared" si="75"/>
        <v>1</v>
      </c>
    </row>
    <row r="2153" spans="38:42">
      <c r="AL2153" s="216" t="str">
        <f>IF(ISERROR(IF('T203'!B2153="","",'T203'!B2153)),"",IF('T203'!B2153="","",'T203'!B2153))</f>
        <v/>
      </c>
      <c r="AM2153" s="216" t="str">
        <f>IF(ISERROR(IF('T203'!K2153="","",'T203'!K2153)),"",IF('T203'!K2153="","",'T203'!K2153))</f>
        <v>A99514</v>
      </c>
      <c r="AN2153" s="216">
        <f t="shared" si="74"/>
        <v>2153</v>
      </c>
      <c r="AO2153" s="216" t="str">
        <f>IF(ISERROR('T203'!L2153),"",'T203'!L2153)</f>
        <v xml:space="preserve"> </v>
      </c>
      <c r="AP2153" s="216">
        <f t="shared" si="75"/>
        <v>1</v>
      </c>
    </row>
    <row r="2154" spans="38:42">
      <c r="AL2154" s="216" t="str">
        <f>IF(ISERROR(IF('T203'!B2154="","",'T203'!B2154)),"",IF('T203'!B2154="","",'T203'!B2154))</f>
        <v/>
      </c>
      <c r="AM2154" s="216" t="str">
        <f>IF(ISERROR(IF('T203'!K2154="","",'T203'!K2154)),"",IF('T203'!K2154="","",'T203'!K2154))</f>
        <v>A99516</v>
      </c>
      <c r="AN2154" s="216">
        <f t="shared" si="74"/>
        <v>2154</v>
      </c>
      <c r="AO2154" s="216" t="str">
        <f>IF(ISERROR('T203'!L2154),"",'T203'!L2154)</f>
        <v xml:space="preserve"> </v>
      </c>
      <c r="AP2154" s="216">
        <f t="shared" si="75"/>
        <v>1</v>
      </c>
    </row>
    <row r="2155" spans="38:42">
      <c r="AL2155" s="216" t="str">
        <f>IF(ISERROR(IF('T203'!B2155="","",'T203'!B2155)),"",IF('T203'!B2155="","",'T203'!B2155))</f>
        <v/>
      </c>
      <c r="AM2155" s="216" t="str">
        <f>IF(ISERROR(IF('T203'!K2155="","",'T203'!K2155)),"",IF('T203'!K2155="","",'T203'!K2155))</f>
        <v>A99518</v>
      </c>
      <c r="AN2155" s="216">
        <f t="shared" si="74"/>
        <v>2155</v>
      </c>
      <c r="AO2155" s="216" t="str">
        <f>IF(ISERROR('T203'!L2155),"",'T203'!L2155)</f>
        <v xml:space="preserve"> </v>
      </c>
      <c r="AP2155" s="216">
        <f t="shared" si="75"/>
        <v>1</v>
      </c>
    </row>
    <row r="2156" spans="38:42">
      <c r="AL2156" s="216" t="str">
        <f>IF(ISERROR(IF('T203'!B2156="","",'T203'!B2156)),"",IF('T203'!B2156="","",'T203'!B2156))</f>
        <v/>
      </c>
      <c r="AM2156" s="216" t="str">
        <f>IF(ISERROR(IF('T203'!K2156="","",'T203'!K2156)),"",IF('T203'!K2156="","",'T203'!K2156))</f>
        <v>A99520</v>
      </c>
      <c r="AN2156" s="216">
        <f t="shared" si="74"/>
        <v>2156</v>
      </c>
      <c r="AO2156" s="216" t="str">
        <f>IF(ISERROR('T203'!L2156),"",'T203'!L2156)</f>
        <v xml:space="preserve"> </v>
      </c>
      <c r="AP2156" s="216">
        <f t="shared" si="75"/>
        <v>1</v>
      </c>
    </row>
    <row r="2157" spans="38:42">
      <c r="AL2157" s="216" t="str">
        <f>IF(ISERROR(IF('T203'!B2157="","",'T203'!B2157)),"",IF('T203'!B2157="","",'T203'!B2157))</f>
        <v/>
      </c>
      <c r="AM2157" s="216" t="str">
        <f>IF(ISERROR(IF('T203'!K2157="","",'T203'!K2157)),"",IF('T203'!K2157="","",'T203'!K2157))</f>
        <v>A99522</v>
      </c>
      <c r="AN2157" s="216">
        <f t="shared" si="74"/>
        <v>2157</v>
      </c>
      <c r="AO2157" s="216" t="str">
        <f>IF(ISERROR('T203'!L2157),"",'T203'!L2157)</f>
        <v xml:space="preserve"> </v>
      </c>
      <c r="AP2157" s="216">
        <f t="shared" si="75"/>
        <v>1</v>
      </c>
    </row>
    <row r="2158" spans="38:42">
      <c r="AL2158" s="216" t="str">
        <f>IF(ISERROR(IF('T203'!B2158="","",'T203'!B2158)),"",IF('T203'!B2158="","",'T203'!B2158))</f>
        <v/>
      </c>
      <c r="AM2158" s="216" t="str">
        <f>IF(ISERROR(IF('T203'!K2158="","",'T203'!K2158)),"",IF('T203'!K2158="","",'T203'!K2158))</f>
        <v>A99524</v>
      </c>
      <c r="AN2158" s="216">
        <f t="shared" si="74"/>
        <v>2158</v>
      </c>
      <c r="AO2158" s="216" t="str">
        <f>IF(ISERROR('T203'!L2158),"",'T203'!L2158)</f>
        <v xml:space="preserve"> </v>
      </c>
      <c r="AP2158" s="216">
        <f t="shared" si="75"/>
        <v>1</v>
      </c>
    </row>
    <row r="2159" spans="38:42">
      <c r="AL2159" s="216" t="str">
        <f>IF(ISERROR(IF('T203'!B2159="","",'T203'!B2159)),"",IF('T203'!B2159="","",'T203'!B2159))</f>
        <v/>
      </c>
      <c r="AM2159" s="216" t="str">
        <f>IF(ISERROR(IF('T203'!K2159="","",'T203'!K2159)),"",IF('T203'!K2159="","",'T203'!K2159))</f>
        <v>AIL002</v>
      </c>
      <c r="AN2159" s="216">
        <f t="shared" si="74"/>
        <v>2159</v>
      </c>
      <c r="AO2159" s="216" t="str">
        <f>IF(ISERROR('T203'!L2159),"",'T203'!L2159)</f>
        <v>6-8</v>
      </c>
      <c r="AP2159" s="216">
        <f t="shared" si="75"/>
        <v>1</v>
      </c>
    </row>
    <row r="2160" spans="38:42">
      <c r="AL2160" s="216" t="str">
        <f>IF(ISERROR(IF('T203'!B2160="","",'T203'!B2160)),"",IF('T203'!B2160="","",'T203'!B2160))</f>
        <v/>
      </c>
      <c r="AM2160" s="216" t="str">
        <f>IF(ISERROR(IF('T203'!K2160="","",'T203'!K2160)),"",IF('T203'!K2160="","",'T203'!K2160))</f>
        <v>AIL004</v>
      </c>
      <c r="AN2160" s="216">
        <f t="shared" si="74"/>
        <v>2160</v>
      </c>
      <c r="AO2160" s="216" t="str">
        <f>IF(ISERROR('T203'!L2160),"",'T203'!L2160)</f>
        <v>1</v>
      </c>
      <c r="AP2160" s="216">
        <f t="shared" si="75"/>
        <v>1</v>
      </c>
    </row>
    <row r="2161" spans="38:42">
      <c r="AL2161" s="216" t="str">
        <f>IF(ISERROR(IF('T203'!B2161="","",'T203'!B2161)),"",IF('T203'!B2161="","",'T203'!B2161))</f>
        <v/>
      </c>
      <c r="AM2161" s="216" t="str">
        <f>IF(ISERROR(IF('T203'!K2161="","",'T203'!K2161)),"",IF('T203'!K2161="","",'T203'!K2161))</f>
        <v>AIL006</v>
      </c>
      <c r="AN2161" s="216">
        <f t="shared" si="74"/>
        <v>2161</v>
      </c>
      <c r="AO2161" s="216" t="str">
        <f>IF(ISERROR('T203'!L2161),"",'T203'!L2161)</f>
        <v>1-5</v>
      </c>
      <c r="AP2161" s="216">
        <f t="shared" si="75"/>
        <v>1</v>
      </c>
    </row>
    <row r="2162" spans="38:42">
      <c r="AL2162" s="216" t="str">
        <f>IF(ISERROR(IF('T203'!B2162="","",'T203'!B2162)),"",IF('T203'!B2162="","",'T203'!B2162))</f>
        <v/>
      </c>
      <c r="AM2162" s="216" t="str">
        <f>IF(ISERROR(IF('T203'!K2162="","",'T203'!K2162)),"",IF('T203'!K2162="","",'T203'!K2162))</f>
        <v>AIL006</v>
      </c>
      <c r="AN2162" s="216">
        <f t="shared" si="74"/>
        <v>2162</v>
      </c>
      <c r="AO2162" s="216" t="str">
        <f>IF(ISERROR('T203'!L2162),"",'T203'!L2162)</f>
        <v>1-6</v>
      </c>
      <c r="AP2162" s="216">
        <f t="shared" si="75"/>
        <v>1</v>
      </c>
    </row>
    <row r="2163" spans="38:42">
      <c r="AL2163" s="216" t="str">
        <f>IF(ISERROR(IF('T203'!B2163="","",'T203'!B2163)),"",IF('T203'!B2163="","",'T203'!B2163))</f>
        <v/>
      </c>
      <c r="AM2163" s="216" t="str">
        <f>IF(ISERROR(IF('T203'!K2163="","",'T203'!K2163)),"",IF('T203'!K2163="","",'T203'!K2163))</f>
        <v>AIL006</v>
      </c>
      <c r="AN2163" s="216">
        <f t="shared" si="74"/>
        <v>2163</v>
      </c>
      <c r="AO2163" s="216" t="str">
        <f>IF(ISERROR('T203'!L2163),"",'T203'!L2163)</f>
        <v>6</v>
      </c>
      <c r="AP2163" s="216">
        <f t="shared" si="75"/>
        <v>1</v>
      </c>
    </row>
    <row r="2164" spans="38:42">
      <c r="AL2164" s="216" t="str">
        <f>IF(ISERROR(IF('T203'!B2164="","",'T203'!B2164)),"",IF('T203'!B2164="","",'T203'!B2164))</f>
        <v/>
      </c>
      <c r="AM2164" s="216" t="str">
        <f>IF(ISERROR(IF('T203'!K2164="","",'T203'!K2164)),"",IF('T203'!K2164="","",'T203'!K2164))</f>
        <v>AIL008</v>
      </c>
      <c r="AN2164" s="216">
        <f t="shared" si="74"/>
        <v>2164</v>
      </c>
      <c r="AO2164" s="216" t="str">
        <f>IF(ISERROR('T203'!L2164),"",'T203'!L2164)</f>
        <v xml:space="preserve"> </v>
      </c>
      <c r="AP2164" s="216">
        <f t="shared" si="75"/>
        <v>1</v>
      </c>
    </row>
    <row r="2165" spans="38:42">
      <c r="AL2165" s="216" t="str">
        <f>IF(ISERROR(IF('T203'!B2165="","",'T203'!B2165)),"",IF('T203'!B2165="","",'T203'!B2165))</f>
        <v/>
      </c>
      <c r="AM2165" s="216" t="str">
        <f>IF(ISERROR(IF('T203'!K2165="","",'T203'!K2165)),"",IF('T203'!K2165="","",'T203'!K2165))</f>
        <v>AIL010</v>
      </c>
      <c r="AN2165" s="216">
        <f t="shared" si="74"/>
        <v>2165</v>
      </c>
      <c r="AO2165" s="216" t="str">
        <f>IF(ISERROR('T203'!L2165),"",'T203'!L2165)</f>
        <v>14</v>
      </c>
      <c r="AP2165" s="216">
        <f t="shared" si="75"/>
        <v>1</v>
      </c>
    </row>
    <row r="2166" spans="38:42">
      <c r="AL2166" s="216" t="str">
        <f>IF(ISERROR(IF('T203'!B2166="","",'T203'!B2166)),"",IF('T203'!B2166="","",'T203'!B2166))</f>
        <v/>
      </c>
      <c r="AM2166" s="216" t="str">
        <f>IF(ISERROR(IF('T203'!K2166="","",'T203'!K2166)),"",IF('T203'!K2166="","",'T203'!K2166))</f>
        <v>AIL010</v>
      </c>
      <c r="AN2166" s="216">
        <f t="shared" si="74"/>
        <v>2166</v>
      </c>
      <c r="AO2166" s="216" t="str">
        <f>IF(ISERROR('T203'!L2166),"",'T203'!L2166)</f>
        <v>16-17</v>
      </c>
      <c r="AP2166" s="216">
        <f t="shared" si="75"/>
        <v>1</v>
      </c>
    </row>
    <row r="2167" spans="38:42">
      <c r="AL2167" s="216" t="str">
        <f>IF(ISERROR(IF('T203'!B2167="","",'T203'!B2167)),"",IF('T203'!B2167="","",'T203'!B2167))</f>
        <v/>
      </c>
      <c r="AM2167" s="216" t="str">
        <f>IF(ISERROR(IF('T203'!K2167="","",'T203'!K2167)),"",IF('T203'!K2167="","",'T203'!K2167))</f>
        <v>AIL010</v>
      </c>
      <c r="AN2167" s="216">
        <f t="shared" si="74"/>
        <v>2167</v>
      </c>
      <c r="AO2167" s="216" t="str">
        <f>IF(ISERROR('T203'!L2167),"",'T203'!L2167)</f>
        <v>18</v>
      </c>
      <c r="AP2167" s="216">
        <f t="shared" si="75"/>
        <v>1</v>
      </c>
    </row>
    <row r="2168" spans="38:42">
      <c r="AL2168" s="216" t="str">
        <f>IF(ISERROR(IF('T203'!B2168="","",'T203'!B2168)),"",IF('T203'!B2168="","",'T203'!B2168))</f>
        <v/>
      </c>
      <c r="AM2168" s="216" t="str">
        <f>IF(ISERROR(IF('T203'!K2168="","",'T203'!K2168)),"",IF('T203'!K2168="","",'T203'!K2168))</f>
        <v>AIL010</v>
      </c>
      <c r="AN2168" s="216">
        <f t="shared" si="74"/>
        <v>2168</v>
      </c>
      <c r="AO2168" s="216" t="str">
        <f>IF(ISERROR('T203'!L2168),"",'T203'!L2168)</f>
        <v>7-13</v>
      </c>
      <c r="AP2168" s="216">
        <f t="shared" si="75"/>
        <v>1</v>
      </c>
    </row>
    <row r="2169" spans="38:42">
      <c r="AL2169" s="216" t="str">
        <f>IF(ISERROR(IF('T203'!B2169="","",'T203'!B2169)),"",IF('T203'!B2169="","",'T203'!B2169))</f>
        <v/>
      </c>
      <c r="AM2169" s="216" t="str">
        <f>IF(ISERROR(IF('T203'!K2169="","",'T203'!K2169)),"",IF('T203'!K2169="","",'T203'!K2169))</f>
        <v>AIL012</v>
      </c>
      <c r="AN2169" s="216">
        <f t="shared" si="74"/>
        <v>2169</v>
      </c>
      <c r="AO2169" s="216" t="str">
        <f>IF(ISERROR('T203'!L2169),"",'T203'!L2169)</f>
        <v xml:space="preserve"> </v>
      </c>
      <c r="AP2169" s="216">
        <f t="shared" si="75"/>
        <v>1</v>
      </c>
    </row>
    <row r="2170" spans="38:42">
      <c r="AL2170" s="216" t="str">
        <f>IF(ISERROR(IF('T203'!B2170="","",'T203'!B2170)),"",IF('T203'!B2170="","",'T203'!B2170))</f>
        <v/>
      </c>
      <c r="AM2170" s="216" t="str">
        <f>IF(ISERROR(IF('T203'!K2170="","",'T203'!K2170)),"",IF('T203'!K2170="","",'T203'!K2170))</f>
        <v>AIL014</v>
      </c>
      <c r="AN2170" s="216">
        <f t="shared" si="74"/>
        <v>2170</v>
      </c>
      <c r="AO2170" s="216" t="str">
        <f>IF(ISERROR('T203'!L2170),"",'T203'!L2170)</f>
        <v>2-3</v>
      </c>
      <c r="AP2170" s="216">
        <f t="shared" si="75"/>
        <v>1</v>
      </c>
    </row>
    <row r="2171" spans="38:42">
      <c r="AL2171" s="216" t="str">
        <f>IF(ISERROR(IF('T203'!B2171="","",'T203'!B2171)),"",IF('T203'!B2171="","",'T203'!B2171))</f>
        <v/>
      </c>
      <c r="AM2171" s="216" t="str">
        <f>IF(ISERROR(IF('T203'!K2171="","",'T203'!K2171)),"",IF('T203'!K2171="","",'T203'!K2171))</f>
        <v>AIL014</v>
      </c>
      <c r="AN2171" s="216">
        <f t="shared" si="74"/>
        <v>2171</v>
      </c>
      <c r="AO2171" s="216" t="str">
        <f>IF(ISERROR('T203'!L2171),"",'T203'!L2171)</f>
        <v>5-6</v>
      </c>
      <c r="AP2171" s="216">
        <f t="shared" si="75"/>
        <v>1</v>
      </c>
    </row>
    <row r="2172" spans="38:42">
      <c r="AL2172" s="216" t="str">
        <f>IF(ISERROR(IF('T203'!B2172="","",'T203'!B2172)),"",IF('T203'!B2172="","",'T203'!B2172))</f>
        <v/>
      </c>
      <c r="AM2172" s="216" t="str">
        <f>IF(ISERROR(IF('T203'!K2172="","",'T203'!K2172)),"",IF('T203'!K2172="","",'T203'!K2172))</f>
        <v>AIL014</v>
      </c>
      <c r="AN2172" s="216">
        <f t="shared" si="74"/>
        <v>2172</v>
      </c>
      <c r="AO2172" s="216" t="str">
        <f>IF(ISERROR('T203'!L2172),"",'T203'!L2172)</f>
        <v>5A-6</v>
      </c>
      <c r="AP2172" s="216">
        <f t="shared" si="75"/>
        <v>1</v>
      </c>
    </row>
    <row r="2173" spans="38:42">
      <c r="AL2173" s="216" t="str">
        <f>IF(ISERROR(IF('T203'!B2173="","",'T203'!B2173)),"",IF('T203'!B2173="","",'T203'!B2173))</f>
        <v/>
      </c>
      <c r="AM2173" s="216" t="str">
        <f>IF(ISERROR(IF('T203'!K2173="","",'T203'!K2173)),"",IF('T203'!K2173="","",'T203'!K2173))</f>
        <v>AIL014</v>
      </c>
      <c r="AN2173" s="216">
        <f t="shared" si="74"/>
        <v>2173</v>
      </c>
      <c r="AO2173" s="216" t="str">
        <f>IF(ISERROR('T203'!L2173),"",'T203'!L2173)</f>
        <v>8-10</v>
      </c>
      <c r="AP2173" s="216">
        <f t="shared" si="75"/>
        <v>1</v>
      </c>
    </row>
    <row r="2174" spans="38:42">
      <c r="AL2174" s="216" t="str">
        <f>IF(ISERROR(IF('T203'!B2174="","",'T203'!B2174)),"",IF('T203'!B2174="","",'T203'!B2174))</f>
        <v/>
      </c>
      <c r="AM2174" s="216" t="str">
        <f>IF(ISERROR(IF('T203'!K2174="","",'T203'!K2174)),"",IF('T203'!K2174="","",'T203'!K2174))</f>
        <v>AIL016</v>
      </c>
      <c r="AN2174" s="216">
        <f t="shared" si="74"/>
        <v>2174</v>
      </c>
      <c r="AO2174" s="216" t="str">
        <f>IF(ISERROR('T203'!L2174),"",'T203'!L2174)</f>
        <v>1-4</v>
      </c>
      <c r="AP2174" s="216">
        <f t="shared" si="75"/>
        <v>1</v>
      </c>
    </row>
    <row r="2175" spans="38:42">
      <c r="AL2175" s="216" t="str">
        <f>IF(ISERROR(IF('T203'!B2175="","",'T203'!B2175)),"",IF('T203'!B2175="","",'T203'!B2175))</f>
        <v/>
      </c>
      <c r="AM2175" s="216" t="str">
        <f>IF(ISERROR(IF('T203'!K2175="","",'T203'!K2175)),"",IF('T203'!K2175="","",'T203'!K2175))</f>
        <v>AIL016</v>
      </c>
      <c r="AN2175" s="216">
        <f t="shared" si="74"/>
        <v>2175</v>
      </c>
      <c r="AO2175" s="216" t="str">
        <f>IF(ISERROR('T203'!L2175),"",'T203'!L2175)</f>
        <v>5</v>
      </c>
      <c r="AP2175" s="216">
        <f t="shared" si="75"/>
        <v>1</v>
      </c>
    </row>
    <row r="2176" spans="38:42">
      <c r="AL2176" s="216" t="str">
        <f>IF(ISERROR(IF('T203'!B2176="","",'T203'!B2176)),"",IF('T203'!B2176="","",'T203'!B2176))</f>
        <v/>
      </c>
      <c r="AM2176" s="216" t="str">
        <f>IF(ISERROR(IF('T203'!K2176="","",'T203'!K2176)),"",IF('T203'!K2176="","",'T203'!K2176))</f>
        <v>AIL016</v>
      </c>
      <c r="AN2176" s="216">
        <f t="shared" si="74"/>
        <v>2176</v>
      </c>
      <c r="AO2176" s="216" t="str">
        <f>IF(ISERROR('T203'!L2176),"",'T203'!L2176)</f>
        <v>5,6,7,8</v>
      </c>
      <c r="AP2176" s="216">
        <f t="shared" si="75"/>
        <v>1</v>
      </c>
    </row>
    <row r="2177" spans="38:42">
      <c r="AL2177" s="216" t="str">
        <f>IF(ISERROR(IF('T203'!B2177="","",'T203'!B2177)),"",IF('T203'!B2177="","",'T203'!B2177))</f>
        <v/>
      </c>
      <c r="AM2177" s="216" t="str">
        <f>IF(ISERROR(IF('T203'!K2177="","",'T203'!K2177)),"",IF('T203'!K2177="","",'T203'!K2177))</f>
        <v>AIL016</v>
      </c>
      <c r="AN2177" s="216">
        <f t="shared" si="74"/>
        <v>2177</v>
      </c>
      <c r="AO2177" s="216" t="str">
        <f>IF(ISERROR('T203'!L2177),"",'T203'!L2177)</f>
        <v>6</v>
      </c>
      <c r="AP2177" s="216">
        <f t="shared" si="75"/>
        <v>1</v>
      </c>
    </row>
    <row r="2178" spans="38:42">
      <c r="AL2178" s="216" t="str">
        <f>IF(ISERROR(IF('T203'!B2178="","",'T203'!B2178)),"",IF('T203'!B2178="","",'T203'!B2178))</f>
        <v/>
      </c>
      <c r="AM2178" s="216" t="str">
        <f>IF(ISERROR(IF('T203'!K2178="","",'T203'!K2178)),"",IF('T203'!K2178="","",'T203'!K2178))</f>
        <v>AIL016</v>
      </c>
      <c r="AN2178" s="216">
        <f t="shared" si="74"/>
        <v>2178</v>
      </c>
      <c r="AO2178" s="216" t="str">
        <f>IF(ISERROR('T203'!L2178),"",'T203'!L2178)</f>
        <v>7</v>
      </c>
      <c r="AP2178" s="216">
        <f t="shared" si="75"/>
        <v>1</v>
      </c>
    </row>
    <row r="2179" spans="38:42">
      <c r="AL2179" s="216" t="str">
        <f>IF(ISERROR(IF('T203'!B2179="","",'T203'!B2179)),"",IF('T203'!B2179="","",'T203'!B2179))</f>
        <v/>
      </c>
      <c r="AM2179" s="216" t="str">
        <f>IF(ISERROR(IF('T203'!K2179="","",'T203'!K2179)),"",IF('T203'!K2179="","",'T203'!K2179))</f>
        <v>AIL016</v>
      </c>
      <c r="AN2179" s="216">
        <f t="shared" si="74"/>
        <v>2179</v>
      </c>
      <c r="AO2179" s="216" t="str">
        <f>IF(ISERROR('T203'!L2179),"",'T203'!L2179)</f>
        <v>8</v>
      </c>
      <c r="AP2179" s="216">
        <f t="shared" si="75"/>
        <v>1</v>
      </c>
    </row>
    <row r="2180" spans="38:42">
      <c r="AL2180" s="216" t="str">
        <f>IF(ISERROR(IF('T203'!B2180="","",'T203'!B2180)),"",IF('T203'!B2180="","",'T203'!B2180))</f>
        <v/>
      </c>
      <c r="AM2180" s="216" t="str">
        <f>IF(ISERROR(IF('T203'!K2180="","",'T203'!K2180)),"",IF('T203'!K2180="","",'T203'!K2180))</f>
        <v>AIL018</v>
      </c>
      <c r="AN2180" s="216">
        <f t="shared" si="74"/>
        <v>2180</v>
      </c>
      <c r="AO2180" s="216" t="str">
        <f>IF(ISERROR('T203'!L2180),"",'T203'!L2180)</f>
        <v xml:space="preserve"> </v>
      </c>
      <c r="AP2180" s="216">
        <f t="shared" si="75"/>
        <v>1</v>
      </c>
    </row>
    <row r="2181" spans="38:42">
      <c r="AL2181" s="216" t="str">
        <f>IF(ISERROR(IF('T203'!B2181="","",'T203'!B2181)),"",IF('T203'!B2181="","",'T203'!B2181))</f>
        <v/>
      </c>
      <c r="AM2181" s="216" t="str">
        <f>IF(ISERROR(IF('T203'!K2181="","",'T203'!K2181)),"",IF('T203'!K2181="","",'T203'!K2181))</f>
        <v>AIL020</v>
      </c>
      <c r="AN2181" s="216">
        <f t="shared" si="74"/>
        <v>2181</v>
      </c>
      <c r="AO2181" s="216" t="str">
        <f>IF(ISERROR('T203'!L2181),"",'T203'!L2181)</f>
        <v>2</v>
      </c>
      <c r="AP2181" s="216">
        <f t="shared" si="75"/>
        <v>1</v>
      </c>
    </row>
    <row r="2182" spans="38:42">
      <c r="AL2182" s="216" t="str">
        <f>IF(ISERROR(IF('T203'!B2182="","",'T203'!B2182)),"",IF('T203'!B2182="","",'T203'!B2182))</f>
        <v/>
      </c>
      <c r="AM2182" s="216" t="str">
        <f>IF(ISERROR(IF('T203'!K2182="","",'T203'!K2182)),"",IF('T203'!K2182="","",'T203'!K2182))</f>
        <v>AIL020</v>
      </c>
      <c r="AN2182" s="216">
        <f t="shared" si="74"/>
        <v>2182</v>
      </c>
      <c r="AO2182" s="216" t="str">
        <f>IF(ISERROR('T203'!L2182),"",'T203'!L2182)</f>
        <v>4</v>
      </c>
      <c r="AP2182" s="216">
        <f t="shared" si="75"/>
        <v>1</v>
      </c>
    </row>
    <row r="2183" spans="38:42">
      <c r="AL2183" s="216" t="str">
        <f>IF(ISERROR(IF('T203'!B2183="","",'T203'!B2183)),"",IF('T203'!B2183="","",'T203'!B2183))</f>
        <v/>
      </c>
      <c r="AM2183" s="216" t="str">
        <f>IF(ISERROR(IF('T203'!K2183="","",'T203'!K2183)),"",IF('T203'!K2183="","",'T203'!K2183))</f>
        <v>AIL020</v>
      </c>
      <c r="AN2183" s="216">
        <f t="shared" si="74"/>
        <v>2183</v>
      </c>
      <c r="AO2183" s="216" t="str">
        <f>IF(ISERROR('T203'!L2183),"",'T203'!L2183)</f>
        <v>7</v>
      </c>
      <c r="AP2183" s="216">
        <f t="shared" si="75"/>
        <v>1</v>
      </c>
    </row>
    <row r="2184" spans="38:42">
      <c r="AL2184" s="216" t="str">
        <f>IF(ISERROR(IF('T203'!B2184="","",'T203'!B2184)),"",IF('T203'!B2184="","",'T203'!B2184))</f>
        <v/>
      </c>
      <c r="AM2184" s="216" t="str">
        <f>IF(ISERROR(IF('T203'!K2184="","",'T203'!K2184)),"",IF('T203'!K2184="","",'T203'!K2184))</f>
        <v>AIL022</v>
      </c>
      <c r="AN2184" s="216">
        <f t="shared" si="74"/>
        <v>2184</v>
      </c>
      <c r="AO2184" s="216" t="str">
        <f>IF(ISERROR('T203'!L2184),"",'T203'!L2184)</f>
        <v xml:space="preserve"> </v>
      </c>
      <c r="AP2184" s="216">
        <f t="shared" si="75"/>
        <v>1</v>
      </c>
    </row>
    <row r="2185" spans="38:42">
      <c r="AL2185" s="216" t="str">
        <f>IF(ISERROR(IF('T203'!B2185="","",'T203'!B2185)),"",IF('T203'!B2185="","",'T203'!B2185))</f>
        <v/>
      </c>
      <c r="AM2185" s="216" t="str">
        <f>IF(ISERROR(IF('T203'!K2185="","",'T203'!K2185)),"",IF('T203'!K2185="","",'T203'!K2185))</f>
        <v>AIL024</v>
      </c>
      <c r="AN2185" s="216">
        <f t="shared" si="74"/>
        <v>2185</v>
      </c>
      <c r="AO2185" s="216" t="str">
        <f>IF(ISERROR('T203'!L2185),"",'T203'!L2185)</f>
        <v xml:space="preserve"> </v>
      </c>
      <c r="AP2185" s="216">
        <f t="shared" si="75"/>
        <v>1</v>
      </c>
    </row>
    <row r="2186" spans="38:42">
      <c r="AL2186" s="216" t="str">
        <f>IF(ISERROR(IF('T203'!B2186="","",'T203'!B2186)),"",IF('T203'!B2186="","",'T203'!B2186))</f>
        <v/>
      </c>
      <c r="AM2186" s="216" t="str">
        <f>IF(ISERROR(IF('T203'!K2186="","",'T203'!K2186)),"",IF('T203'!K2186="","",'T203'!K2186))</f>
        <v>AIL026</v>
      </c>
      <c r="AN2186" s="216">
        <f t="shared" si="74"/>
        <v>2186</v>
      </c>
      <c r="AO2186" s="216" t="str">
        <f>IF(ISERROR('T203'!L2186),"",'T203'!L2186)</f>
        <v xml:space="preserve"> </v>
      </c>
      <c r="AP2186" s="216">
        <f t="shared" si="75"/>
        <v>1</v>
      </c>
    </row>
    <row r="2187" spans="38:42">
      <c r="AL2187" s="216" t="str">
        <f>IF(ISERROR(IF('T203'!B2187="","",'T203'!B2187)),"",IF('T203'!B2187="","",'T203'!B2187))</f>
        <v/>
      </c>
      <c r="AM2187" s="216" t="str">
        <f>IF(ISERROR(IF('T203'!K2187="","",'T203'!K2187)),"",IF('T203'!K2187="","",'T203'!K2187))</f>
        <v>AIL028</v>
      </c>
      <c r="AN2187" s="216">
        <f t="shared" si="74"/>
        <v>2187</v>
      </c>
      <c r="AO2187" s="216" t="str">
        <f>IF(ISERROR('T203'!L2187),"",'T203'!L2187)</f>
        <v>3-7</v>
      </c>
      <c r="AP2187" s="216">
        <f t="shared" si="75"/>
        <v>1</v>
      </c>
    </row>
    <row r="2188" spans="38:42">
      <c r="AL2188" s="216" t="str">
        <f>IF(ISERROR(IF('T203'!B2188="","",'T203'!B2188)),"",IF('T203'!B2188="","",'T203'!B2188))</f>
        <v/>
      </c>
      <c r="AM2188" s="216" t="str">
        <f>IF(ISERROR(IF('T203'!K2188="","",'T203'!K2188)),"",IF('T203'!K2188="","",'T203'!K2188))</f>
        <v>AIL030</v>
      </c>
      <c r="AN2188" s="216">
        <f t="shared" si="74"/>
        <v>2188</v>
      </c>
      <c r="AO2188" s="216" t="str">
        <f>IF(ISERROR('T203'!L2188),"",'T203'!L2188)</f>
        <v xml:space="preserve"> </v>
      </c>
      <c r="AP2188" s="216">
        <f t="shared" si="75"/>
        <v>1</v>
      </c>
    </row>
    <row r="2189" spans="38:42">
      <c r="AL2189" s="216" t="str">
        <f>IF(ISERROR(IF('T203'!B2189="","",'T203'!B2189)),"",IF('T203'!B2189="","",'T203'!B2189))</f>
        <v/>
      </c>
      <c r="AM2189" s="216" t="str">
        <f>IF(ISERROR(IF('T203'!K2189="","",'T203'!K2189)),"",IF('T203'!K2189="","",'T203'!K2189))</f>
        <v>AIL032</v>
      </c>
      <c r="AN2189" s="216">
        <f t="shared" ref="AN2189:AN2252" si="76">1+AN2188</f>
        <v>2189</v>
      </c>
      <c r="AO2189" s="216" t="str">
        <f>IF(ISERROR('T203'!L2189),"",'T203'!L2189)</f>
        <v xml:space="preserve"> </v>
      </c>
      <c r="AP2189" s="216">
        <f t="shared" si="75"/>
        <v>1</v>
      </c>
    </row>
    <row r="2190" spans="38:42">
      <c r="AL2190" s="216" t="str">
        <f>IF(ISERROR(IF('T203'!B2190="","",'T203'!B2190)),"",IF('T203'!B2190="","",'T203'!B2190))</f>
        <v/>
      </c>
      <c r="AM2190" s="216" t="str">
        <f>IF(ISERROR(IF('T203'!K2190="","",'T203'!K2190)),"",IF('T203'!K2190="","",'T203'!K2190))</f>
        <v>AIL034</v>
      </c>
      <c r="AN2190" s="216">
        <f t="shared" si="76"/>
        <v>2190</v>
      </c>
      <c r="AO2190" s="216" t="str">
        <f>IF(ISERROR('T203'!L2190),"",'T203'!L2190)</f>
        <v xml:space="preserve"> </v>
      </c>
      <c r="AP2190" s="216">
        <f t="shared" si="75"/>
        <v>1</v>
      </c>
    </row>
    <row r="2191" spans="38:42">
      <c r="AL2191" s="216" t="str">
        <f>IF(ISERROR(IF('T203'!B2191="","",'T203'!B2191)),"",IF('T203'!B2191="","",'T203'!B2191))</f>
        <v/>
      </c>
      <c r="AM2191" s="216" t="str">
        <f>IF(ISERROR(IF('T203'!K2191="","",'T203'!K2191)),"",IF('T203'!K2191="","",'T203'!K2191))</f>
        <v>AIL036</v>
      </c>
      <c r="AN2191" s="216">
        <f t="shared" si="76"/>
        <v>2191</v>
      </c>
      <c r="AO2191" s="216" t="str">
        <f>IF(ISERROR('T203'!L2191),"",'T203'!L2191)</f>
        <v xml:space="preserve"> </v>
      </c>
      <c r="AP2191" s="216">
        <f t="shared" si="75"/>
        <v>1</v>
      </c>
    </row>
    <row r="2192" spans="38:42">
      <c r="AL2192" s="216" t="str">
        <f>IF(ISERROR(IF('T203'!B2192="","",'T203'!B2192)),"",IF('T203'!B2192="","",'T203'!B2192))</f>
        <v/>
      </c>
      <c r="AM2192" s="216" t="str">
        <f>IF(ISERROR(IF('T203'!K2192="","",'T203'!K2192)),"",IF('T203'!K2192="","",'T203'!K2192))</f>
        <v>AIL038</v>
      </c>
      <c r="AN2192" s="216">
        <f t="shared" si="76"/>
        <v>2192</v>
      </c>
      <c r="AO2192" s="216" t="str">
        <f>IF(ISERROR('T203'!L2192),"",'T203'!L2192)</f>
        <v xml:space="preserve"> </v>
      </c>
      <c r="AP2192" s="216">
        <f t="shared" ref="AP2192:AP2255" si="77">IF(AO2192="",0,1)</f>
        <v>1</v>
      </c>
    </row>
    <row r="2193" spans="38:42">
      <c r="AL2193" s="216" t="str">
        <f>IF(ISERROR(IF('T203'!B2193="","",'T203'!B2193)),"",IF('T203'!B2193="","",'T203'!B2193))</f>
        <v/>
      </c>
      <c r="AM2193" s="216" t="str">
        <f>IF(ISERROR(IF('T203'!K2193="","",'T203'!K2193)),"",IF('T203'!K2193="","",'T203'!K2193))</f>
        <v>AIL040</v>
      </c>
      <c r="AN2193" s="216">
        <f t="shared" si="76"/>
        <v>2193</v>
      </c>
      <c r="AO2193" s="216" t="str">
        <f>IF(ISERROR('T203'!L2193),"",'T203'!L2193)</f>
        <v xml:space="preserve"> </v>
      </c>
      <c r="AP2193" s="216">
        <f t="shared" si="77"/>
        <v>1</v>
      </c>
    </row>
    <row r="2194" spans="38:42">
      <c r="AL2194" s="216" t="str">
        <f>IF(ISERROR(IF('T203'!B2194="","",'T203'!B2194)),"",IF('T203'!B2194="","",'T203'!B2194))</f>
        <v/>
      </c>
      <c r="AM2194" s="216" t="str">
        <f>IF(ISERROR(IF('T203'!K2194="","",'T203'!K2194)),"",IF('T203'!K2194="","",'T203'!K2194))</f>
        <v>AIL042</v>
      </c>
      <c r="AN2194" s="216">
        <f t="shared" si="76"/>
        <v>2194</v>
      </c>
      <c r="AO2194" s="216" t="str">
        <f>IF(ISERROR('T203'!L2194),"",'T203'!L2194)</f>
        <v xml:space="preserve"> </v>
      </c>
      <c r="AP2194" s="216">
        <f t="shared" si="77"/>
        <v>1</v>
      </c>
    </row>
    <row r="2195" spans="38:42">
      <c r="AL2195" s="216" t="str">
        <f>IF(ISERROR(IF('T203'!B2195="","",'T203'!B2195)),"",IF('T203'!B2195="","",'T203'!B2195))</f>
        <v/>
      </c>
      <c r="AM2195" s="216" t="str">
        <f>IF(ISERROR(IF('T203'!K2195="","",'T203'!K2195)),"",IF('T203'!K2195="","",'T203'!K2195))</f>
        <v>AIL044</v>
      </c>
      <c r="AN2195" s="216">
        <f t="shared" si="76"/>
        <v>2195</v>
      </c>
      <c r="AO2195" s="216" t="str">
        <f>IF(ISERROR('T203'!L2195),"",'T203'!L2195)</f>
        <v xml:space="preserve"> </v>
      </c>
      <c r="AP2195" s="216">
        <f t="shared" si="77"/>
        <v>1</v>
      </c>
    </row>
    <row r="2196" spans="38:42">
      <c r="AL2196" s="216" t="str">
        <f>IF(ISERROR(IF('T203'!B2196="","",'T203'!B2196)),"",IF('T203'!B2196="","",'T203'!B2196))</f>
        <v/>
      </c>
      <c r="AM2196" s="216" t="str">
        <f>IF(ISERROR(IF('T203'!K2196="","",'T203'!K2196)),"",IF('T203'!K2196="","",'T203'!K2196))</f>
        <v>AIL046</v>
      </c>
      <c r="AN2196" s="216">
        <f t="shared" si="76"/>
        <v>2196</v>
      </c>
      <c r="AO2196" s="216" t="str">
        <f>IF(ISERROR('T203'!L2196),"",'T203'!L2196)</f>
        <v>1-7</v>
      </c>
      <c r="AP2196" s="216">
        <f t="shared" si="77"/>
        <v>1</v>
      </c>
    </row>
    <row r="2197" spans="38:42">
      <c r="AL2197" s="216" t="str">
        <f>IF(ISERROR(IF('T203'!B2197="","",'T203'!B2197)),"",IF('T203'!B2197="","",'T203'!B2197))</f>
        <v/>
      </c>
      <c r="AM2197" s="216" t="str">
        <f>IF(ISERROR(IF('T203'!K2197="","",'T203'!K2197)),"",IF('T203'!K2197="","",'T203'!K2197))</f>
        <v>AIL048</v>
      </c>
      <c r="AN2197" s="216">
        <f t="shared" si="76"/>
        <v>2197</v>
      </c>
      <c r="AO2197" s="216" t="str">
        <f>IF(ISERROR('T203'!L2197),"",'T203'!L2197)</f>
        <v xml:space="preserve"> </v>
      </c>
      <c r="AP2197" s="216">
        <f t="shared" si="77"/>
        <v>1</v>
      </c>
    </row>
    <row r="2198" spans="38:42">
      <c r="AL2198" s="216" t="str">
        <f>IF(ISERROR(IF('T203'!B2198="","",'T203'!B2198)),"",IF('T203'!B2198="","",'T203'!B2198))</f>
        <v/>
      </c>
      <c r="AM2198" s="216" t="str">
        <f>IF(ISERROR(IF('T203'!K2198="","",'T203'!K2198)),"",IF('T203'!K2198="","",'T203'!K2198))</f>
        <v>AIL502</v>
      </c>
      <c r="AN2198" s="216">
        <f t="shared" si="76"/>
        <v>2198</v>
      </c>
      <c r="AO2198" s="216" t="str">
        <f>IF(ISERROR('T203'!L2198),"",'T203'!L2198)</f>
        <v xml:space="preserve"> </v>
      </c>
      <c r="AP2198" s="216">
        <f t="shared" si="77"/>
        <v>1</v>
      </c>
    </row>
    <row r="2199" spans="38:42">
      <c r="AL2199" s="216" t="str">
        <f>IF(ISERROR(IF('T203'!B2199="","",'T203'!B2199)),"",IF('T203'!B2199="","",'T203'!B2199))</f>
        <v/>
      </c>
      <c r="AM2199" s="216" t="str">
        <f>IF(ISERROR(IF('T203'!K2199="","",'T203'!K2199)),"",IF('T203'!K2199="","",'T203'!K2199))</f>
        <v>AIL502</v>
      </c>
      <c r="AN2199" s="216">
        <f t="shared" si="76"/>
        <v>2199</v>
      </c>
      <c r="AO2199" s="216" t="str">
        <f>IF(ISERROR('T203'!L2199),"",'T203'!L2199)</f>
        <v xml:space="preserve"> </v>
      </c>
      <c r="AP2199" s="216">
        <f t="shared" si="77"/>
        <v>1</v>
      </c>
    </row>
    <row r="2200" spans="38:42">
      <c r="AL2200" s="216" t="str">
        <f>IF(ISERROR(IF('T203'!B2200="","",'T203'!B2200)),"",IF('T203'!B2200="","",'T203'!B2200))</f>
        <v/>
      </c>
      <c r="AM2200" s="216" t="str">
        <f>IF(ISERROR(IF('T203'!K2200="","",'T203'!K2200)),"",IF('T203'!K2200="","",'T203'!K2200))</f>
        <v>AIL504</v>
      </c>
      <c r="AN2200" s="216">
        <f t="shared" si="76"/>
        <v>2200</v>
      </c>
      <c r="AO2200" s="216" t="str">
        <f>IF(ISERROR('T203'!L2200),"",'T203'!L2200)</f>
        <v xml:space="preserve"> </v>
      </c>
      <c r="AP2200" s="216">
        <f t="shared" si="77"/>
        <v>1</v>
      </c>
    </row>
    <row r="2201" spans="38:42">
      <c r="AL2201" s="216" t="str">
        <f>IF(ISERROR(IF('T203'!B2201="","",'T203'!B2201)),"",IF('T203'!B2201="","",'T203'!B2201))</f>
        <v/>
      </c>
      <c r="AM2201" s="216" t="str">
        <f>IF(ISERROR(IF('T203'!K2201="","",'T203'!K2201)),"",IF('T203'!K2201="","",'T203'!K2201))</f>
        <v>AIL504</v>
      </c>
      <c r="AN2201" s="216">
        <f t="shared" si="76"/>
        <v>2201</v>
      </c>
      <c r="AO2201" s="216" t="str">
        <f>IF(ISERROR('T203'!L2201),"",'T203'!L2201)</f>
        <v xml:space="preserve"> </v>
      </c>
      <c r="AP2201" s="216">
        <f t="shared" si="77"/>
        <v>1</v>
      </c>
    </row>
    <row r="2202" spans="38:42">
      <c r="AL2202" s="216" t="str">
        <f>IF(ISERROR(IF('T203'!B2202="","",'T203'!B2202)),"",IF('T203'!B2202="","",'T203'!B2202))</f>
        <v/>
      </c>
      <c r="AM2202" s="216" t="str">
        <f>IF(ISERROR(IF('T203'!K2202="","",'T203'!K2202)),"",IF('T203'!K2202="","",'T203'!K2202))</f>
        <v>AIL506</v>
      </c>
      <c r="AN2202" s="216">
        <f t="shared" si="76"/>
        <v>2202</v>
      </c>
      <c r="AO2202" s="216" t="str">
        <f>IF(ISERROR('T203'!L2202),"",'T203'!L2202)</f>
        <v xml:space="preserve"> </v>
      </c>
      <c r="AP2202" s="216">
        <f t="shared" si="77"/>
        <v>1</v>
      </c>
    </row>
    <row r="2203" spans="38:42">
      <c r="AL2203" s="216" t="str">
        <f>IF(ISERROR(IF('T203'!B2203="","",'T203'!B2203)),"",IF('T203'!B2203="","",'T203'!B2203))</f>
        <v/>
      </c>
      <c r="AM2203" s="216" t="str">
        <f>IF(ISERROR(IF('T203'!K2203="","",'T203'!K2203)),"",IF('T203'!K2203="","",'T203'!K2203))</f>
        <v>AIL508</v>
      </c>
      <c r="AN2203" s="216">
        <f t="shared" si="76"/>
        <v>2203</v>
      </c>
      <c r="AO2203" s="216" t="str">
        <f>IF(ISERROR('T203'!L2203),"",'T203'!L2203)</f>
        <v xml:space="preserve"> </v>
      </c>
      <c r="AP2203" s="216">
        <f t="shared" si="77"/>
        <v>1</v>
      </c>
    </row>
    <row r="2204" spans="38:42">
      <c r="AL2204" s="216" t="str">
        <f>IF(ISERROR(IF('T203'!B2204="","",'T203'!B2204)),"",IF('T203'!B2204="","",'T203'!B2204))</f>
        <v/>
      </c>
      <c r="AM2204" s="216" t="str">
        <f>IF(ISERROR(IF('T203'!K2204="","",'T203'!K2204)),"",IF('T203'!K2204="","",'T203'!K2204))</f>
        <v>AIL510</v>
      </c>
      <c r="AN2204" s="216">
        <f t="shared" si="76"/>
        <v>2204</v>
      </c>
      <c r="AO2204" s="216" t="str">
        <f>IF(ISERROR('T203'!L2204),"",'T203'!L2204)</f>
        <v xml:space="preserve"> </v>
      </c>
      <c r="AP2204" s="216">
        <f t="shared" si="77"/>
        <v>1</v>
      </c>
    </row>
    <row r="2205" spans="38:42">
      <c r="AL2205" s="216" t="str">
        <f>IF(ISERROR(IF('T203'!B2205="","",'T203'!B2205)),"",IF('T203'!B2205="","",'T203'!B2205))</f>
        <v/>
      </c>
      <c r="AM2205" s="216" t="str">
        <f>IF(ISERROR(IF('T203'!K2205="","",'T203'!K2205)),"",IF('T203'!K2205="","",'T203'!K2205))</f>
        <v>AIL512</v>
      </c>
      <c r="AN2205" s="216">
        <f t="shared" si="76"/>
        <v>2205</v>
      </c>
      <c r="AO2205" s="216" t="str">
        <f>IF(ISERROR('T203'!L2205),"",'T203'!L2205)</f>
        <v xml:space="preserve"> </v>
      </c>
      <c r="AP2205" s="216">
        <f t="shared" si="77"/>
        <v>1</v>
      </c>
    </row>
    <row r="2206" spans="38:42">
      <c r="AL2206" s="216" t="str">
        <f>IF(ISERROR(IF('T203'!B2206="","",'T203'!B2206)),"",IF('T203'!B2206="","",'T203'!B2206))</f>
        <v/>
      </c>
      <c r="AM2206" s="216" t="str">
        <f>IF(ISERROR(IF('T203'!K2206="","",'T203'!K2206)),"",IF('T203'!K2206="","",'T203'!K2206))</f>
        <v>AIL514</v>
      </c>
      <c r="AN2206" s="216">
        <f t="shared" si="76"/>
        <v>2206</v>
      </c>
      <c r="AO2206" s="216" t="str">
        <f>IF(ISERROR('T203'!L2206),"",'T203'!L2206)</f>
        <v xml:space="preserve"> </v>
      </c>
      <c r="AP2206" s="216">
        <f t="shared" si="77"/>
        <v>1</v>
      </c>
    </row>
    <row r="2207" spans="38:42">
      <c r="AL2207" s="216" t="str">
        <f>IF(ISERROR(IF('T203'!B2207="","",'T203'!B2207)),"",IF('T203'!B2207="","",'T203'!B2207))</f>
        <v/>
      </c>
      <c r="AM2207" s="216" t="str">
        <f>IF(ISERROR(IF('T203'!K2207="","",'T203'!K2207)),"",IF('T203'!K2207="","",'T203'!K2207))</f>
        <v>AIL516</v>
      </c>
      <c r="AN2207" s="216">
        <f t="shared" si="76"/>
        <v>2207</v>
      </c>
      <c r="AO2207" s="216" t="str">
        <f>IF(ISERROR('T203'!L2207),"",'T203'!L2207)</f>
        <v xml:space="preserve"> </v>
      </c>
      <c r="AP2207" s="216">
        <f t="shared" si="77"/>
        <v>1</v>
      </c>
    </row>
    <row r="2208" spans="38:42">
      <c r="AL2208" s="216" t="str">
        <f>IF(ISERROR(IF('T203'!B2208="","",'T203'!B2208)),"",IF('T203'!B2208="","",'T203'!B2208))</f>
        <v/>
      </c>
      <c r="AM2208" s="216" t="str">
        <f>IF(ISERROR(IF('T203'!K2208="","",'T203'!K2208)),"",IF('T203'!K2208="","",'T203'!K2208))</f>
        <v>AIL516</v>
      </c>
      <c r="AN2208" s="216">
        <f t="shared" si="76"/>
        <v>2208</v>
      </c>
      <c r="AO2208" s="216" t="str">
        <f>IF(ISERROR('T203'!L2208),"",'T203'!L2208)</f>
        <v xml:space="preserve"> </v>
      </c>
      <c r="AP2208" s="216">
        <f t="shared" si="77"/>
        <v>1</v>
      </c>
    </row>
    <row r="2209" spans="38:42">
      <c r="AL2209" s="216" t="str">
        <f>IF(ISERROR(IF('T203'!B2209="","",'T203'!B2209)),"",IF('T203'!B2209="","",'T203'!B2209))</f>
        <v/>
      </c>
      <c r="AM2209" s="216" t="str">
        <f>IF(ISERROR(IF('T203'!K2209="","",'T203'!K2209)),"",IF('T203'!K2209="","",'T203'!K2209))</f>
        <v>AIL518</v>
      </c>
      <c r="AN2209" s="216">
        <f t="shared" si="76"/>
        <v>2209</v>
      </c>
      <c r="AO2209" s="216" t="str">
        <f>IF(ISERROR('T203'!L2209),"",'T203'!L2209)</f>
        <v xml:space="preserve"> </v>
      </c>
      <c r="AP2209" s="216">
        <f t="shared" si="77"/>
        <v>1</v>
      </c>
    </row>
    <row r="2210" spans="38:42">
      <c r="AL2210" s="216" t="str">
        <f>IF(ISERROR(IF('T203'!B2210="","",'T203'!B2210)),"",IF('T203'!B2210="","",'T203'!B2210))</f>
        <v/>
      </c>
      <c r="AM2210" s="216" t="str">
        <f>IF(ISERROR(IF('T203'!K2210="","",'T203'!K2210)),"",IF('T203'!K2210="","",'T203'!K2210))</f>
        <v>AIL520</v>
      </c>
      <c r="AN2210" s="216">
        <f t="shared" si="76"/>
        <v>2210</v>
      </c>
      <c r="AO2210" s="216" t="str">
        <f>IF(ISERROR('T203'!L2210),"",'T203'!L2210)</f>
        <v xml:space="preserve"> </v>
      </c>
      <c r="AP2210" s="216">
        <f t="shared" si="77"/>
        <v>1</v>
      </c>
    </row>
    <row r="2211" spans="38:42">
      <c r="AL2211" s="216" t="str">
        <f>IF(ISERROR(IF('T203'!B2211="","",'T203'!B2211)),"",IF('T203'!B2211="","",'T203'!B2211))</f>
        <v/>
      </c>
      <c r="AM2211" s="216" t="str">
        <f>IF(ISERROR(IF('T203'!K2211="","",'T203'!K2211)),"",IF('T203'!K2211="","",'T203'!K2211))</f>
        <v>AIL520</v>
      </c>
      <c r="AN2211" s="216">
        <f t="shared" si="76"/>
        <v>2211</v>
      </c>
      <c r="AO2211" s="216" t="str">
        <f>IF(ISERROR('T203'!L2211),"",'T203'!L2211)</f>
        <v xml:space="preserve"> </v>
      </c>
      <c r="AP2211" s="216">
        <f t="shared" si="77"/>
        <v>1</v>
      </c>
    </row>
    <row r="2212" spans="38:42">
      <c r="AL2212" s="216" t="str">
        <f>IF(ISERROR(IF('T203'!B2212="","",'T203'!B2212)),"",IF('T203'!B2212="","",'T203'!B2212))</f>
        <v/>
      </c>
      <c r="AM2212" s="216" t="str">
        <f>IF(ISERROR(IF('T203'!K2212="","",'T203'!K2212)),"",IF('T203'!K2212="","",'T203'!K2212))</f>
        <v>AIL522</v>
      </c>
      <c r="AN2212" s="216">
        <f t="shared" si="76"/>
        <v>2212</v>
      </c>
      <c r="AO2212" s="216" t="str">
        <f>IF(ISERROR('T203'!L2212),"",'T203'!L2212)</f>
        <v xml:space="preserve"> </v>
      </c>
      <c r="AP2212" s="216">
        <f t="shared" si="77"/>
        <v>1</v>
      </c>
    </row>
    <row r="2213" spans="38:42">
      <c r="AL2213" s="216" t="str">
        <f>IF(ISERROR(IF('T203'!B2213="","",'T203'!B2213)),"",IF('T203'!B2213="","",'T203'!B2213))</f>
        <v/>
      </c>
      <c r="AM2213" s="216" t="str">
        <f>IF(ISERROR(IF('T203'!K2213="","",'T203'!K2213)),"",IF('T203'!K2213="","",'T203'!K2213))</f>
        <v>AIL522</v>
      </c>
      <c r="AN2213" s="216">
        <f t="shared" si="76"/>
        <v>2213</v>
      </c>
      <c r="AO2213" s="216" t="str">
        <f>IF(ISERROR('T203'!L2213),"",'T203'!L2213)</f>
        <v xml:space="preserve"> </v>
      </c>
      <c r="AP2213" s="216">
        <f t="shared" si="77"/>
        <v>1</v>
      </c>
    </row>
    <row r="2214" spans="38:42">
      <c r="AL2214" s="216" t="str">
        <f>IF(ISERROR(IF('T203'!B2214="","",'T203'!B2214)),"",IF('T203'!B2214="","",'T203'!B2214))</f>
        <v/>
      </c>
      <c r="AM2214" s="216" t="str">
        <f>IF(ISERROR(IF('T203'!K2214="","",'T203'!K2214)),"",IF('T203'!K2214="","",'T203'!K2214))</f>
        <v>AIL524</v>
      </c>
      <c r="AN2214" s="216">
        <f t="shared" si="76"/>
        <v>2214</v>
      </c>
      <c r="AO2214" s="216" t="str">
        <f>IF(ISERROR('T203'!L2214),"",'T203'!L2214)</f>
        <v xml:space="preserve"> </v>
      </c>
      <c r="AP2214" s="216">
        <f t="shared" si="77"/>
        <v>1</v>
      </c>
    </row>
    <row r="2215" spans="38:42">
      <c r="AL2215" s="216" t="str">
        <f>IF(ISERROR(IF('T203'!B2215="","",'T203'!B2215)),"",IF('T203'!B2215="","",'T203'!B2215))</f>
        <v/>
      </c>
      <c r="AM2215" s="216" t="str">
        <f>IF(ISERROR(IF('T203'!K2215="","",'T203'!K2215)),"",IF('T203'!K2215="","",'T203'!K2215))</f>
        <v>AIL526</v>
      </c>
      <c r="AN2215" s="216">
        <f t="shared" si="76"/>
        <v>2215</v>
      </c>
      <c r="AO2215" s="216" t="str">
        <f>IF(ISERROR('T203'!L2215),"",'T203'!L2215)</f>
        <v xml:space="preserve"> </v>
      </c>
      <c r="AP2215" s="216">
        <f t="shared" si="77"/>
        <v>1</v>
      </c>
    </row>
    <row r="2216" spans="38:42">
      <c r="AL2216" s="216" t="str">
        <f>IF(ISERROR(IF('T203'!B2216="","",'T203'!B2216)),"",IF('T203'!B2216="","",'T203'!B2216))</f>
        <v/>
      </c>
      <c r="AM2216" s="216" t="str">
        <f>IF(ISERROR(IF('T203'!K2216="","",'T203'!K2216)),"",IF('T203'!K2216="","",'T203'!K2216))</f>
        <v>AKS002</v>
      </c>
      <c r="AN2216" s="216">
        <f t="shared" si="76"/>
        <v>2216</v>
      </c>
      <c r="AO2216" s="216" t="str">
        <f>IF(ISERROR('T203'!L2216),"",'T203'!L2216)</f>
        <v xml:space="preserve"> </v>
      </c>
      <c r="AP2216" s="216">
        <f t="shared" si="77"/>
        <v>1</v>
      </c>
    </row>
    <row r="2217" spans="38:42">
      <c r="AL2217" s="216" t="str">
        <f>IF(ISERROR(IF('T203'!B2217="","",'T203'!B2217)),"",IF('T203'!B2217="","",'T203'!B2217))</f>
        <v/>
      </c>
      <c r="AM2217" s="216" t="str">
        <f>IF(ISERROR(IF('T203'!K2217="","",'T203'!K2217)),"",IF('T203'!K2217="","",'T203'!K2217))</f>
        <v>AKS504</v>
      </c>
      <c r="AN2217" s="216">
        <f t="shared" si="76"/>
        <v>2217</v>
      </c>
      <c r="AO2217" s="216" t="str">
        <f>IF(ISERROR('T203'!L2217),"",'T203'!L2217)</f>
        <v xml:space="preserve"> </v>
      </c>
      <c r="AP2217" s="216">
        <f t="shared" si="77"/>
        <v>1</v>
      </c>
    </row>
    <row r="2218" spans="38:42">
      <c r="AL2218" s="216" t="str">
        <f>IF(ISERROR(IF('T203'!B2218="","",'T203'!B2218)),"",IF('T203'!B2218="","",'T203'!B2218))</f>
        <v/>
      </c>
      <c r="AM2218" s="216" t="str">
        <f>IF(ISERROR(IF('T203'!K2218="","",'T203'!K2218)),"",IF('T203'!K2218="","",'T203'!K2218))</f>
        <v>AKS506</v>
      </c>
      <c r="AN2218" s="216">
        <f t="shared" si="76"/>
        <v>2218</v>
      </c>
      <c r="AO2218" s="216" t="str">
        <f>IF(ISERROR('T203'!L2218),"",'T203'!L2218)</f>
        <v xml:space="preserve"> </v>
      </c>
      <c r="AP2218" s="216">
        <f t="shared" si="77"/>
        <v>1</v>
      </c>
    </row>
    <row r="2219" spans="38:42">
      <c r="AL2219" s="216" t="str">
        <f>IF(ISERROR(IF('T203'!B2219="","",'T203'!B2219)),"",IF('T203'!B2219="","",'T203'!B2219))</f>
        <v/>
      </c>
      <c r="AM2219" s="216" t="str">
        <f>IF(ISERROR(IF('T203'!K2219="","",'T203'!K2219)),"",IF('T203'!K2219="","",'T203'!K2219))</f>
        <v>AKS508</v>
      </c>
      <c r="AN2219" s="216">
        <f t="shared" si="76"/>
        <v>2219</v>
      </c>
      <c r="AO2219" s="216" t="str">
        <f>IF(ISERROR('T203'!L2219),"",'T203'!L2219)</f>
        <v xml:space="preserve"> </v>
      </c>
      <c r="AP2219" s="216">
        <f t="shared" si="77"/>
        <v>1</v>
      </c>
    </row>
    <row r="2220" spans="38:42">
      <c r="AL2220" s="216" t="str">
        <f>IF(ISERROR(IF('T203'!B2220="","",'T203'!B2220)),"",IF('T203'!B2220="","",'T203'!B2220))</f>
        <v/>
      </c>
      <c r="AM2220" s="216" t="str">
        <f>IF(ISERROR(IF('T203'!K2220="","",'T203'!K2220)),"",IF('T203'!K2220="","",'T203'!K2220))</f>
        <v>AMN002</v>
      </c>
      <c r="AN2220" s="216">
        <f t="shared" si="76"/>
        <v>2220</v>
      </c>
      <c r="AO2220" s="216" t="str">
        <f>IF(ISERROR('T203'!L2220),"",'T203'!L2220)</f>
        <v xml:space="preserve"> </v>
      </c>
      <c r="AP2220" s="216">
        <f t="shared" si="77"/>
        <v>1</v>
      </c>
    </row>
    <row r="2221" spans="38:42">
      <c r="AL2221" s="216" t="str">
        <f>IF(ISERROR(IF('T203'!B2221="","",'T203'!B2221)),"",IF('T203'!B2221="","",'T203'!B2221))</f>
        <v/>
      </c>
      <c r="AM2221" s="216" t="str">
        <f>IF(ISERROR(IF('T203'!K2221="","",'T203'!K2221)),"",IF('T203'!K2221="","",'T203'!K2221))</f>
        <v>AMN004</v>
      </c>
      <c r="AN2221" s="216">
        <f t="shared" si="76"/>
        <v>2221</v>
      </c>
      <c r="AO2221" s="216" t="str">
        <f>IF(ISERROR('T203'!L2221),"",'T203'!L2221)</f>
        <v>1-8</v>
      </c>
      <c r="AP2221" s="216">
        <f t="shared" si="77"/>
        <v>1</v>
      </c>
    </row>
    <row r="2222" spans="38:42">
      <c r="AL2222" s="216" t="str">
        <f>IF(ISERROR(IF('T203'!B2222="","",'T203'!B2222)),"",IF('T203'!B2222="","",'T203'!B2222))</f>
        <v/>
      </c>
      <c r="AM2222" s="216" t="str">
        <f>IF(ISERROR(IF('T203'!K2222="","",'T203'!K2222)),"",IF('T203'!K2222="","",'T203'!K2222))</f>
        <v>AMN006</v>
      </c>
      <c r="AN2222" s="216">
        <f t="shared" si="76"/>
        <v>2222</v>
      </c>
      <c r="AO2222" s="216" t="str">
        <f>IF(ISERROR('T203'!L2222),"",'T203'!L2222)</f>
        <v>1-2</v>
      </c>
      <c r="AP2222" s="216">
        <f t="shared" si="77"/>
        <v>1</v>
      </c>
    </row>
    <row r="2223" spans="38:42">
      <c r="AL2223" s="216" t="str">
        <f>IF(ISERROR(IF('T203'!B2223="","",'T203'!B2223)),"",IF('T203'!B2223="","",'T203'!B2223))</f>
        <v/>
      </c>
      <c r="AM2223" s="216" t="str">
        <f>IF(ISERROR(IF('T203'!K2223="","",'T203'!K2223)),"",IF('T203'!K2223="","",'T203'!K2223))</f>
        <v>AMN008</v>
      </c>
      <c r="AN2223" s="216">
        <f t="shared" si="76"/>
        <v>2223</v>
      </c>
      <c r="AO2223" s="216" t="str">
        <f>IF(ISERROR('T203'!L2223),"",'T203'!L2223)</f>
        <v>2nd ledge</v>
      </c>
      <c r="AP2223" s="216">
        <f t="shared" si="77"/>
        <v>1</v>
      </c>
    </row>
    <row r="2224" spans="38:42">
      <c r="AL2224" s="216" t="str">
        <f>IF(ISERROR(IF('T203'!B2224="","",'T203'!B2224)),"",IF('T203'!B2224="","",'T203'!B2224))</f>
        <v/>
      </c>
      <c r="AM2224" s="216" t="str">
        <f>IF(ISERROR(IF('T203'!K2224="","",'T203'!K2224)),"",IF('T203'!K2224="","",'T203'!K2224))</f>
        <v>AMN010</v>
      </c>
      <c r="AN2224" s="216">
        <f t="shared" si="76"/>
        <v>2224</v>
      </c>
      <c r="AO2224" s="216" t="str">
        <f>IF(ISERROR('T203'!L2224),"",'T203'!L2224)</f>
        <v>FULL FACE</v>
      </c>
      <c r="AP2224" s="216">
        <f t="shared" si="77"/>
        <v>1</v>
      </c>
    </row>
    <row r="2225" spans="38:42">
      <c r="AL2225" s="216" t="str">
        <f>IF(ISERROR(IF('T203'!B2225="","",'T203'!B2225)),"",IF('T203'!B2225="","",'T203'!B2225))</f>
        <v/>
      </c>
      <c r="AM2225" s="216" t="str">
        <f>IF(ISERROR(IF('T203'!K2225="","",'T203'!K2225)),"",IF('T203'!K2225="","",'T203'!K2225))</f>
        <v>AMN012</v>
      </c>
      <c r="AN2225" s="216">
        <f t="shared" si="76"/>
        <v>2225</v>
      </c>
      <c r="AO2225" s="216" t="str">
        <f>IF(ISERROR('T203'!L2225),"",'T203'!L2225)</f>
        <v xml:space="preserve"> </v>
      </c>
      <c r="AP2225" s="216">
        <f t="shared" si="77"/>
        <v>1</v>
      </c>
    </row>
    <row r="2226" spans="38:42">
      <c r="AL2226" s="216" t="str">
        <f>IF(ISERROR(IF('T203'!B2226="","",'T203'!B2226)),"",IF('T203'!B2226="","",'T203'!B2226))</f>
        <v/>
      </c>
      <c r="AM2226" s="216" t="str">
        <f>IF(ISERROR(IF('T203'!K2226="","",'T203'!K2226)),"",IF('T203'!K2226="","",'T203'!K2226))</f>
        <v>AMN014</v>
      </c>
      <c r="AN2226" s="216">
        <f t="shared" si="76"/>
        <v>2226</v>
      </c>
      <c r="AO2226" s="216" t="str">
        <f>IF(ISERROR('T203'!L2226),"",'T203'!L2226)</f>
        <v>1-6</v>
      </c>
      <c r="AP2226" s="216">
        <f t="shared" si="77"/>
        <v>1</v>
      </c>
    </row>
    <row r="2227" spans="38:42">
      <c r="AL2227" s="216" t="str">
        <f>IF(ISERROR(IF('T203'!B2227="","",'T203'!B2227)),"",IF('T203'!B2227="","",'T203'!B2227))</f>
        <v/>
      </c>
      <c r="AM2227" s="216" t="str">
        <f>IF(ISERROR(IF('T203'!K2227="","",'T203'!K2227)),"",IF('T203'!K2227="","",'T203'!K2227))</f>
        <v>AMN016</v>
      </c>
      <c r="AN2227" s="216">
        <f t="shared" si="76"/>
        <v>2227</v>
      </c>
      <c r="AO2227" s="216" t="str">
        <f>IF(ISERROR('T203'!L2227),"",'T203'!L2227)</f>
        <v xml:space="preserve"> </v>
      </c>
      <c r="AP2227" s="216">
        <f t="shared" si="77"/>
        <v>1</v>
      </c>
    </row>
    <row r="2228" spans="38:42">
      <c r="AL2228" s="216" t="str">
        <f>IF(ISERROR(IF('T203'!B2228="","",'T203'!B2228)),"",IF('T203'!B2228="","",'T203'!B2228))</f>
        <v/>
      </c>
      <c r="AM2228" s="216" t="str">
        <f>IF(ISERROR(IF('T203'!K2228="","",'T203'!K2228)),"",IF('T203'!K2228="","",'T203'!K2228))</f>
        <v>AMN018</v>
      </c>
      <c r="AN2228" s="216">
        <f t="shared" si="76"/>
        <v>2228</v>
      </c>
      <c r="AO2228" s="216" t="str">
        <f>IF(ISERROR('T203'!L2228),"",'T203'!L2228)</f>
        <v xml:space="preserve"> </v>
      </c>
      <c r="AP2228" s="216">
        <f t="shared" si="77"/>
        <v>1</v>
      </c>
    </row>
    <row r="2229" spans="38:42">
      <c r="AL2229" s="216" t="str">
        <f>IF(ISERROR(IF('T203'!B2229="","",'T203'!B2229)),"",IF('T203'!B2229="","",'T203'!B2229))</f>
        <v/>
      </c>
      <c r="AM2229" s="216" t="str">
        <f>IF(ISERROR(IF('T203'!K2229="","",'T203'!K2229)),"",IF('T203'!K2229="","",'T203'!K2229))</f>
        <v>AMN020</v>
      </c>
      <c r="AN2229" s="216">
        <f t="shared" si="76"/>
        <v>2229</v>
      </c>
      <c r="AO2229" s="216" t="str">
        <f>IF(ISERROR('T203'!L2229),"",'T203'!L2229)</f>
        <v xml:space="preserve"> </v>
      </c>
      <c r="AP2229" s="216">
        <f t="shared" si="77"/>
        <v>1</v>
      </c>
    </row>
    <row r="2230" spans="38:42">
      <c r="AL2230" s="216" t="str">
        <f>IF(ISERROR(IF('T203'!B2230="","",'T203'!B2230)),"",IF('T203'!B2230="","",'T203'!B2230))</f>
        <v/>
      </c>
      <c r="AM2230" s="216" t="str">
        <f>IF(ISERROR(IF('T203'!K2230="","",'T203'!K2230)),"",IF('T203'!K2230="","",'T203'!K2230))</f>
        <v>AMN022</v>
      </c>
      <c r="AN2230" s="216">
        <f t="shared" si="76"/>
        <v>2230</v>
      </c>
      <c r="AO2230" s="216" t="str">
        <f>IF(ISERROR('T203'!L2230),"",'T203'!L2230)</f>
        <v xml:space="preserve"> </v>
      </c>
      <c r="AP2230" s="216">
        <f t="shared" si="77"/>
        <v>1</v>
      </c>
    </row>
    <row r="2231" spans="38:42">
      <c r="AL2231" s="216" t="str">
        <f>IF(ISERROR(IF('T203'!B2231="","",'T203'!B2231)),"",IF('T203'!B2231="","",'T203'!B2231))</f>
        <v/>
      </c>
      <c r="AM2231" s="216" t="str">
        <f>IF(ISERROR(IF('T203'!K2231="","",'T203'!K2231)),"",IF('T203'!K2231="","",'T203'!K2231))</f>
        <v>AMN024</v>
      </c>
      <c r="AN2231" s="216">
        <f t="shared" si="76"/>
        <v>2231</v>
      </c>
      <c r="AO2231" s="216" t="str">
        <f>IF(ISERROR('T203'!L2231),"",'T203'!L2231)</f>
        <v>1</v>
      </c>
      <c r="AP2231" s="216">
        <f t="shared" si="77"/>
        <v>1</v>
      </c>
    </row>
    <row r="2232" spans="38:42">
      <c r="AL2232" s="216" t="str">
        <f>IF(ISERROR(IF('T203'!B2232="","",'T203'!B2232)),"",IF('T203'!B2232="","",'T203'!B2232))</f>
        <v/>
      </c>
      <c r="AM2232" s="216" t="str">
        <f>IF(ISERROR(IF('T203'!K2232="","",'T203'!K2232)),"",IF('T203'!K2232="","",'T203'!K2232))</f>
        <v>AMN026</v>
      </c>
      <c r="AN2232" s="216">
        <f t="shared" si="76"/>
        <v>2232</v>
      </c>
      <c r="AO2232" s="216" t="str">
        <f>IF(ISERROR('T203'!L2232),"",'T203'!L2232)</f>
        <v xml:space="preserve"> </v>
      </c>
      <c r="AP2232" s="216">
        <f t="shared" si="77"/>
        <v>1</v>
      </c>
    </row>
    <row r="2233" spans="38:42">
      <c r="AL2233" s="216" t="str">
        <f>IF(ISERROR(IF('T203'!B2233="","",'T203'!B2233)),"",IF('T203'!B2233="","",'T203'!B2233))</f>
        <v/>
      </c>
      <c r="AM2233" s="216" t="str">
        <f>IF(ISERROR(IF('T203'!K2233="","",'T203'!K2233)),"",IF('T203'!K2233="","",'T203'!K2233))</f>
        <v>AMN028</v>
      </c>
      <c r="AN2233" s="216">
        <f t="shared" si="76"/>
        <v>2233</v>
      </c>
      <c r="AO2233" s="216" t="str">
        <f>IF(ISERROR('T203'!L2233),"",'T203'!L2233)</f>
        <v xml:space="preserve"> </v>
      </c>
      <c r="AP2233" s="216">
        <f t="shared" si="77"/>
        <v>1</v>
      </c>
    </row>
    <row r="2234" spans="38:42">
      <c r="AL2234" s="216" t="str">
        <f>IF(ISERROR(IF('T203'!B2234="","",'T203'!B2234)),"",IF('T203'!B2234="","",'T203'!B2234))</f>
        <v/>
      </c>
      <c r="AM2234" s="216" t="str">
        <f>IF(ISERROR(IF('T203'!K2234="","",'T203'!K2234)),"",IF('T203'!K2234="","",'T203'!K2234))</f>
        <v>AMN030</v>
      </c>
      <c r="AN2234" s="216">
        <f t="shared" si="76"/>
        <v>2234</v>
      </c>
      <c r="AO2234" s="216" t="str">
        <f>IF(ISERROR('T203'!L2234),"",'T203'!L2234)</f>
        <v>1-2</v>
      </c>
      <c r="AP2234" s="216">
        <f t="shared" si="77"/>
        <v>1</v>
      </c>
    </row>
    <row r="2235" spans="38:42">
      <c r="AL2235" s="216" t="str">
        <f>IF(ISERROR(IF('T203'!B2235="","",'T203'!B2235)),"",IF('T203'!B2235="","",'T203'!B2235))</f>
        <v/>
      </c>
      <c r="AM2235" s="216" t="str">
        <f>IF(ISERROR(IF('T203'!K2235="","",'T203'!K2235)),"",IF('T203'!K2235="","",'T203'!K2235))</f>
        <v>AMN030</v>
      </c>
      <c r="AN2235" s="216">
        <f t="shared" si="76"/>
        <v>2235</v>
      </c>
      <c r="AO2235" s="216" t="str">
        <f>IF(ISERROR('T203'!L2235),"",'T203'!L2235)</f>
        <v>1-4</v>
      </c>
      <c r="AP2235" s="216">
        <f t="shared" si="77"/>
        <v>1</v>
      </c>
    </row>
    <row r="2236" spans="38:42">
      <c r="AL2236" s="216" t="str">
        <f>IF(ISERROR(IF('T203'!B2236="","",'T203'!B2236)),"",IF('T203'!B2236="","",'T203'!B2236))</f>
        <v/>
      </c>
      <c r="AM2236" s="216" t="str">
        <f>IF(ISERROR(IF('T203'!K2236="","",'T203'!K2236)),"",IF('T203'!K2236="","",'T203'!K2236))</f>
        <v>AMN032</v>
      </c>
      <c r="AN2236" s="216">
        <f t="shared" si="76"/>
        <v>2236</v>
      </c>
      <c r="AO2236" s="216" t="str">
        <f>IF(ISERROR('T203'!L2236),"",'T203'!L2236)</f>
        <v>BED 1</v>
      </c>
      <c r="AP2236" s="216">
        <f t="shared" si="77"/>
        <v>1</v>
      </c>
    </row>
    <row r="2237" spans="38:42">
      <c r="AL2237" s="216" t="str">
        <f>IF(ISERROR(IF('T203'!B2237="","",'T203'!B2237)),"",IF('T203'!B2237="","",'T203'!B2237))</f>
        <v/>
      </c>
      <c r="AM2237" s="216" t="str">
        <f>IF(ISERROR(IF('T203'!K2237="","",'T203'!K2237)),"",IF('T203'!K2237="","",'T203'!K2237))</f>
        <v>AMN034</v>
      </c>
      <c r="AN2237" s="216">
        <f t="shared" si="76"/>
        <v>2237</v>
      </c>
      <c r="AO2237" s="216" t="str">
        <f>IF(ISERROR('T203'!L2237),"",'T203'!L2237)</f>
        <v>1A-2B</v>
      </c>
      <c r="AP2237" s="216">
        <f t="shared" si="77"/>
        <v>1</v>
      </c>
    </row>
    <row r="2238" spans="38:42">
      <c r="AL2238" s="216" t="str">
        <f>IF(ISERROR(IF('T203'!B2238="","",'T203'!B2238)),"",IF('T203'!B2238="","",'T203'!B2238))</f>
        <v/>
      </c>
      <c r="AM2238" s="216" t="str">
        <f>IF(ISERROR(IF('T203'!K2238="","",'T203'!K2238)),"",IF('T203'!K2238="","",'T203'!K2238))</f>
        <v>AMN036</v>
      </c>
      <c r="AN2238" s="216">
        <f t="shared" si="76"/>
        <v>2238</v>
      </c>
      <c r="AO2238" s="216" t="str">
        <f>IF(ISERROR('T203'!L2238),"",'T203'!L2238)</f>
        <v xml:space="preserve"> </v>
      </c>
      <c r="AP2238" s="216">
        <f t="shared" si="77"/>
        <v>1</v>
      </c>
    </row>
    <row r="2239" spans="38:42">
      <c r="AL2239" s="216" t="str">
        <f>IF(ISERROR(IF('T203'!B2239="","",'T203'!B2239)),"",IF('T203'!B2239="","",'T203'!B2239))</f>
        <v/>
      </c>
      <c r="AM2239" s="216" t="str">
        <f>IF(ISERROR(IF('T203'!K2239="","",'T203'!K2239)),"",IF('T203'!K2239="","",'T203'!K2239))</f>
        <v>AMN038</v>
      </c>
      <c r="AN2239" s="216">
        <f t="shared" si="76"/>
        <v>2239</v>
      </c>
      <c r="AO2239" s="216" t="str">
        <f>IF(ISERROR('T203'!L2239),"",'T203'!L2239)</f>
        <v xml:space="preserve"> </v>
      </c>
      <c r="AP2239" s="216">
        <f t="shared" si="77"/>
        <v>1</v>
      </c>
    </row>
    <row r="2240" spans="38:42">
      <c r="AL2240" s="216" t="str">
        <f>IF(ISERROR(IF('T203'!B2240="","",'T203'!B2240)),"",IF('T203'!B2240="","",'T203'!B2240))</f>
        <v/>
      </c>
      <c r="AM2240" s="216" t="str">
        <f>IF(ISERROR(IF('T203'!K2240="","",'T203'!K2240)),"",IF('T203'!K2240="","",'T203'!K2240))</f>
        <v>AMN040</v>
      </c>
      <c r="AN2240" s="216">
        <f t="shared" si="76"/>
        <v>2240</v>
      </c>
      <c r="AO2240" s="216" t="str">
        <f>IF(ISERROR('T203'!L2240),"",'T203'!L2240)</f>
        <v xml:space="preserve"> </v>
      </c>
      <c r="AP2240" s="216">
        <f t="shared" si="77"/>
        <v>1</v>
      </c>
    </row>
    <row r="2241" spans="38:42">
      <c r="AL2241" s="216" t="str">
        <f>IF(ISERROR(IF('T203'!B2241="","",'T203'!B2241)),"",IF('T203'!B2241="","",'T203'!B2241))</f>
        <v/>
      </c>
      <c r="AM2241" s="216" t="str">
        <f>IF(ISERROR(IF('T203'!K2241="","",'T203'!K2241)),"",IF('T203'!K2241="","",'T203'!K2241))</f>
        <v>AMN042</v>
      </c>
      <c r="AN2241" s="216">
        <f t="shared" si="76"/>
        <v>2241</v>
      </c>
      <c r="AO2241" s="216" t="str">
        <f>IF(ISERROR('T203'!L2241),"",'T203'!L2241)</f>
        <v xml:space="preserve"> </v>
      </c>
      <c r="AP2241" s="216">
        <f t="shared" si="77"/>
        <v>1</v>
      </c>
    </row>
    <row r="2242" spans="38:42">
      <c r="AL2242" s="216" t="str">
        <f>IF(ISERROR(IF('T203'!B2242="","",'T203'!B2242)),"",IF('T203'!B2242="","",'T203'!B2242))</f>
        <v/>
      </c>
      <c r="AM2242" s="216" t="str">
        <f>IF(ISERROR(IF('T203'!K2242="","",'T203'!K2242)),"",IF('T203'!K2242="","",'T203'!K2242))</f>
        <v>AMN044</v>
      </c>
      <c r="AN2242" s="216">
        <f t="shared" si="76"/>
        <v>2242</v>
      </c>
      <c r="AO2242" s="216" t="str">
        <f>IF(ISERROR('T203'!L2242),"",'T203'!L2242)</f>
        <v>1-2</v>
      </c>
      <c r="AP2242" s="216">
        <f t="shared" si="77"/>
        <v>1</v>
      </c>
    </row>
    <row r="2243" spans="38:42">
      <c r="AL2243" s="216" t="str">
        <f>IF(ISERROR(IF('T203'!B2243="","",'T203'!B2243)),"",IF('T203'!B2243="","",'T203'!B2243))</f>
        <v/>
      </c>
      <c r="AM2243" s="216" t="str">
        <f>IF(ISERROR(IF('T203'!K2243="","",'T203'!K2243)),"",IF('T203'!K2243="","",'T203'!K2243))</f>
        <v>AMN046</v>
      </c>
      <c r="AN2243" s="216">
        <f t="shared" si="76"/>
        <v>2243</v>
      </c>
      <c r="AO2243" s="216" t="str">
        <f>IF(ISERROR('T203'!L2243),"",'T203'!L2243)</f>
        <v>1-2</v>
      </c>
      <c r="AP2243" s="216">
        <f t="shared" si="77"/>
        <v>1</v>
      </c>
    </row>
    <row r="2244" spans="38:42">
      <c r="AL2244" s="216" t="str">
        <f>IF(ISERROR(IF('T203'!B2244="","",'T203'!B2244)),"",IF('T203'!B2244="","",'T203'!B2244))</f>
        <v/>
      </c>
      <c r="AM2244" s="216" t="str">
        <f>IF(ISERROR(IF('T203'!K2244="","",'T203'!K2244)),"",IF('T203'!K2244="","",'T203'!K2244))</f>
        <v>AMN048</v>
      </c>
      <c r="AN2244" s="216">
        <f t="shared" si="76"/>
        <v>2244</v>
      </c>
      <c r="AO2244" s="216" t="str">
        <f>IF(ISERROR('T203'!L2244),"",'T203'!L2244)</f>
        <v xml:space="preserve"> </v>
      </c>
      <c r="AP2244" s="216">
        <f t="shared" si="77"/>
        <v>1</v>
      </c>
    </row>
    <row r="2245" spans="38:42">
      <c r="AL2245" s="216" t="str">
        <f>IF(ISERROR(IF('T203'!B2245="","",'T203'!B2245)),"",IF('T203'!B2245="","",'T203'!B2245))</f>
        <v/>
      </c>
      <c r="AM2245" s="216" t="str">
        <f>IF(ISERROR(IF('T203'!K2245="","",'T203'!K2245)),"",IF('T203'!K2245="","",'T203'!K2245))</f>
        <v>AMN050</v>
      </c>
      <c r="AN2245" s="216">
        <f t="shared" si="76"/>
        <v>2245</v>
      </c>
      <c r="AO2245" s="216" t="str">
        <f>IF(ISERROR('T203'!L2245),"",'T203'!L2245)</f>
        <v>ENTIRE LEDGE</v>
      </c>
      <c r="AP2245" s="216">
        <f t="shared" si="77"/>
        <v>1</v>
      </c>
    </row>
    <row r="2246" spans="38:42">
      <c r="AL2246" s="216" t="str">
        <f>IF(ISERROR(IF('T203'!B2246="","",'T203'!B2246)),"",IF('T203'!B2246="","",'T203'!B2246))</f>
        <v/>
      </c>
      <c r="AM2246" s="216" t="str">
        <f>IF(ISERROR(IF('T203'!K2246="","",'T203'!K2246)),"",IF('T203'!K2246="","",'T203'!K2246))</f>
        <v>AMN052</v>
      </c>
      <c r="AN2246" s="216">
        <f t="shared" si="76"/>
        <v>2246</v>
      </c>
      <c r="AO2246" s="216" t="str">
        <f>IF(ISERROR('T203'!L2246),"",'T203'!L2246)</f>
        <v>1-3</v>
      </c>
      <c r="AP2246" s="216">
        <f t="shared" si="77"/>
        <v>1</v>
      </c>
    </row>
    <row r="2247" spans="38:42">
      <c r="AL2247" s="216" t="str">
        <f>IF(ISERROR(IF('T203'!B2247="","",'T203'!B2247)),"",IF('T203'!B2247="","",'T203'!B2247))</f>
        <v/>
      </c>
      <c r="AM2247" s="216" t="str">
        <f>IF(ISERROR(IF('T203'!K2247="","",'T203'!K2247)),"",IF('T203'!K2247="","",'T203'!K2247))</f>
        <v>AMN052</v>
      </c>
      <c r="AN2247" s="216">
        <f t="shared" si="76"/>
        <v>2247</v>
      </c>
      <c r="AO2247" s="216" t="str">
        <f>IF(ISERROR('T203'!L2247),"",'T203'!L2247)</f>
        <v>4-5</v>
      </c>
      <c r="AP2247" s="216">
        <f t="shared" si="77"/>
        <v>1</v>
      </c>
    </row>
    <row r="2248" spans="38:42">
      <c r="AL2248" s="216" t="str">
        <f>IF(ISERROR(IF('T203'!B2248="","",'T203'!B2248)),"",IF('T203'!B2248="","",'T203'!B2248))</f>
        <v/>
      </c>
      <c r="AM2248" s="216" t="str">
        <f>IF(ISERROR(IF('T203'!K2248="","",'T203'!K2248)),"",IF('T203'!K2248="","",'T203'!K2248))</f>
        <v>AMN054</v>
      </c>
      <c r="AN2248" s="216">
        <f t="shared" si="76"/>
        <v>2248</v>
      </c>
      <c r="AO2248" s="216" t="str">
        <f>IF(ISERROR('T203'!L2248),"",'T203'!L2248)</f>
        <v>1</v>
      </c>
      <c r="AP2248" s="216">
        <f t="shared" si="77"/>
        <v>1</v>
      </c>
    </row>
    <row r="2249" spans="38:42">
      <c r="AL2249" s="216" t="str">
        <f>IF(ISERROR(IF('T203'!B2249="","",'T203'!B2249)),"",IF('T203'!B2249="","",'T203'!B2249))</f>
        <v/>
      </c>
      <c r="AM2249" s="216" t="str">
        <f>IF(ISERROR(IF('T203'!K2249="","",'T203'!K2249)),"",IF('T203'!K2249="","",'T203'!K2249))</f>
        <v>AMN502</v>
      </c>
      <c r="AN2249" s="216">
        <f t="shared" si="76"/>
        <v>2249</v>
      </c>
      <c r="AO2249" s="216" t="str">
        <f>IF(ISERROR('T203'!L2249),"",'T203'!L2249)</f>
        <v xml:space="preserve"> </v>
      </c>
      <c r="AP2249" s="216">
        <f t="shared" si="77"/>
        <v>1</v>
      </c>
    </row>
    <row r="2250" spans="38:42">
      <c r="AL2250" s="216" t="str">
        <f>IF(ISERROR(IF('T203'!B2250="","",'T203'!B2250)),"",IF('T203'!B2250="","",'T203'!B2250))</f>
        <v/>
      </c>
      <c r="AM2250" s="216" t="str">
        <f>IF(ISERROR(IF('T203'!K2250="","",'T203'!K2250)),"",IF('T203'!K2250="","",'T203'!K2250))</f>
        <v>AMN502</v>
      </c>
      <c r="AN2250" s="216">
        <f t="shared" si="76"/>
        <v>2250</v>
      </c>
      <c r="AO2250" s="216" t="str">
        <f>IF(ISERROR('T203'!L2250),"",'T203'!L2250)</f>
        <v xml:space="preserve"> </v>
      </c>
      <c r="AP2250" s="216">
        <f t="shared" si="77"/>
        <v>1</v>
      </c>
    </row>
    <row r="2251" spans="38:42">
      <c r="AL2251" s="216" t="str">
        <f>IF(ISERROR(IF('T203'!B2251="","",'T203'!B2251)),"",IF('T203'!B2251="","",'T203'!B2251))</f>
        <v/>
      </c>
      <c r="AM2251" s="216" t="str">
        <f>IF(ISERROR(IF('T203'!K2251="","",'T203'!K2251)),"",IF('T203'!K2251="","",'T203'!K2251))</f>
        <v>AMN504</v>
      </c>
      <c r="AN2251" s="216">
        <f t="shared" si="76"/>
        <v>2251</v>
      </c>
      <c r="AO2251" s="216" t="str">
        <f>IF(ISERROR('T203'!L2251),"",'T203'!L2251)</f>
        <v xml:space="preserve"> </v>
      </c>
      <c r="AP2251" s="216">
        <f t="shared" si="77"/>
        <v>1</v>
      </c>
    </row>
    <row r="2252" spans="38:42">
      <c r="AL2252" s="216" t="str">
        <f>IF(ISERROR(IF('T203'!B2252="","",'T203'!B2252)),"",IF('T203'!B2252="","",'T203'!B2252))</f>
        <v/>
      </c>
      <c r="AM2252" s="216" t="str">
        <f>IF(ISERROR(IF('T203'!K2252="","",'T203'!K2252)),"",IF('T203'!K2252="","",'T203'!K2252))</f>
        <v>AMN506</v>
      </c>
      <c r="AN2252" s="216">
        <f t="shared" si="76"/>
        <v>2252</v>
      </c>
      <c r="AO2252" s="216" t="str">
        <f>IF(ISERROR('T203'!L2252),"",'T203'!L2252)</f>
        <v xml:space="preserve"> </v>
      </c>
      <c r="AP2252" s="216">
        <f t="shared" si="77"/>
        <v>1</v>
      </c>
    </row>
    <row r="2253" spans="38:42">
      <c r="AL2253" s="216" t="str">
        <f>IF(ISERROR(IF('T203'!B2253="","",'T203'!B2253)),"",IF('T203'!B2253="","",'T203'!B2253))</f>
        <v/>
      </c>
      <c r="AM2253" s="216" t="str">
        <f>IF(ISERROR(IF('T203'!K2253="","",'T203'!K2253)),"",IF('T203'!K2253="","",'T203'!K2253))</f>
        <v>AMN506</v>
      </c>
      <c r="AN2253" s="216">
        <f t="shared" ref="AN2253:AN2316" si="78">1+AN2252</f>
        <v>2253</v>
      </c>
      <c r="AO2253" s="216" t="str">
        <f>IF(ISERROR('T203'!L2253),"",'T203'!L2253)</f>
        <v xml:space="preserve"> </v>
      </c>
      <c r="AP2253" s="216">
        <f t="shared" si="77"/>
        <v>1</v>
      </c>
    </row>
    <row r="2254" spans="38:42">
      <c r="AL2254" s="216" t="str">
        <f>IF(ISERROR(IF('T203'!B2254="","",'T203'!B2254)),"",IF('T203'!B2254="","",'T203'!B2254))</f>
        <v/>
      </c>
      <c r="AM2254" s="216" t="str">
        <f>IF(ISERROR(IF('T203'!K2254="","",'T203'!K2254)),"",IF('T203'!K2254="","",'T203'!K2254))</f>
        <v>AMN508</v>
      </c>
      <c r="AN2254" s="216">
        <f t="shared" si="78"/>
        <v>2254</v>
      </c>
      <c r="AO2254" s="216" t="str">
        <f>IF(ISERROR('T203'!L2254),"",'T203'!L2254)</f>
        <v xml:space="preserve"> </v>
      </c>
      <c r="AP2254" s="216">
        <f t="shared" si="77"/>
        <v>1</v>
      </c>
    </row>
    <row r="2255" spans="38:42">
      <c r="AL2255" s="216" t="str">
        <f>IF(ISERROR(IF('T203'!B2255="","",'T203'!B2255)),"",IF('T203'!B2255="","",'T203'!B2255))</f>
        <v/>
      </c>
      <c r="AM2255" s="216" t="str">
        <f>IF(ISERROR(IF('T203'!K2255="","",'T203'!K2255)),"",IF('T203'!K2255="","",'T203'!K2255))</f>
        <v>AMN510</v>
      </c>
      <c r="AN2255" s="216">
        <f t="shared" si="78"/>
        <v>2255</v>
      </c>
      <c r="AO2255" s="216" t="str">
        <f>IF(ISERROR('T203'!L2255),"",'T203'!L2255)</f>
        <v xml:space="preserve"> </v>
      </c>
      <c r="AP2255" s="216">
        <f t="shared" si="77"/>
        <v>1</v>
      </c>
    </row>
    <row r="2256" spans="38:42">
      <c r="AL2256" s="216" t="str">
        <f>IF(ISERROR(IF('T203'!B2256="","",'T203'!B2256)),"",IF('T203'!B2256="","",'T203'!B2256))</f>
        <v/>
      </c>
      <c r="AM2256" s="216" t="str">
        <f>IF(ISERROR(IF('T203'!K2256="","",'T203'!K2256)),"",IF('T203'!K2256="","",'T203'!K2256))</f>
        <v>AMN512</v>
      </c>
      <c r="AN2256" s="216">
        <f t="shared" si="78"/>
        <v>2256</v>
      </c>
      <c r="AO2256" s="216" t="str">
        <f>IF(ISERROR('T203'!L2256),"",'T203'!L2256)</f>
        <v xml:space="preserve"> </v>
      </c>
      <c r="AP2256" s="216">
        <f t="shared" ref="AP2256:AP2319" si="79">IF(AO2256="",0,1)</f>
        <v>1</v>
      </c>
    </row>
    <row r="2257" spans="38:42">
      <c r="AL2257" s="216" t="str">
        <f>IF(ISERROR(IF('T203'!B2257="","",'T203'!B2257)),"",IF('T203'!B2257="","",'T203'!B2257))</f>
        <v/>
      </c>
      <c r="AM2257" s="216" t="str">
        <f>IF(ISERROR(IF('T203'!K2257="","",'T203'!K2257)),"",IF('T203'!K2257="","",'T203'!K2257))</f>
        <v>AMN514</v>
      </c>
      <c r="AN2257" s="216">
        <f t="shared" si="78"/>
        <v>2257</v>
      </c>
      <c r="AO2257" s="216" t="str">
        <f>IF(ISERROR('T203'!L2257),"",'T203'!L2257)</f>
        <v xml:space="preserve"> </v>
      </c>
      <c r="AP2257" s="216">
        <f t="shared" si="79"/>
        <v>1</v>
      </c>
    </row>
    <row r="2258" spans="38:42">
      <c r="AL2258" s="216" t="str">
        <f>IF(ISERROR(IF('T203'!B2258="","",'T203'!B2258)),"",IF('T203'!B2258="","",'T203'!B2258))</f>
        <v/>
      </c>
      <c r="AM2258" s="216" t="str">
        <f>IF(ISERROR(IF('T203'!K2258="","",'T203'!K2258)),"",IF('T203'!K2258="","",'T203'!K2258))</f>
        <v>AMN516</v>
      </c>
      <c r="AN2258" s="216">
        <f t="shared" si="78"/>
        <v>2258</v>
      </c>
      <c r="AO2258" s="216" t="str">
        <f>IF(ISERROR('T203'!L2258),"",'T203'!L2258)</f>
        <v xml:space="preserve"> </v>
      </c>
      <c r="AP2258" s="216">
        <f t="shared" si="79"/>
        <v>1</v>
      </c>
    </row>
    <row r="2259" spans="38:42">
      <c r="AL2259" s="216" t="str">
        <f>IF(ISERROR(IF('T203'!B2259="","",'T203'!B2259)),"",IF('T203'!B2259="","",'T203'!B2259))</f>
        <v/>
      </c>
      <c r="AM2259" s="216" t="str">
        <f>IF(ISERROR(IF('T203'!K2259="","",'T203'!K2259)),"",IF('T203'!K2259="","",'T203'!K2259))</f>
        <v>AMN518</v>
      </c>
      <c r="AN2259" s="216">
        <f t="shared" si="78"/>
        <v>2259</v>
      </c>
      <c r="AO2259" s="216" t="str">
        <f>IF(ISERROR('T203'!L2259),"",'T203'!L2259)</f>
        <v xml:space="preserve"> </v>
      </c>
      <c r="AP2259" s="216">
        <f t="shared" si="79"/>
        <v>1</v>
      </c>
    </row>
    <row r="2260" spans="38:42">
      <c r="AL2260" s="216" t="str">
        <f>IF(ISERROR(IF('T203'!B2260="","",'T203'!B2260)),"",IF('T203'!B2260="","",'T203'!B2260))</f>
        <v/>
      </c>
      <c r="AM2260" s="216" t="str">
        <f>IF(ISERROR(IF('T203'!K2260="","",'T203'!K2260)),"",IF('T203'!K2260="","",'T203'!K2260))</f>
        <v>AMN520</v>
      </c>
      <c r="AN2260" s="216">
        <f t="shared" si="78"/>
        <v>2260</v>
      </c>
      <c r="AO2260" s="216" t="str">
        <f>IF(ISERROR('T203'!L2260),"",'T203'!L2260)</f>
        <v xml:space="preserve"> </v>
      </c>
      <c r="AP2260" s="216">
        <f t="shared" si="79"/>
        <v>1</v>
      </c>
    </row>
    <row r="2261" spans="38:42">
      <c r="AL2261" s="216" t="str">
        <f>IF(ISERROR(IF('T203'!B2261="","",'T203'!B2261)),"",IF('T203'!B2261="","",'T203'!B2261))</f>
        <v/>
      </c>
      <c r="AM2261" s="216" t="str">
        <f>IF(ISERROR(IF('T203'!K2261="","",'T203'!K2261)),"",IF('T203'!K2261="","",'T203'!K2261))</f>
        <v>AMN522</v>
      </c>
      <c r="AN2261" s="216">
        <f t="shared" si="78"/>
        <v>2261</v>
      </c>
      <c r="AO2261" s="216" t="str">
        <f>IF(ISERROR('T203'!L2261),"",'T203'!L2261)</f>
        <v xml:space="preserve"> </v>
      </c>
      <c r="AP2261" s="216">
        <f t="shared" si="79"/>
        <v>1</v>
      </c>
    </row>
    <row r="2262" spans="38:42">
      <c r="AL2262" s="216" t="str">
        <f>IF(ISERROR(IF('T203'!B2262="","",'T203'!B2262)),"",IF('T203'!B2262="","",'T203'!B2262))</f>
        <v/>
      </c>
      <c r="AM2262" s="216" t="str">
        <f>IF(ISERROR(IF('T203'!K2262="","",'T203'!K2262)),"",IF('T203'!K2262="","",'T203'!K2262))</f>
        <v>AMN524</v>
      </c>
      <c r="AN2262" s="216">
        <f t="shared" si="78"/>
        <v>2262</v>
      </c>
      <c r="AO2262" s="216" t="str">
        <f>IF(ISERROR('T203'!L2262),"",'T203'!L2262)</f>
        <v xml:space="preserve"> </v>
      </c>
      <c r="AP2262" s="216">
        <f t="shared" si="79"/>
        <v>1</v>
      </c>
    </row>
    <row r="2263" spans="38:42">
      <c r="AL2263" s="216" t="str">
        <f>IF(ISERROR(IF('T203'!B2263="","",'T203'!B2263)),"",IF('T203'!B2263="","",'T203'!B2263))</f>
        <v/>
      </c>
      <c r="AM2263" s="216" t="str">
        <f>IF(ISERROR(IF('T203'!K2263="","",'T203'!K2263)),"",IF('T203'!K2263="","",'T203'!K2263))</f>
        <v>AMN526</v>
      </c>
      <c r="AN2263" s="216">
        <f t="shared" si="78"/>
        <v>2263</v>
      </c>
      <c r="AO2263" s="216" t="str">
        <f>IF(ISERROR('T203'!L2263),"",'T203'!L2263)</f>
        <v xml:space="preserve"> </v>
      </c>
      <c r="AP2263" s="216">
        <f t="shared" si="79"/>
        <v>1</v>
      </c>
    </row>
    <row r="2264" spans="38:42">
      <c r="AL2264" s="216" t="str">
        <f>IF(ISERROR(IF('T203'!B2264="","",'T203'!B2264)),"",IF('T203'!B2264="","",'T203'!B2264))</f>
        <v/>
      </c>
      <c r="AM2264" s="216" t="str">
        <f>IF(ISERROR(IF('T203'!K2264="","",'T203'!K2264)),"",IF('T203'!K2264="","",'T203'!K2264))</f>
        <v>AMN528</v>
      </c>
      <c r="AN2264" s="216">
        <f t="shared" si="78"/>
        <v>2264</v>
      </c>
      <c r="AO2264" s="216" t="str">
        <f>IF(ISERROR('T203'!L2264),"",'T203'!L2264)</f>
        <v xml:space="preserve"> </v>
      </c>
      <c r="AP2264" s="216">
        <f t="shared" si="79"/>
        <v>1</v>
      </c>
    </row>
    <row r="2265" spans="38:42">
      <c r="AL2265" s="216" t="str">
        <f>IF(ISERROR(IF('T203'!B2265="","",'T203'!B2265)),"",IF('T203'!B2265="","",'T203'!B2265))</f>
        <v/>
      </c>
      <c r="AM2265" s="216" t="str">
        <f>IF(ISERROR(IF('T203'!K2265="","",'T203'!K2265)),"",IF('T203'!K2265="","",'T203'!K2265))</f>
        <v>AMN528</v>
      </c>
      <c r="AN2265" s="216">
        <f t="shared" si="78"/>
        <v>2265</v>
      </c>
      <c r="AO2265" s="216" t="str">
        <f>IF(ISERROR('T203'!L2265),"",'T203'!L2265)</f>
        <v xml:space="preserve"> </v>
      </c>
      <c r="AP2265" s="216">
        <f t="shared" si="79"/>
        <v>1</v>
      </c>
    </row>
    <row r="2266" spans="38:42">
      <c r="AL2266" s="216" t="str">
        <f>IF(ISERROR(IF('T203'!B2266="","",'T203'!B2266)),"",IF('T203'!B2266="","",'T203'!B2266))</f>
        <v/>
      </c>
      <c r="AM2266" s="216" t="str">
        <f>IF(ISERROR(IF('T203'!K2266="","",'T203'!K2266)),"",IF('T203'!K2266="","",'T203'!K2266))</f>
        <v>AMN530</v>
      </c>
      <c r="AN2266" s="216">
        <f t="shared" si="78"/>
        <v>2266</v>
      </c>
      <c r="AO2266" s="216" t="str">
        <f>IF(ISERROR('T203'!L2266),"",'T203'!L2266)</f>
        <v xml:space="preserve"> </v>
      </c>
      <c r="AP2266" s="216">
        <f t="shared" si="79"/>
        <v>1</v>
      </c>
    </row>
    <row r="2267" spans="38:42">
      <c r="AL2267" s="216" t="str">
        <f>IF(ISERROR(IF('T203'!B2267="","",'T203'!B2267)),"",IF('T203'!B2267="","",'T203'!B2267))</f>
        <v/>
      </c>
      <c r="AM2267" s="216" t="str">
        <f>IF(ISERROR(IF('T203'!K2267="","",'T203'!K2267)),"",IF('T203'!K2267="","",'T203'!K2267))</f>
        <v>AMN532</v>
      </c>
      <c r="AN2267" s="216">
        <f t="shared" si="78"/>
        <v>2267</v>
      </c>
      <c r="AO2267" s="216" t="str">
        <f>IF(ISERROR('T203'!L2267),"",'T203'!L2267)</f>
        <v xml:space="preserve"> </v>
      </c>
      <c r="AP2267" s="216">
        <f t="shared" si="79"/>
        <v>1</v>
      </c>
    </row>
    <row r="2268" spans="38:42">
      <c r="AL2268" s="216" t="str">
        <f>IF(ISERROR(IF('T203'!B2268="","",'T203'!B2268)),"",IF('T203'!B2268="","",'T203'!B2268))</f>
        <v/>
      </c>
      <c r="AM2268" s="216" t="str">
        <f>IF(ISERROR(IF('T203'!K2268="","",'T203'!K2268)),"",IF('T203'!K2268="","",'T203'!K2268))</f>
        <v>AMN534</v>
      </c>
      <c r="AN2268" s="216">
        <f t="shared" si="78"/>
        <v>2268</v>
      </c>
      <c r="AO2268" s="216" t="str">
        <f>IF(ISERROR('T203'!L2268),"",'T203'!L2268)</f>
        <v xml:space="preserve"> </v>
      </c>
      <c r="AP2268" s="216">
        <f t="shared" si="79"/>
        <v>1</v>
      </c>
    </row>
    <row r="2269" spans="38:42">
      <c r="AL2269" s="216" t="str">
        <f>IF(ISERROR(IF('T203'!B2269="","",'T203'!B2269)),"",IF('T203'!B2269="","",'T203'!B2269))</f>
        <v/>
      </c>
      <c r="AM2269" s="216" t="str">
        <f>IF(ISERROR(IF('T203'!K2269="","",'T203'!K2269)),"",IF('T203'!K2269="","",'T203'!K2269))</f>
        <v>AMN536</v>
      </c>
      <c r="AN2269" s="216">
        <f t="shared" si="78"/>
        <v>2269</v>
      </c>
      <c r="AO2269" s="216" t="str">
        <f>IF(ISERROR('T203'!L2269),"",'T203'!L2269)</f>
        <v xml:space="preserve"> </v>
      </c>
      <c r="AP2269" s="216">
        <f t="shared" si="79"/>
        <v>1</v>
      </c>
    </row>
    <row r="2270" spans="38:42">
      <c r="AL2270" s="216" t="str">
        <f>IF(ISERROR(IF('T203'!B2270="","",'T203'!B2270)),"",IF('T203'!B2270="","",'T203'!B2270))</f>
        <v/>
      </c>
      <c r="AM2270" s="216" t="str">
        <f>IF(ISERROR(IF('T203'!K2270="","",'T203'!K2270)),"",IF('T203'!K2270="","",'T203'!K2270))</f>
        <v>AMN536</v>
      </c>
      <c r="AN2270" s="216">
        <f t="shared" si="78"/>
        <v>2270</v>
      </c>
      <c r="AO2270" s="216" t="str">
        <f>IF(ISERROR('T203'!L2270),"",'T203'!L2270)</f>
        <v xml:space="preserve"> </v>
      </c>
      <c r="AP2270" s="216">
        <f t="shared" si="79"/>
        <v>1</v>
      </c>
    </row>
    <row r="2271" spans="38:42">
      <c r="AL2271" s="216" t="str">
        <f>IF(ISERROR(IF('T203'!B2271="","",'T203'!B2271)),"",IF('T203'!B2271="","",'T203'!B2271))</f>
        <v/>
      </c>
      <c r="AM2271" s="216" t="str">
        <f>IF(ISERROR(IF('T203'!K2271="","",'T203'!K2271)),"",IF('T203'!K2271="","",'T203'!K2271))</f>
        <v>AMN538</v>
      </c>
      <c r="AN2271" s="216">
        <f t="shared" si="78"/>
        <v>2271</v>
      </c>
      <c r="AO2271" s="216" t="str">
        <f>IF(ISERROR('T203'!L2271),"",'T203'!L2271)</f>
        <v xml:space="preserve"> </v>
      </c>
      <c r="AP2271" s="216">
        <f t="shared" si="79"/>
        <v>1</v>
      </c>
    </row>
    <row r="2272" spans="38:42">
      <c r="AL2272" s="216" t="str">
        <f>IF(ISERROR(IF('T203'!B2272="","",'T203'!B2272)),"",IF('T203'!B2272="","",'T203'!B2272))</f>
        <v/>
      </c>
      <c r="AM2272" s="216" t="str">
        <f>IF(ISERROR(IF('T203'!K2272="","",'T203'!K2272)),"",IF('T203'!K2272="","",'T203'!K2272))</f>
        <v>AMN540</v>
      </c>
      <c r="AN2272" s="216">
        <f t="shared" si="78"/>
        <v>2272</v>
      </c>
      <c r="AO2272" s="216" t="str">
        <f>IF(ISERROR('T203'!L2272),"",'T203'!L2272)</f>
        <v xml:space="preserve"> </v>
      </c>
      <c r="AP2272" s="216">
        <f t="shared" si="79"/>
        <v>1</v>
      </c>
    </row>
    <row r="2273" spans="38:42">
      <c r="AL2273" s="216" t="str">
        <f>IF(ISERROR(IF('T203'!B2273="","",'T203'!B2273)),"",IF('T203'!B2273="","",'T203'!B2273))</f>
        <v/>
      </c>
      <c r="AM2273" s="216" t="str">
        <f>IF(ISERROR(IF('T203'!K2273="","",'T203'!K2273)),"",IF('T203'!K2273="","",'T203'!K2273))</f>
        <v>AMN542</v>
      </c>
      <c r="AN2273" s="216">
        <f t="shared" si="78"/>
        <v>2273</v>
      </c>
      <c r="AO2273" s="216" t="str">
        <f>IF(ISERROR('T203'!L2273),"",'T203'!L2273)</f>
        <v xml:space="preserve"> </v>
      </c>
      <c r="AP2273" s="216">
        <f t="shared" si="79"/>
        <v>1</v>
      </c>
    </row>
    <row r="2274" spans="38:42">
      <c r="AL2274" s="216" t="str">
        <f>IF(ISERROR(IF('T203'!B2274="","",'T203'!B2274)),"",IF('T203'!B2274="","",'T203'!B2274))</f>
        <v/>
      </c>
      <c r="AM2274" s="216" t="str">
        <f>IF(ISERROR(IF('T203'!K2274="","",'T203'!K2274)),"",IF('T203'!K2274="","",'T203'!K2274))</f>
        <v>AMN544</v>
      </c>
      <c r="AN2274" s="216">
        <f t="shared" si="78"/>
        <v>2274</v>
      </c>
      <c r="AO2274" s="216" t="str">
        <f>IF(ISERROR('T203'!L2274),"",'T203'!L2274)</f>
        <v xml:space="preserve"> </v>
      </c>
      <c r="AP2274" s="216">
        <f t="shared" si="79"/>
        <v>1</v>
      </c>
    </row>
    <row r="2275" spans="38:42">
      <c r="AL2275" s="216" t="str">
        <f>IF(ISERROR(IF('T203'!B2275="","",'T203'!B2275)),"",IF('T203'!B2275="","",'T203'!B2275))</f>
        <v/>
      </c>
      <c r="AM2275" s="216" t="str">
        <f>IF(ISERROR(IF('T203'!K2275="","",'T203'!K2275)),"",IF('T203'!K2275="","",'T203'!K2275))</f>
        <v>AMN546</v>
      </c>
      <c r="AN2275" s="216">
        <f t="shared" si="78"/>
        <v>2275</v>
      </c>
      <c r="AO2275" s="216" t="str">
        <f>IF(ISERROR('T203'!L2275),"",'T203'!L2275)</f>
        <v xml:space="preserve"> </v>
      </c>
      <c r="AP2275" s="216">
        <f t="shared" si="79"/>
        <v>1</v>
      </c>
    </row>
    <row r="2276" spans="38:42">
      <c r="AL2276" s="216" t="str">
        <f>IF(ISERROR(IF('T203'!B2276="","",'T203'!B2276)),"",IF('T203'!B2276="","",'T203'!B2276))</f>
        <v/>
      </c>
      <c r="AM2276" s="216" t="str">
        <f>IF(ISERROR(IF('T203'!K2276="","",'T203'!K2276)),"",IF('T203'!K2276="","",'T203'!K2276))</f>
        <v>AMN548</v>
      </c>
      <c r="AN2276" s="216">
        <f t="shared" si="78"/>
        <v>2276</v>
      </c>
      <c r="AO2276" s="216" t="str">
        <f>IF(ISERROR('T203'!L2276),"",'T203'!L2276)</f>
        <v xml:space="preserve"> </v>
      </c>
      <c r="AP2276" s="216">
        <f t="shared" si="79"/>
        <v>1</v>
      </c>
    </row>
    <row r="2277" spans="38:42">
      <c r="AL2277" s="216" t="str">
        <f>IF(ISERROR(IF('T203'!B2277="","",'T203'!B2277)),"",IF('T203'!B2277="","",'T203'!B2277))</f>
        <v/>
      </c>
      <c r="AM2277" s="216" t="str">
        <f>IF(ISERROR(IF('T203'!K2277="","",'T203'!K2277)),"",IF('T203'!K2277="","",'T203'!K2277))</f>
        <v>AMN550</v>
      </c>
      <c r="AN2277" s="216">
        <f t="shared" si="78"/>
        <v>2277</v>
      </c>
      <c r="AO2277" s="216" t="str">
        <f>IF(ISERROR('T203'!L2277),"",'T203'!L2277)</f>
        <v xml:space="preserve"> </v>
      </c>
      <c r="AP2277" s="216">
        <f t="shared" si="79"/>
        <v>1</v>
      </c>
    </row>
    <row r="2278" spans="38:42">
      <c r="AL2278" s="216" t="str">
        <f>IF(ISERROR(IF('T203'!B2278="","",'T203'!B2278)),"",IF('T203'!B2278="","",'T203'!B2278))</f>
        <v/>
      </c>
      <c r="AM2278" s="216" t="str">
        <f>IF(ISERROR(IF('T203'!K2278="","",'T203'!K2278)),"",IF('T203'!K2278="","",'T203'!K2278))</f>
        <v>AMN550</v>
      </c>
      <c r="AN2278" s="216">
        <f t="shared" si="78"/>
        <v>2278</v>
      </c>
      <c r="AO2278" s="216" t="str">
        <f>IF(ISERROR('T203'!L2278),"",'T203'!L2278)</f>
        <v xml:space="preserve"> </v>
      </c>
      <c r="AP2278" s="216">
        <f t="shared" si="79"/>
        <v>1</v>
      </c>
    </row>
    <row r="2279" spans="38:42">
      <c r="AL2279" s="216" t="str">
        <f>IF(ISERROR(IF('T203'!B2279="","",'T203'!B2279)),"",IF('T203'!B2279="","",'T203'!B2279))</f>
        <v/>
      </c>
      <c r="AM2279" s="216" t="str">
        <f>IF(ISERROR(IF('T203'!K2279="","",'T203'!K2279)),"",IF('T203'!K2279="","",'T203'!K2279))</f>
        <v>AMN552</v>
      </c>
      <c r="AN2279" s="216">
        <f t="shared" si="78"/>
        <v>2279</v>
      </c>
      <c r="AO2279" s="216" t="str">
        <f>IF(ISERROR('T203'!L2279),"",'T203'!L2279)</f>
        <v xml:space="preserve"> </v>
      </c>
      <c r="AP2279" s="216">
        <f t="shared" si="79"/>
        <v>1</v>
      </c>
    </row>
    <row r="2280" spans="38:42">
      <c r="AL2280" s="216" t="str">
        <f>IF(ISERROR(IF('T203'!B2280="","",'T203'!B2280)),"",IF('T203'!B2280="","",'T203'!B2280))</f>
        <v/>
      </c>
      <c r="AM2280" s="216" t="str">
        <f>IF(ISERROR(IF('T203'!K2280="","",'T203'!K2280)),"",IF('T203'!K2280="","",'T203'!K2280))</f>
        <v>AMN554</v>
      </c>
      <c r="AN2280" s="216">
        <f t="shared" si="78"/>
        <v>2280</v>
      </c>
      <c r="AO2280" s="216" t="str">
        <f>IF(ISERROR('T203'!L2280),"",'T203'!L2280)</f>
        <v xml:space="preserve"> </v>
      </c>
      <c r="AP2280" s="216">
        <f t="shared" si="79"/>
        <v>1</v>
      </c>
    </row>
    <row r="2281" spans="38:42">
      <c r="AL2281" s="216" t="str">
        <f>IF(ISERROR(IF('T203'!B2281="","",'T203'!B2281)),"",IF('T203'!B2281="","",'T203'!B2281))</f>
        <v/>
      </c>
      <c r="AM2281" s="216" t="str">
        <f>IF(ISERROR(IF('T203'!K2281="","",'T203'!K2281)),"",IF('T203'!K2281="","",'T203'!K2281))</f>
        <v>AMN558</v>
      </c>
      <c r="AN2281" s="216">
        <f t="shared" si="78"/>
        <v>2281</v>
      </c>
      <c r="AO2281" s="216" t="str">
        <f>IF(ISERROR('T203'!L2281),"",'T203'!L2281)</f>
        <v xml:space="preserve"> </v>
      </c>
      <c r="AP2281" s="216">
        <f t="shared" si="79"/>
        <v>1</v>
      </c>
    </row>
    <row r="2282" spans="38:42">
      <c r="AL2282" s="216" t="str">
        <f>IF(ISERROR(IF('T203'!B2282="","",'T203'!B2282)),"",IF('T203'!B2282="","",'T203'!B2282))</f>
        <v/>
      </c>
      <c r="AM2282" s="216" t="str">
        <f>IF(ISERROR(IF('T203'!K2282="","",'T203'!K2282)),"",IF('T203'!K2282="","",'T203'!K2282))</f>
        <v>AMN558</v>
      </c>
      <c r="AN2282" s="216">
        <f t="shared" si="78"/>
        <v>2282</v>
      </c>
      <c r="AO2282" s="216" t="str">
        <f>IF(ISERROR('T203'!L2282),"",'T203'!L2282)</f>
        <v xml:space="preserve"> </v>
      </c>
      <c r="AP2282" s="216">
        <f t="shared" si="79"/>
        <v>1</v>
      </c>
    </row>
    <row r="2283" spans="38:42">
      <c r="AL2283" s="216" t="str">
        <f>IF(ISERROR(IF('T203'!B2283="","",'T203'!B2283)),"",IF('T203'!B2283="","",'T203'!B2283))</f>
        <v/>
      </c>
      <c r="AM2283" s="216" t="str">
        <f>IF(ISERROR(IF('T203'!K2283="","",'T203'!K2283)),"",IF('T203'!K2283="","",'T203'!K2283))</f>
        <v>AMN560</v>
      </c>
      <c r="AN2283" s="216">
        <f t="shared" si="78"/>
        <v>2283</v>
      </c>
      <c r="AO2283" s="216" t="str">
        <f>IF(ISERROR('T203'!L2283),"",'T203'!L2283)</f>
        <v xml:space="preserve"> </v>
      </c>
      <c r="AP2283" s="216">
        <f t="shared" si="79"/>
        <v>1</v>
      </c>
    </row>
    <row r="2284" spans="38:42">
      <c r="AL2284" s="216" t="str">
        <f>IF(ISERROR(IF('T203'!B2284="","",'T203'!B2284)),"",IF('T203'!B2284="","",'T203'!B2284))</f>
        <v/>
      </c>
      <c r="AM2284" s="216" t="str">
        <f>IF(ISERROR(IF('T203'!K2284="","",'T203'!K2284)),"",IF('T203'!K2284="","",'T203'!K2284))</f>
        <v>AMN562</v>
      </c>
      <c r="AN2284" s="216">
        <f t="shared" si="78"/>
        <v>2284</v>
      </c>
      <c r="AO2284" s="216" t="str">
        <f>IF(ISERROR('T203'!L2284),"",'T203'!L2284)</f>
        <v xml:space="preserve"> </v>
      </c>
      <c r="AP2284" s="216">
        <f t="shared" si="79"/>
        <v>1</v>
      </c>
    </row>
    <row r="2285" spans="38:42">
      <c r="AL2285" s="216" t="str">
        <f>IF(ISERROR(IF('T203'!B2285="","",'T203'!B2285)),"",IF('T203'!B2285="","",'T203'!B2285))</f>
        <v/>
      </c>
      <c r="AM2285" s="216" t="str">
        <f>IF(ISERROR(IF('T203'!K2285="","",'T203'!K2285)),"",IF('T203'!K2285="","",'T203'!K2285))</f>
        <v>AMN564</v>
      </c>
      <c r="AN2285" s="216">
        <f t="shared" si="78"/>
        <v>2285</v>
      </c>
      <c r="AO2285" s="216" t="str">
        <f>IF(ISERROR('T203'!L2285),"",'T203'!L2285)</f>
        <v xml:space="preserve"> </v>
      </c>
      <c r="AP2285" s="216">
        <f t="shared" si="79"/>
        <v>1</v>
      </c>
    </row>
    <row r="2286" spans="38:42">
      <c r="AL2286" s="216" t="str">
        <f>IF(ISERROR(IF('T203'!B2286="","",'T203'!B2286)),"",IF('T203'!B2286="","",'T203'!B2286))</f>
        <v/>
      </c>
      <c r="AM2286" s="216" t="str">
        <f>IF(ISERROR(IF('T203'!K2286="","",'T203'!K2286)),"",IF('T203'!K2286="","",'T203'!K2286))</f>
        <v>AMN566</v>
      </c>
      <c r="AN2286" s="216">
        <f t="shared" si="78"/>
        <v>2286</v>
      </c>
      <c r="AO2286" s="216" t="str">
        <f>IF(ISERROR('T203'!L2286),"",'T203'!L2286)</f>
        <v xml:space="preserve"> </v>
      </c>
      <c r="AP2286" s="216">
        <f t="shared" si="79"/>
        <v>1</v>
      </c>
    </row>
    <row r="2287" spans="38:42">
      <c r="AL2287" s="216" t="str">
        <f>IF(ISERROR(IF('T203'!B2287="","",'T203'!B2287)),"",IF('T203'!B2287="","",'T203'!B2287))</f>
        <v/>
      </c>
      <c r="AM2287" s="216" t="str">
        <f>IF(ISERROR(IF('T203'!K2287="","",'T203'!K2287)),"",IF('T203'!K2287="","",'T203'!K2287))</f>
        <v>AMN566</v>
      </c>
      <c r="AN2287" s="216">
        <f t="shared" si="78"/>
        <v>2287</v>
      </c>
      <c r="AO2287" s="216" t="str">
        <f>IF(ISERROR('T203'!L2287),"",'T203'!L2287)</f>
        <v xml:space="preserve"> </v>
      </c>
      <c r="AP2287" s="216">
        <f t="shared" si="79"/>
        <v>1</v>
      </c>
    </row>
    <row r="2288" spans="38:42">
      <c r="AL2288" s="216" t="str">
        <f>IF(ISERROR(IF('T203'!B2288="","",'T203'!B2288)),"",IF('T203'!B2288="","",'T203'!B2288))</f>
        <v/>
      </c>
      <c r="AM2288" s="216" t="str">
        <f>IF(ISERROR(IF('T203'!K2288="","",'T203'!K2288)),"",IF('T203'!K2288="","",'T203'!K2288))</f>
        <v>AMN568</v>
      </c>
      <c r="AN2288" s="216">
        <f t="shared" si="78"/>
        <v>2288</v>
      </c>
      <c r="AO2288" s="216" t="str">
        <f>IF(ISERROR('T203'!L2288),"",'T203'!L2288)</f>
        <v xml:space="preserve"> </v>
      </c>
      <c r="AP2288" s="216">
        <f t="shared" si="79"/>
        <v>1</v>
      </c>
    </row>
    <row r="2289" spans="38:42">
      <c r="AL2289" s="216" t="str">
        <f>IF(ISERROR(IF('T203'!B2289="","",'T203'!B2289)),"",IF('T203'!B2289="","",'T203'!B2289))</f>
        <v/>
      </c>
      <c r="AM2289" s="216" t="str">
        <f>IF(ISERROR(IF('T203'!K2289="","",'T203'!K2289)),"",IF('T203'!K2289="","",'T203'!K2289))</f>
        <v>AMN570</v>
      </c>
      <c r="AN2289" s="216">
        <f t="shared" si="78"/>
        <v>2289</v>
      </c>
      <c r="AO2289" s="216" t="str">
        <f>IF(ISERROR('T203'!L2289),"",'T203'!L2289)</f>
        <v xml:space="preserve"> </v>
      </c>
      <c r="AP2289" s="216">
        <f t="shared" si="79"/>
        <v>1</v>
      </c>
    </row>
    <row r="2290" spans="38:42">
      <c r="AL2290" s="216" t="str">
        <f>IF(ISERROR(IF('T203'!B2290="","",'T203'!B2290)),"",IF('T203'!B2290="","",'T203'!B2290))</f>
        <v/>
      </c>
      <c r="AM2290" s="216" t="str">
        <f>IF(ISERROR(IF('T203'!K2290="","",'T203'!K2290)),"",IF('T203'!K2290="","",'T203'!K2290))</f>
        <v>AMN572</v>
      </c>
      <c r="AN2290" s="216">
        <f t="shared" si="78"/>
        <v>2290</v>
      </c>
      <c r="AO2290" s="216" t="str">
        <f>IF(ISERROR('T203'!L2290),"",'T203'!L2290)</f>
        <v xml:space="preserve"> </v>
      </c>
      <c r="AP2290" s="216">
        <f t="shared" si="79"/>
        <v>1</v>
      </c>
    </row>
    <row r="2291" spans="38:42">
      <c r="AL2291" s="216" t="str">
        <f>IF(ISERROR(IF('T203'!B2291="","",'T203'!B2291)),"",IF('T203'!B2291="","",'T203'!B2291))</f>
        <v/>
      </c>
      <c r="AM2291" s="216" t="str">
        <f>IF(ISERROR(IF('T203'!K2291="","",'T203'!K2291)),"",IF('T203'!K2291="","",'T203'!K2291))</f>
        <v>AMN574</v>
      </c>
      <c r="AN2291" s="216">
        <f t="shared" si="78"/>
        <v>2291</v>
      </c>
      <c r="AO2291" s="216" t="str">
        <f>IF(ISERROR('T203'!L2291),"",'T203'!L2291)</f>
        <v xml:space="preserve"> </v>
      </c>
      <c r="AP2291" s="216">
        <f t="shared" si="79"/>
        <v>1</v>
      </c>
    </row>
    <row r="2292" spans="38:42">
      <c r="AL2292" s="216" t="str">
        <f>IF(ISERROR(IF('T203'!B2292="","",'T203'!B2292)),"",IF('T203'!B2292="","",'T203'!B2292))</f>
        <v/>
      </c>
      <c r="AM2292" s="216" t="str">
        <f>IF(ISERROR(IF('T203'!K2292="","",'T203'!K2292)),"",IF('T203'!K2292="","",'T203'!K2292))</f>
        <v>AMN576</v>
      </c>
      <c r="AN2292" s="216">
        <f t="shared" si="78"/>
        <v>2292</v>
      </c>
      <c r="AO2292" s="216" t="str">
        <f>IF(ISERROR('T203'!L2292),"",'T203'!L2292)</f>
        <v xml:space="preserve"> </v>
      </c>
      <c r="AP2292" s="216">
        <f t="shared" si="79"/>
        <v>1</v>
      </c>
    </row>
    <row r="2293" spans="38:42">
      <c r="AL2293" s="216" t="str">
        <f>IF(ISERROR(IF('T203'!B2293="","",'T203'!B2293)),"",IF('T203'!B2293="","",'T203'!B2293))</f>
        <v/>
      </c>
      <c r="AM2293" s="216" t="str">
        <f>IF(ISERROR(IF('T203'!K2293="","",'T203'!K2293)),"",IF('T203'!K2293="","",'T203'!K2293))</f>
        <v>AMN576</v>
      </c>
      <c r="AN2293" s="216">
        <f t="shared" si="78"/>
        <v>2293</v>
      </c>
      <c r="AO2293" s="216" t="str">
        <f>IF(ISERROR('T203'!L2293),"",'T203'!L2293)</f>
        <v xml:space="preserve"> </v>
      </c>
      <c r="AP2293" s="216">
        <f t="shared" si="79"/>
        <v>1</v>
      </c>
    </row>
    <row r="2294" spans="38:42">
      <c r="AL2294" s="216" t="str">
        <f>IF(ISERROR(IF('T203'!B2294="","",'T203'!B2294)),"",IF('T203'!B2294="","",'T203'!B2294))</f>
        <v/>
      </c>
      <c r="AM2294" s="216" t="str">
        <f>IF(ISERROR(IF('T203'!K2294="","",'T203'!K2294)),"",IF('T203'!K2294="","",'T203'!K2294))</f>
        <v>AMO002</v>
      </c>
      <c r="AN2294" s="216">
        <f t="shared" si="78"/>
        <v>2294</v>
      </c>
      <c r="AO2294" s="216" t="str">
        <f>IF(ISERROR('T203'!L2294),"",'T203'!L2294)</f>
        <v>14-16</v>
      </c>
      <c r="AP2294" s="216">
        <f t="shared" si="79"/>
        <v>1</v>
      </c>
    </row>
    <row r="2295" spans="38:42">
      <c r="AL2295" s="216" t="str">
        <f>IF(ISERROR(IF('T203'!B2295="","",'T203'!B2295)),"",IF('T203'!B2295="","",'T203'!B2295))</f>
        <v/>
      </c>
      <c r="AM2295" s="216" t="str">
        <f>IF(ISERROR(IF('T203'!K2295="","",'T203'!K2295)),"",IF('T203'!K2295="","",'T203'!K2295))</f>
        <v>AMO002</v>
      </c>
      <c r="AN2295" s="216">
        <f t="shared" si="78"/>
        <v>2295</v>
      </c>
      <c r="AO2295" s="216" t="str">
        <f>IF(ISERROR('T203'!L2295),"",'T203'!L2295)</f>
        <v>2A-3B</v>
      </c>
      <c r="AP2295" s="216">
        <f t="shared" si="79"/>
        <v>1</v>
      </c>
    </row>
    <row r="2296" spans="38:42">
      <c r="AL2296" s="216" t="str">
        <f>IF(ISERROR(IF('T203'!B2296="","",'T203'!B2296)),"",IF('T203'!B2296="","",'T203'!B2296))</f>
        <v/>
      </c>
      <c r="AM2296" s="216" t="str">
        <f>IF(ISERROR(IF('T203'!K2296="","",'T203'!K2296)),"",IF('T203'!K2296="","",'T203'!K2296))</f>
        <v>AMO004</v>
      </c>
      <c r="AN2296" s="216">
        <f t="shared" si="78"/>
        <v>2296</v>
      </c>
      <c r="AO2296" s="216" t="str">
        <f>IF(ISERROR('T203'!L2296),"",'T203'!L2296)</f>
        <v>3-5</v>
      </c>
      <c r="AP2296" s="216">
        <f t="shared" si="79"/>
        <v>1</v>
      </c>
    </row>
    <row r="2297" spans="38:42">
      <c r="AL2297" s="216" t="str">
        <f>IF(ISERROR(IF('T203'!B2297="","",'T203'!B2297)),"",IF('T203'!B2297="","",'T203'!B2297))</f>
        <v/>
      </c>
      <c r="AM2297" s="216" t="str">
        <f>IF(ISERROR(IF('T203'!K2297="","",'T203'!K2297)),"",IF('T203'!K2297="","",'T203'!K2297))</f>
        <v>AMO006</v>
      </c>
      <c r="AN2297" s="216">
        <f t="shared" si="78"/>
        <v>2297</v>
      </c>
      <c r="AO2297" s="216" t="str">
        <f>IF(ISERROR('T203'!L2297),"",'T203'!L2297)</f>
        <v xml:space="preserve"> </v>
      </c>
      <c r="AP2297" s="216">
        <f t="shared" si="79"/>
        <v>1</v>
      </c>
    </row>
    <row r="2298" spans="38:42">
      <c r="AL2298" s="216" t="str">
        <f>IF(ISERROR(IF('T203'!B2298="","",'T203'!B2298)),"",IF('T203'!B2298="","",'T203'!B2298))</f>
        <v/>
      </c>
      <c r="AM2298" s="216" t="str">
        <f>IF(ISERROR(IF('T203'!K2298="","",'T203'!K2298)),"",IF('T203'!K2298="","",'T203'!K2298))</f>
        <v>AMO008</v>
      </c>
      <c r="AN2298" s="216">
        <f t="shared" si="78"/>
        <v>2298</v>
      </c>
      <c r="AO2298" s="216" t="str">
        <f>IF(ISERROR('T203'!L2298),"",'T203'!L2298)</f>
        <v xml:space="preserve"> </v>
      </c>
      <c r="AP2298" s="216">
        <f t="shared" si="79"/>
        <v>1</v>
      </c>
    </row>
    <row r="2299" spans="38:42">
      <c r="AL2299" s="216" t="str">
        <f>IF(ISERROR(IF('T203'!B2299="","",'T203'!B2299)),"",IF('T203'!B2299="","",'T203'!B2299))</f>
        <v/>
      </c>
      <c r="AM2299" s="216" t="str">
        <f>IF(ISERROR(IF('T203'!K2299="","",'T203'!K2299)),"",IF('T203'!K2299="","",'T203'!K2299))</f>
        <v>AMO010</v>
      </c>
      <c r="AN2299" s="216">
        <f t="shared" si="78"/>
        <v>2299</v>
      </c>
      <c r="AO2299" s="216" t="str">
        <f>IF(ISERROR('T203'!L2299),"",'T203'!L2299)</f>
        <v xml:space="preserve"> </v>
      </c>
      <c r="AP2299" s="216">
        <f t="shared" si="79"/>
        <v>1</v>
      </c>
    </row>
    <row r="2300" spans="38:42">
      <c r="AL2300" s="216" t="str">
        <f>IF(ISERROR(IF('T203'!B2300="","",'T203'!B2300)),"",IF('T203'!B2300="","",'T203'!B2300))</f>
        <v/>
      </c>
      <c r="AM2300" s="216" t="str">
        <f>IF(ISERROR(IF('T203'!K2300="","",'T203'!K2300)),"",IF('T203'!K2300="","",'T203'!K2300))</f>
        <v>AMO012</v>
      </c>
      <c r="AN2300" s="216">
        <f t="shared" si="78"/>
        <v>2300</v>
      </c>
      <c r="AO2300" s="216" t="str">
        <f>IF(ISERROR('T203'!L2300),"",'T203'!L2300)</f>
        <v>25C-25D</v>
      </c>
      <c r="AP2300" s="216">
        <f t="shared" si="79"/>
        <v>1</v>
      </c>
    </row>
    <row r="2301" spans="38:42">
      <c r="AL2301" s="216" t="str">
        <f>IF(ISERROR(IF('T203'!B2301="","",'T203'!B2301)),"",IF('T203'!B2301="","",'T203'!B2301))</f>
        <v/>
      </c>
      <c r="AM2301" s="216" t="str">
        <f>IF(ISERROR(IF('T203'!K2301="","",'T203'!K2301)),"",IF('T203'!K2301="","",'T203'!K2301))</f>
        <v>AMO012</v>
      </c>
      <c r="AN2301" s="216">
        <f t="shared" si="78"/>
        <v>2301</v>
      </c>
      <c r="AO2301" s="216" t="str">
        <f>IF(ISERROR('T203'!L2301),"",'T203'!L2301)</f>
        <v>25C-25E</v>
      </c>
      <c r="AP2301" s="216">
        <f t="shared" si="79"/>
        <v>1</v>
      </c>
    </row>
    <row r="2302" spans="38:42">
      <c r="AL2302" s="216" t="str">
        <f>IF(ISERROR(IF('T203'!B2302="","",'T203'!B2302)),"",IF('T203'!B2302="","",'T203'!B2302))</f>
        <v/>
      </c>
      <c r="AM2302" s="216" t="str">
        <f>IF(ISERROR(IF('T203'!K2302="","",'T203'!K2302)),"",IF('T203'!K2302="","",'T203'!K2302))</f>
        <v>AMO014</v>
      </c>
      <c r="AN2302" s="216">
        <f t="shared" si="78"/>
        <v>2302</v>
      </c>
      <c r="AO2302" s="216" t="str">
        <f>IF(ISERROR('T203'!L2302),"",'T203'!L2302)</f>
        <v xml:space="preserve"> </v>
      </c>
      <c r="AP2302" s="216">
        <f t="shared" si="79"/>
        <v>1</v>
      </c>
    </row>
    <row r="2303" spans="38:42">
      <c r="AL2303" s="216" t="str">
        <f>IF(ISERROR(IF('T203'!B2303="","",'T203'!B2303)),"",IF('T203'!B2303="","",'T203'!B2303))</f>
        <v/>
      </c>
      <c r="AM2303" s="216" t="str">
        <f>IF(ISERROR(IF('T203'!K2303="","",'T203'!K2303)),"",IF('T203'!K2303="","",'T203'!K2303))</f>
        <v>AMO016</v>
      </c>
      <c r="AN2303" s="216">
        <f t="shared" si="78"/>
        <v>2303</v>
      </c>
      <c r="AO2303" s="216" t="str">
        <f>IF(ISERROR('T203'!L2303),"",'T203'!L2303)</f>
        <v xml:space="preserve"> </v>
      </c>
      <c r="AP2303" s="216">
        <f t="shared" si="79"/>
        <v>1</v>
      </c>
    </row>
    <row r="2304" spans="38:42">
      <c r="AL2304" s="216" t="str">
        <f>IF(ISERROR(IF('T203'!B2304="","",'T203'!B2304)),"",IF('T203'!B2304="","",'T203'!B2304))</f>
        <v/>
      </c>
      <c r="AM2304" s="216" t="str">
        <f>IF(ISERROR(IF('T203'!K2304="","",'T203'!K2304)),"",IF('T203'!K2304="","",'T203'!K2304))</f>
        <v>AMO018</v>
      </c>
      <c r="AN2304" s="216">
        <f t="shared" si="78"/>
        <v>2304</v>
      </c>
      <c r="AO2304" s="216" t="str">
        <f>IF(ISERROR('T203'!L2304),"",'T203'!L2304)</f>
        <v>2-5</v>
      </c>
      <c r="AP2304" s="216">
        <f t="shared" si="79"/>
        <v>1</v>
      </c>
    </row>
    <row r="2305" spans="38:42">
      <c r="AL2305" s="216" t="str">
        <f>IF(ISERROR(IF('T203'!B2305="","",'T203'!B2305)),"",IF('T203'!B2305="","",'T203'!B2305))</f>
        <v/>
      </c>
      <c r="AM2305" s="216" t="str">
        <f>IF(ISERROR(IF('T203'!K2305="","",'T203'!K2305)),"",IF('T203'!K2305="","",'T203'!K2305))</f>
        <v>AMO020</v>
      </c>
      <c r="AN2305" s="216">
        <f t="shared" si="78"/>
        <v>2305</v>
      </c>
      <c r="AO2305" s="216" t="str">
        <f>IF(ISERROR('T203'!L2305),"",'T203'!L2305)</f>
        <v xml:space="preserve"> </v>
      </c>
      <c r="AP2305" s="216">
        <f t="shared" si="79"/>
        <v>1</v>
      </c>
    </row>
    <row r="2306" spans="38:42">
      <c r="AL2306" s="216" t="str">
        <f>IF(ISERROR(IF('T203'!B2306="","",'T203'!B2306)),"",IF('T203'!B2306="","",'T203'!B2306))</f>
        <v/>
      </c>
      <c r="AM2306" s="216" t="str">
        <f>IF(ISERROR(IF('T203'!K2306="","",'T203'!K2306)),"",IF('T203'!K2306="","",'T203'!K2306))</f>
        <v>AMO022</v>
      </c>
      <c r="AN2306" s="216">
        <f t="shared" si="78"/>
        <v>2306</v>
      </c>
      <c r="AO2306" s="216" t="str">
        <f>IF(ISERROR('T203'!L2306),"",'T203'!L2306)</f>
        <v xml:space="preserve"> </v>
      </c>
      <c r="AP2306" s="216">
        <f t="shared" si="79"/>
        <v>1</v>
      </c>
    </row>
    <row r="2307" spans="38:42">
      <c r="AL2307" s="216" t="str">
        <f>IF(ISERROR(IF('T203'!B2307="","",'T203'!B2307)),"",IF('T203'!B2307="","",'T203'!B2307))</f>
        <v/>
      </c>
      <c r="AM2307" s="216" t="str">
        <f>IF(ISERROR(IF('T203'!K2307="","",'T203'!K2307)),"",IF('T203'!K2307="","",'T203'!K2307))</f>
        <v>AMO024</v>
      </c>
      <c r="AN2307" s="216">
        <f t="shared" si="78"/>
        <v>2307</v>
      </c>
      <c r="AO2307" s="216" t="str">
        <f>IF(ISERROR('T203'!L2307),"",'T203'!L2307)</f>
        <v>6-11</v>
      </c>
      <c r="AP2307" s="216">
        <f t="shared" si="79"/>
        <v>1</v>
      </c>
    </row>
    <row r="2308" spans="38:42">
      <c r="AL2308" s="216" t="str">
        <f>IF(ISERROR(IF('T203'!B2308="","",'T203'!B2308)),"",IF('T203'!B2308="","",'T203'!B2308))</f>
        <v/>
      </c>
      <c r="AM2308" s="216" t="str">
        <f>IF(ISERROR(IF('T203'!K2308="","",'T203'!K2308)),"",IF('T203'!K2308="","",'T203'!K2308))</f>
        <v>AMO024</v>
      </c>
      <c r="AN2308" s="216">
        <f t="shared" si="78"/>
        <v>2308</v>
      </c>
      <c r="AO2308" s="216" t="str">
        <f>IF(ISERROR('T203'!L2308),"",'T203'!L2308)</f>
        <v>6-9</v>
      </c>
      <c r="AP2308" s="216">
        <f t="shared" si="79"/>
        <v>1</v>
      </c>
    </row>
    <row r="2309" spans="38:42">
      <c r="AL2309" s="216" t="str">
        <f>IF(ISERROR(IF('T203'!B2309="","",'T203'!B2309)),"",IF('T203'!B2309="","",'T203'!B2309))</f>
        <v/>
      </c>
      <c r="AM2309" s="216" t="str">
        <f>IF(ISERROR(IF('T203'!K2309="","",'T203'!K2309)),"",IF('T203'!K2309="","",'T203'!K2309))</f>
        <v>AMO026</v>
      </c>
      <c r="AN2309" s="216">
        <f t="shared" si="78"/>
        <v>2309</v>
      </c>
      <c r="AO2309" s="216" t="str">
        <f>IF(ISERROR('T203'!L2309),"",'T203'!L2309)</f>
        <v xml:space="preserve"> </v>
      </c>
      <c r="AP2309" s="216">
        <f t="shared" si="79"/>
        <v>1</v>
      </c>
    </row>
    <row r="2310" spans="38:42">
      <c r="AL2310" s="216" t="str">
        <f>IF(ISERROR(IF('T203'!B2310="","",'T203'!B2310)),"",IF('T203'!B2310="","",'T203'!B2310))</f>
        <v/>
      </c>
      <c r="AM2310" s="216" t="str">
        <f>IF(ISERROR(IF('T203'!K2310="","",'T203'!K2310)),"",IF('T203'!K2310="","",'T203'!K2310))</f>
        <v>AMO027</v>
      </c>
      <c r="AN2310" s="216">
        <f t="shared" si="78"/>
        <v>2310</v>
      </c>
      <c r="AO2310" s="216" t="str">
        <f>IF(ISERROR('T203'!L2310),"",'T203'!L2310)</f>
        <v xml:space="preserve"> </v>
      </c>
      <c r="AP2310" s="216">
        <f t="shared" si="79"/>
        <v>1</v>
      </c>
    </row>
    <row r="2311" spans="38:42">
      <c r="AL2311" s="216" t="str">
        <f>IF(ISERROR(IF('T203'!B2311="","",'T203'!B2311)),"",IF('T203'!B2311="","",'T203'!B2311))</f>
        <v/>
      </c>
      <c r="AM2311" s="216" t="str">
        <f>IF(ISERROR(IF('T203'!K2311="","",'T203'!K2311)),"",IF('T203'!K2311="","",'T203'!K2311))</f>
        <v>AMO028</v>
      </c>
      <c r="AN2311" s="216">
        <f t="shared" si="78"/>
        <v>2311</v>
      </c>
      <c r="AO2311" s="216" t="str">
        <f>IF(ISERROR('T203'!L2311),"",'T203'!L2311)</f>
        <v xml:space="preserve"> </v>
      </c>
      <c r="AP2311" s="216">
        <f t="shared" si="79"/>
        <v>1</v>
      </c>
    </row>
    <row r="2312" spans="38:42">
      <c r="AL2312" s="216" t="str">
        <f>IF(ISERROR(IF('T203'!B2312="","",'T203'!B2312)),"",IF('T203'!B2312="","",'T203'!B2312))</f>
        <v/>
      </c>
      <c r="AM2312" s="216" t="str">
        <f>IF(ISERROR(IF('T203'!K2312="","",'T203'!K2312)),"",IF('T203'!K2312="","",'T203'!K2312))</f>
        <v>AMO030</v>
      </c>
      <c r="AN2312" s="216">
        <f t="shared" si="78"/>
        <v>2312</v>
      </c>
      <c r="AO2312" s="216" t="str">
        <f>IF(ISERROR('T203'!L2312),"",'T203'!L2312)</f>
        <v>1-9</v>
      </c>
      <c r="AP2312" s="216">
        <f t="shared" si="79"/>
        <v>1</v>
      </c>
    </row>
    <row r="2313" spans="38:42">
      <c r="AL2313" s="216" t="str">
        <f>IF(ISERROR(IF('T203'!B2313="","",'T203'!B2313)),"",IF('T203'!B2313="","",'T203'!B2313))</f>
        <v/>
      </c>
      <c r="AM2313" s="216" t="str">
        <f>IF(ISERROR(IF('T203'!K2313="","",'T203'!K2313)),"",IF('T203'!K2313="","",'T203'!K2313))</f>
        <v>AMO030</v>
      </c>
      <c r="AN2313" s="216">
        <f t="shared" si="78"/>
        <v>2313</v>
      </c>
      <c r="AO2313" s="216" t="str">
        <f>IF(ISERROR('T203'!L2313),"",'T203'!L2313)</f>
        <v>10-17</v>
      </c>
      <c r="AP2313" s="216">
        <f t="shared" si="79"/>
        <v>1</v>
      </c>
    </row>
    <row r="2314" spans="38:42">
      <c r="AL2314" s="216" t="str">
        <f>IF(ISERROR(IF('T203'!B2314="","",'T203'!B2314)),"",IF('T203'!B2314="","",'T203'!B2314))</f>
        <v/>
      </c>
      <c r="AM2314" s="216" t="str">
        <f>IF(ISERROR(IF('T203'!K2314="","",'T203'!K2314)),"",IF('T203'!K2314="","",'T203'!K2314))</f>
        <v>AMO032</v>
      </c>
      <c r="AN2314" s="216">
        <f t="shared" si="78"/>
        <v>2314</v>
      </c>
      <c r="AO2314" s="216" t="str">
        <f>IF(ISERROR('T203'!L2314),"",'T203'!L2314)</f>
        <v>1-4</v>
      </c>
      <c r="AP2314" s="216">
        <f t="shared" si="79"/>
        <v>1</v>
      </c>
    </row>
    <row r="2315" spans="38:42">
      <c r="AL2315" s="216" t="str">
        <f>IF(ISERROR(IF('T203'!B2315="","",'T203'!B2315)),"",IF('T203'!B2315="","",'T203'!B2315))</f>
        <v/>
      </c>
      <c r="AM2315" s="216" t="str">
        <f>IF(ISERROR(IF('T203'!K2315="","",'T203'!K2315)),"",IF('T203'!K2315="","",'T203'!K2315))</f>
        <v>AMO034</v>
      </c>
      <c r="AN2315" s="216">
        <f t="shared" si="78"/>
        <v>2315</v>
      </c>
      <c r="AO2315" s="216" t="str">
        <f>IF(ISERROR('T203'!L2315),"",'T203'!L2315)</f>
        <v xml:space="preserve"> </v>
      </c>
      <c r="AP2315" s="216">
        <f t="shared" si="79"/>
        <v>1</v>
      </c>
    </row>
    <row r="2316" spans="38:42">
      <c r="AL2316" s="216" t="str">
        <f>IF(ISERROR(IF('T203'!B2316="","",'T203'!B2316)),"",IF('T203'!B2316="","",'T203'!B2316))</f>
        <v/>
      </c>
      <c r="AM2316" s="216" t="str">
        <f>IF(ISERROR(IF('T203'!K2316="","",'T203'!K2316)),"",IF('T203'!K2316="","",'T203'!K2316))</f>
        <v>AMO036</v>
      </c>
      <c r="AN2316" s="216">
        <f t="shared" si="78"/>
        <v>2316</v>
      </c>
      <c r="AO2316" s="216" t="str">
        <f>IF(ISERROR('T203'!L2316),"",'T203'!L2316)</f>
        <v xml:space="preserve"> </v>
      </c>
      <c r="AP2316" s="216">
        <f t="shared" si="79"/>
        <v>1</v>
      </c>
    </row>
    <row r="2317" spans="38:42">
      <c r="AL2317" s="216" t="str">
        <f>IF(ISERROR(IF('T203'!B2317="","",'T203'!B2317)),"",IF('T203'!B2317="","",'T203'!B2317))</f>
        <v/>
      </c>
      <c r="AM2317" s="216" t="str">
        <f>IF(ISERROR(IF('T203'!K2317="","",'T203'!K2317)),"",IF('T203'!K2317="","",'T203'!K2317))</f>
        <v>AMO038</v>
      </c>
      <c r="AN2317" s="216">
        <f t="shared" ref="AN2317:AN2380" si="80">1+AN2316</f>
        <v>2317</v>
      </c>
      <c r="AO2317" s="216" t="str">
        <f>IF(ISERROR('T203'!L2317),"",'T203'!L2317)</f>
        <v xml:space="preserve"> </v>
      </c>
      <c r="AP2317" s="216">
        <f t="shared" si="79"/>
        <v>1</v>
      </c>
    </row>
    <row r="2318" spans="38:42">
      <c r="AL2318" s="216" t="str">
        <f>IF(ISERROR(IF('T203'!B2318="","",'T203'!B2318)),"",IF('T203'!B2318="","",'T203'!B2318))</f>
        <v/>
      </c>
      <c r="AM2318" s="216" t="str">
        <f>IF(ISERROR(IF('T203'!K2318="","",'T203'!K2318)),"",IF('T203'!K2318="","",'T203'!K2318))</f>
        <v>AMO040</v>
      </c>
      <c r="AN2318" s="216">
        <f t="shared" si="80"/>
        <v>2318</v>
      </c>
      <c r="AO2318" s="216" t="str">
        <f>IF(ISERROR('T203'!L2318),"",'T203'!L2318)</f>
        <v>CAPTAIN CREEK</v>
      </c>
      <c r="AP2318" s="216">
        <f t="shared" si="79"/>
        <v>1</v>
      </c>
    </row>
    <row r="2319" spans="38:42">
      <c r="AL2319" s="216" t="str">
        <f>IF(ISERROR(IF('T203'!B2319="","",'T203'!B2319)),"",IF('T203'!B2319="","",'T203'!B2319))</f>
        <v/>
      </c>
      <c r="AM2319" s="216" t="str">
        <f>IF(ISERROR(IF('T203'!K2319="","",'T203'!K2319)),"",IF('T203'!K2319="","",'T203'!K2319))</f>
        <v>AMO042</v>
      </c>
      <c r="AN2319" s="216">
        <f t="shared" si="80"/>
        <v>2319</v>
      </c>
      <c r="AO2319" s="216" t="str">
        <f>IF(ISERROR('T203'!L2319),"",'T203'!L2319)</f>
        <v xml:space="preserve"> </v>
      </c>
      <c r="AP2319" s="216">
        <f t="shared" si="79"/>
        <v>1</v>
      </c>
    </row>
    <row r="2320" spans="38:42">
      <c r="AL2320" s="216" t="str">
        <f>IF(ISERROR(IF('T203'!B2320="","",'T203'!B2320)),"",IF('T203'!B2320="","",'T203'!B2320))</f>
        <v/>
      </c>
      <c r="AM2320" s="216" t="str">
        <f>IF(ISERROR(IF('T203'!K2320="","",'T203'!K2320)),"",IF('T203'!K2320="","",'T203'!K2320))</f>
        <v>AMO044</v>
      </c>
      <c r="AN2320" s="216">
        <f t="shared" si="80"/>
        <v>2320</v>
      </c>
      <c r="AO2320" s="216" t="str">
        <f>IF(ISERROR('T203'!L2320),"",'T203'!L2320)</f>
        <v xml:space="preserve"> </v>
      </c>
      <c r="AP2320" s="216">
        <f t="shared" ref="AP2320:AP2383" si="81">IF(AO2320="",0,1)</f>
        <v>1</v>
      </c>
    </row>
    <row r="2321" spans="38:42">
      <c r="AL2321" s="216" t="str">
        <f>IF(ISERROR(IF('T203'!B2321="","",'T203'!B2321)),"",IF('T203'!B2321="","",'T203'!B2321))</f>
        <v/>
      </c>
      <c r="AM2321" s="216" t="str">
        <f>IF(ISERROR(IF('T203'!K2321="","",'T203'!K2321)),"",IF('T203'!K2321="","",'T203'!K2321))</f>
        <v>AMO046</v>
      </c>
      <c r="AN2321" s="216">
        <f t="shared" si="80"/>
        <v>2321</v>
      </c>
      <c r="AO2321" s="216" t="str">
        <f>IF(ISERROR('T203'!L2321),"",'T203'!L2321)</f>
        <v>20A-20C</v>
      </c>
      <c r="AP2321" s="216">
        <f t="shared" si="81"/>
        <v>1</v>
      </c>
    </row>
    <row r="2322" spans="38:42">
      <c r="AL2322" s="216" t="str">
        <f>IF(ISERROR(IF('T203'!B2322="","",'T203'!B2322)),"",IF('T203'!B2322="","",'T203'!B2322))</f>
        <v/>
      </c>
      <c r="AM2322" s="216" t="str">
        <f>IF(ISERROR(IF('T203'!K2322="","",'T203'!K2322)),"",IF('T203'!K2322="","",'T203'!K2322))</f>
        <v>AMO046</v>
      </c>
      <c r="AN2322" s="216">
        <f t="shared" si="80"/>
        <v>2322</v>
      </c>
      <c r="AO2322" s="216" t="str">
        <f>IF(ISERROR('T203'!L2322),"",'T203'!L2322)</f>
        <v>25A-25E</v>
      </c>
      <c r="AP2322" s="216">
        <f t="shared" si="81"/>
        <v>1</v>
      </c>
    </row>
    <row r="2323" spans="38:42">
      <c r="AL2323" s="216" t="str">
        <f>IF(ISERROR(IF('T203'!B2323="","",'T203'!B2323)),"",IF('T203'!B2323="","",'T203'!B2323))</f>
        <v/>
      </c>
      <c r="AM2323" s="216" t="str">
        <f>IF(ISERROR(IF('T203'!K2323="","",'T203'!K2323)),"",IF('T203'!K2323="","",'T203'!K2323))</f>
        <v>AMO048</v>
      </c>
      <c r="AN2323" s="216">
        <f t="shared" si="80"/>
        <v>2323</v>
      </c>
      <c r="AO2323" s="216" t="str">
        <f>IF(ISERROR('T203'!L2323),"",'T203'!L2323)</f>
        <v xml:space="preserve"> </v>
      </c>
      <c r="AP2323" s="216">
        <f t="shared" si="81"/>
        <v>1</v>
      </c>
    </row>
    <row r="2324" spans="38:42">
      <c r="AL2324" s="216" t="str">
        <f>IF(ISERROR(IF('T203'!B2324="","",'T203'!B2324)),"",IF('T203'!B2324="","",'T203'!B2324))</f>
        <v/>
      </c>
      <c r="AM2324" s="216" t="str">
        <f>IF(ISERROR(IF('T203'!K2324="","",'T203'!K2324)),"",IF('T203'!K2324="","",'T203'!K2324))</f>
        <v>AMO050</v>
      </c>
      <c r="AN2324" s="216">
        <f t="shared" si="80"/>
        <v>2324</v>
      </c>
      <c r="AO2324" s="216" t="str">
        <f>IF(ISERROR('T203'!L2324),"",'T203'!L2324)</f>
        <v>20A</v>
      </c>
      <c r="AP2324" s="216">
        <f t="shared" si="81"/>
        <v>1</v>
      </c>
    </row>
    <row r="2325" spans="38:42">
      <c r="AL2325" s="216" t="str">
        <f>IF(ISERROR(IF('T203'!B2325="","",'T203'!B2325)),"",IF('T203'!B2325="","",'T203'!B2325))</f>
        <v/>
      </c>
      <c r="AM2325" s="216" t="str">
        <f>IF(ISERROR(IF('T203'!K2325="","",'T203'!K2325)),"",IF('T203'!K2325="","",'T203'!K2325))</f>
        <v>AMO050</v>
      </c>
      <c r="AN2325" s="216">
        <f t="shared" si="80"/>
        <v>2325</v>
      </c>
      <c r="AO2325" s="216" t="str">
        <f>IF(ISERROR('T203'!L2325),"",'T203'!L2325)</f>
        <v>20A-20C</v>
      </c>
      <c r="AP2325" s="216">
        <f t="shared" si="81"/>
        <v>1</v>
      </c>
    </row>
    <row r="2326" spans="38:42">
      <c r="AL2326" s="216" t="str">
        <f>IF(ISERROR(IF('T203'!B2326="","",'T203'!B2326)),"",IF('T203'!B2326="","",'T203'!B2326))</f>
        <v/>
      </c>
      <c r="AM2326" s="216" t="str">
        <f>IF(ISERROR(IF('T203'!K2326="","",'T203'!K2326)),"",IF('T203'!K2326="","",'T203'!K2326))</f>
        <v>AMO050</v>
      </c>
      <c r="AN2326" s="216">
        <f t="shared" si="80"/>
        <v>2326</v>
      </c>
      <c r="AO2326" s="216" t="str">
        <f>IF(ISERROR('T203'!L2326),"",'T203'!L2326)</f>
        <v>25A-25E</v>
      </c>
      <c r="AP2326" s="216">
        <f t="shared" si="81"/>
        <v>1</v>
      </c>
    </row>
    <row r="2327" spans="38:42">
      <c r="AL2327" s="216" t="str">
        <f>IF(ISERROR(IF('T203'!B2327="","",'T203'!B2327)),"",IF('T203'!B2327="","",'T203'!B2327))</f>
        <v/>
      </c>
      <c r="AM2327" s="216" t="str">
        <f>IF(ISERROR(IF('T203'!K2327="","",'T203'!K2327)),"",IF('T203'!K2327="","",'T203'!K2327))</f>
        <v>AMO054</v>
      </c>
      <c r="AN2327" s="216">
        <f t="shared" si="80"/>
        <v>2327</v>
      </c>
      <c r="AO2327" s="216" t="str">
        <f>IF(ISERROR('T203'!L2327),"",'T203'!L2327)</f>
        <v xml:space="preserve"> </v>
      </c>
      <c r="AP2327" s="216">
        <f t="shared" si="81"/>
        <v>1</v>
      </c>
    </row>
    <row r="2328" spans="38:42">
      <c r="AL2328" s="216" t="str">
        <f>IF(ISERROR(IF('T203'!B2328="","",'T203'!B2328)),"",IF('T203'!B2328="","",'T203'!B2328))</f>
        <v/>
      </c>
      <c r="AM2328" s="216" t="str">
        <f>IF(ISERROR(IF('T203'!K2328="","",'T203'!K2328)),"",IF('T203'!K2328="","",'T203'!K2328))</f>
        <v>AMO056</v>
      </c>
      <c r="AN2328" s="216">
        <f t="shared" si="80"/>
        <v>2328</v>
      </c>
      <c r="AO2328" s="216" t="str">
        <f>IF(ISERROR('T203'!L2328),"",'T203'!L2328)</f>
        <v xml:space="preserve"> </v>
      </c>
      <c r="AP2328" s="216">
        <f t="shared" si="81"/>
        <v>1</v>
      </c>
    </row>
    <row r="2329" spans="38:42">
      <c r="AL2329" s="216" t="str">
        <f>IF(ISERROR(IF('T203'!B2329="","",'T203'!B2329)),"",IF('T203'!B2329="","",'T203'!B2329))</f>
        <v/>
      </c>
      <c r="AM2329" s="216" t="str">
        <f>IF(ISERROR(IF('T203'!K2329="","",'T203'!K2329)),"",IF('T203'!K2329="","",'T203'!K2329))</f>
        <v>AMO058</v>
      </c>
      <c r="AN2329" s="216">
        <f t="shared" si="80"/>
        <v>2329</v>
      </c>
      <c r="AO2329" s="216" t="str">
        <f>IF(ISERROR('T203'!L2329),"",'T203'!L2329)</f>
        <v xml:space="preserve"> </v>
      </c>
      <c r="AP2329" s="216">
        <f t="shared" si="81"/>
        <v>1</v>
      </c>
    </row>
    <row r="2330" spans="38:42">
      <c r="AL2330" s="216" t="str">
        <f>IF(ISERROR(IF('T203'!B2330="","",'T203'!B2330)),"",IF('T203'!B2330="","",'T203'!B2330))</f>
        <v/>
      </c>
      <c r="AM2330" s="216" t="str">
        <f>IF(ISERROR(IF('T203'!K2330="","",'T203'!K2330)),"",IF('T203'!K2330="","",'T203'!K2330))</f>
        <v>AMO060</v>
      </c>
      <c r="AN2330" s="216">
        <f t="shared" si="80"/>
        <v>2330</v>
      </c>
      <c r="AO2330" s="216" t="str">
        <f>IF(ISERROR('T203'!L2330),"",'T203'!L2330)</f>
        <v>1-4</v>
      </c>
      <c r="AP2330" s="216">
        <f t="shared" si="81"/>
        <v>1</v>
      </c>
    </row>
    <row r="2331" spans="38:42">
      <c r="AL2331" s="216" t="str">
        <f>IF(ISERROR(IF('T203'!B2331="","",'T203'!B2331)),"",IF('T203'!B2331="","",'T203'!B2331))</f>
        <v/>
      </c>
      <c r="AM2331" s="216" t="str">
        <f>IF(ISERROR(IF('T203'!K2331="","",'T203'!K2331)),"",IF('T203'!K2331="","",'T203'!K2331))</f>
        <v>AMO502</v>
      </c>
      <c r="AN2331" s="216">
        <f t="shared" si="80"/>
        <v>2331</v>
      </c>
      <c r="AO2331" s="216" t="str">
        <f>IF(ISERROR('T203'!L2331),"",'T203'!L2331)</f>
        <v xml:space="preserve"> </v>
      </c>
      <c r="AP2331" s="216">
        <f t="shared" si="81"/>
        <v>1</v>
      </c>
    </row>
    <row r="2332" spans="38:42">
      <c r="AL2332" s="216" t="str">
        <f>IF(ISERROR(IF('T203'!B2332="","",'T203'!B2332)),"",IF('T203'!B2332="","",'T203'!B2332))</f>
        <v/>
      </c>
      <c r="AM2332" s="216" t="str">
        <f>IF(ISERROR(IF('T203'!K2332="","",'T203'!K2332)),"",IF('T203'!K2332="","",'T203'!K2332))</f>
        <v>AMO502</v>
      </c>
      <c r="AN2332" s="216">
        <f t="shared" si="80"/>
        <v>2332</v>
      </c>
      <c r="AO2332" s="216" t="str">
        <f>IF(ISERROR('T203'!L2332),"",'T203'!L2332)</f>
        <v xml:space="preserve"> </v>
      </c>
      <c r="AP2332" s="216">
        <f t="shared" si="81"/>
        <v>1</v>
      </c>
    </row>
    <row r="2333" spans="38:42">
      <c r="AL2333" s="216" t="str">
        <f>IF(ISERROR(IF('T203'!B2333="","",'T203'!B2333)),"",IF('T203'!B2333="","",'T203'!B2333))</f>
        <v/>
      </c>
      <c r="AM2333" s="216" t="str">
        <f>IF(ISERROR(IF('T203'!K2333="","",'T203'!K2333)),"",IF('T203'!K2333="","",'T203'!K2333))</f>
        <v>AMO504</v>
      </c>
      <c r="AN2333" s="216">
        <f t="shared" si="80"/>
        <v>2333</v>
      </c>
      <c r="AO2333" s="216" t="str">
        <f>IF(ISERROR('T203'!L2333),"",'T203'!L2333)</f>
        <v xml:space="preserve"> </v>
      </c>
      <c r="AP2333" s="216">
        <f t="shared" si="81"/>
        <v>1</v>
      </c>
    </row>
    <row r="2334" spans="38:42">
      <c r="AL2334" s="216" t="str">
        <f>IF(ISERROR(IF('T203'!B2334="","",'T203'!B2334)),"",IF('T203'!B2334="","",'T203'!B2334))</f>
        <v/>
      </c>
      <c r="AM2334" s="216" t="str">
        <f>IF(ISERROR(IF('T203'!K2334="","",'T203'!K2334)),"",IF('T203'!K2334="","",'T203'!K2334))</f>
        <v>AMO506</v>
      </c>
      <c r="AN2334" s="216">
        <f t="shared" si="80"/>
        <v>2334</v>
      </c>
      <c r="AO2334" s="216" t="str">
        <f>IF(ISERROR('T203'!L2334),"",'T203'!L2334)</f>
        <v xml:space="preserve"> </v>
      </c>
      <c r="AP2334" s="216">
        <f t="shared" si="81"/>
        <v>1</v>
      </c>
    </row>
    <row r="2335" spans="38:42">
      <c r="AL2335" s="216" t="str">
        <f>IF(ISERROR(IF('T203'!B2335="","",'T203'!B2335)),"",IF('T203'!B2335="","",'T203'!B2335))</f>
        <v/>
      </c>
      <c r="AM2335" s="216" t="str">
        <f>IF(ISERROR(IF('T203'!K2335="","",'T203'!K2335)),"",IF('T203'!K2335="","",'T203'!K2335))</f>
        <v>AMO508</v>
      </c>
      <c r="AN2335" s="216">
        <f t="shared" si="80"/>
        <v>2335</v>
      </c>
      <c r="AO2335" s="216" t="str">
        <f>IF(ISERROR('T203'!L2335),"",'T203'!L2335)</f>
        <v xml:space="preserve"> </v>
      </c>
      <c r="AP2335" s="216">
        <f t="shared" si="81"/>
        <v>1</v>
      </c>
    </row>
    <row r="2336" spans="38:42">
      <c r="AL2336" s="216" t="str">
        <f>IF(ISERROR(IF('T203'!B2336="","",'T203'!B2336)),"",IF('T203'!B2336="","",'T203'!B2336))</f>
        <v/>
      </c>
      <c r="AM2336" s="216" t="str">
        <f>IF(ISERROR(IF('T203'!K2336="","",'T203'!K2336)),"",IF('T203'!K2336="","",'T203'!K2336))</f>
        <v>AMO508</v>
      </c>
      <c r="AN2336" s="216">
        <f t="shared" si="80"/>
        <v>2336</v>
      </c>
      <c r="AO2336" s="216" t="str">
        <f>IF(ISERROR('T203'!L2336),"",'T203'!L2336)</f>
        <v xml:space="preserve"> </v>
      </c>
      <c r="AP2336" s="216">
        <f t="shared" si="81"/>
        <v>1</v>
      </c>
    </row>
    <row r="2337" spans="38:42">
      <c r="AL2337" s="216" t="str">
        <f>IF(ISERROR(IF('T203'!B2337="","",'T203'!B2337)),"",IF('T203'!B2337="","",'T203'!B2337))</f>
        <v/>
      </c>
      <c r="AM2337" s="216" t="str">
        <f>IF(ISERROR(IF('T203'!K2337="","",'T203'!K2337)),"",IF('T203'!K2337="","",'T203'!K2337))</f>
        <v>AMO510</v>
      </c>
      <c r="AN2337" s="216">
        <f t="shared" si="80"/>
        <v>2337</v>
      </c>
      <c r="AO2337" s="216" t="str">
        <f>IF(ISERROR('T203'!L2337),"",'T203'!L2337)</f>
        <v xml:space="preserve"> </v>
      </c>
      <c r="AP2337" s="216">
        <f t="shared" si="81"/>
        <v>1</v>
      </c>
    </row>
    <row r="2338" spans="38:42">
      <c r="AL2338" s="216" t="str">
        <f>IF(ISERROR(IF('T203'!B2338="","",'T203'!B2338)),"",IF('T203'!B2338="","",'T203'!B2338))</f>
        <v/>
      </c>
      <c r="AM2338" s="216" t="str">
        <f>IF(ISERROR(IF('T203'!K2338="","",'T203'!K2338)),"",IF('T203'!K2338="","",'T203'!K2338))</f>
        <v>AMO512</v>
      </c>
      <c r="AN2338" s="216">
        <f t="shared" si="80"/>
        <v>2338</v>
      </c>
      <c r="AO2338" s="216" t="str">
        <f>IF(ISERROR('T203'!L2338),"",'T203'!L2338)</f>
        <v xml:space="preserve"> </v>
      </c>
      <c r="AP2338" s="216">
        <f t="shared" si="81"/>
        <v>1</v>
      </c>
    </row>
    <row r="2339" spans="38:42">
      <c r="AL2339" s="216" t="str">
        <f>IF(ISERROR(IF('T203'!B2339="","",'T203'!B2339)),"",IF('T203'!B2339="","",'T203'!B2339))</f>
        <v/>
      </c>
      <c r="AM2339" s="216" t="str">
        <f>IF(ISERROR(IF('T203'!K2339="","",'T203'!K2339)),"",IF('T203'!K2339="","",'T203'!K2339))</f>
        <v>AMO514</v>
      </c>
      <c r="AN2339" s="216">
        <f t="shared" si="80"/>
        <v>2339</v>
      </c>
      <c r="AO2339" s="216" t="str">
        <f>IF(ISERROR('T203'!L2339),"",'T203'!L2339)</f>
        <v xml:space="preserve"> </v>
      </c>
      <c r="AP2339" s="216">
        <f t="shared" si="81"/>
        <v>1</v>
      </c>
    </row>
    <row r="2340" spans="38:42">
      <c r="AL2340" s="216" t="str">
        <f>IF(ISERROR(IF('T203'!B2340="","",'T203'!B2340)),"",IF('T203'!B2340="","",'T203'!B2340))</f>
        <v/>
      </c>
      <c r="AM2340" s="216" t="str">
        <f>IF(ISERROR(IF('T203'!K2340="","",'T203'!K2340)),"",IF('T203'!K2340="","",'T203'!K2340))</f>
        <v>AMO514</v>
      </c>
      <c r="AN2340" s="216">
        <f t="shared" si="80"/>
        <v>2340</v>
      </c>
      <c r="AO2340" s="216" t="str">
        <f>IF(ISERROR('T203'!L2340),"",'T203'!L2340)</f>
        <v xml:space="preserve"> </v>
      </c>
      <c r="AP2340" s="216">
        <f t="shared" si="81"/>
        <v>1</v>
      </c>
    </row>
    <row r="2341" spans="38:42">
      <c r="AL2341" s="216" t="str">
        <f>IF(ISERROR(IF('T203'!B2341="","",'T203'!B2341)),"",IF('T203'!B2341="","",'T203'!B2341))</f>
        <v/>
      </c>
      <c r="AM2341" s="216" t="str">
        <f>IF(ISERROR(IF('T203'!K2341="","",'T203'!K2341)),"",IF('T203'!K2341="","",'T203'!K2341))</f>
        <v>AMO516</v>
      </c>
      <c r="AN2341" s="216">
        <f t="shared" si="80"/>
        <v>2341</v>
      </c>
      <c r="AO2341" s="216" t="str">
        <f>IF(ISERROR('T203'!L2341),"",'T203'!L2341)</f>
        <v xml:space="preserve"> </v>
      </c>
      <c r="AP2341" s="216">
        <f t="shared" si="81"/>
        <v>1</v>
      </c>
    </row>
    <row r="2342" spans="38:42">
      <c r="AL2342" s="216" t="str">
        <f>IF(ISERROR(IF('T203'!B2342="","",'T203'!B2342)),"",IF('T203'!B2342="","",'T203'!B2342))</f>
        <v/>
      </c>
      <c r="AM2342" s="216" t="str">
        <f>IF(ISERROR(IF('T203'!K2342="","",'T203'!K2342)),"",IF('T203'!K2342="","",'T203'!K2342))</f>
        <v>AMO518</v>
      </c>
      <c r="AN2342" s="216">
        <f t="shared" si="80"/>
        <v>2342</v>
      </c>
      <c r="AO2342" s="216" t="str">
        <f>IF(ISERROR('T203'!L2342),"",'T203'!L2342)</f>
        <v xml:space="preserve"> </v>
      </c>
      <c r="AP2342" s="216">
        <f t="shared" si="81"/>
        <v>1</v>
      </c>
    </row>
    <row r="2343" spans="38:42">
      <c r="AL2343" s="216" t="str">
        <f>IF(ISERROR(IF('T203'!B2343="","",'T203'!B2343)),"",IF('T203'!B2343="","",'T203'!B2343))</f>
        <v/>
      </c>
      <c r="AM2343" s="216" t="str">
        <f>IF(ISERROR(IF('T203'!K2343="","",'T203'!K2343)),"",IF('T203'!K2343="","",'T203'!K2343))</f>
        <v>AMO520</v>
      </c>
      <c r="AN2343" s="216">
        <f t="shared" si="80"/>
        <v>2343</v>
      </c>
      <c r="AO2343" s="216" t="str">
        <f>IF(ISERROR('T203'!L2343),"",'T203'!L2343)</f>
        <v xml:space="preserve"> </v>
      </c>
      <c r="AP2343" s="216">
        <f t="shared" si="81"/>
        <v>1</v>
      </c>
    </row>
    <row r="2344" spans="38:42">
      <c r="AL2344" s="216" t="str">
        <f>IF(ISERROR(IF('T203'!B2344="","",'T203'!B2344)),"",IF('T203'!B2344="","",'T203'!B2344))</f>
        <v/>
      </c>
      <c r="AM2344" s="216" t="str">
        <f>IF(ISERROR(IF('T203'!K2344="","",'T203'!K2344)),"",IF('T203'!K2344="","",'T203'!K2344))</f>
        <v>AMO522</v>
      </c>
      <c r="AN2344" s="216">
        <f t="shared" si="80"/>
        <v>2344</v>
      </c>
      <c r="AO2344" s="216" t="str">
        <f>IF(ISERROR('T203'!L2344),"",'T203'!L2344)</f>
        <v xml:space="preserve"> </v>
      </c>
      <c r="AP2344" s="216">
        <f t="shared" si="81"/>
        <v>1</v>
      </c>
    </row>
    <row r="2345" spans="38:42">
      <c r="AL2345" s="216" t="str">
        <f>IF(ISERROR(IF('T203'!B2345="","",'T203'!B2345)),"",IF('T203'!B2345="","",'T203'!B2345))</f>
        <v/>
      </c>
      <c r="AM2345" s="216" t="str">
        <f>IF(ISERROR(IF('T203'!K2345="","",'T203'!K2345)),"",IF('T203'!K2345="","",'T203'!K2345))</f>
        <v>AMO524</v>
      </c>
      <c r="AN2345" s="216">
        <f t="shared" si="80"/>
        <v>2345</v>
      </c>
      <c r="AO2345" s="216" t="str">
        <f>IF(ISERROR('T203'!L2345),"",'T203'!L2345)</f>
        <v xml:space="preserve"> </v>
      </c>
      <c r="AP2345" s="216">
        <f t="shared" si="81"/>
        <v>1</v>
      </c>
    </row>
    <row r="2346" spans="38:42">
      <c r="AL2346" s="216" t="str">
        <f>IF(ISERROR(IF('T203'!B2346="","",'T203'!B2346)),"",IF('T203'!B2346="","",'T203'!B2346))</f>
        <v/>
      </c>
      <c r="AM2346" s="216" t="str">
        <f>IF(ISERROR(IF('T203'!K2346="","",'T203'!K2346)),"",IF('T203'!K2346="","",'T203'!K2346))</f>
        <v>ANE002</v>
      </c>
      <c r="AN2346" s="216">
        <f t="shared" si="80"/>
        <v>2346</v>
      </c>
      <c r="AO2346" s="216" t="str">
        <f>IF(ISERROR('T203'!L2346),"",'T203'!L2346)</f>
        <v>10A-10B</v>
      </c>
      <c r="AP2346" s="216">
        <f t="shared" si="81"/>
        <v>1</v>
      </c>
    </row>
    <row r="2347" spans="38:42">
      <c r="AL2347" s="216" t="str">
        <f>IF(ISERROR(IF('T203'!B2347="","",'T203'!B2347)),"",IF('T203'!B2347="","",'T203'!B2347))</f>
        <v/>
      </c>
      <c r="AM2347" s="216" t="str">
        <f>IF(ISERROR(IF('T203'!K2347="","",'T203'!K2347)),"",IF('T203'!K2347="","",'T203'!K2347))</f>
        <v>ANE002</v>
      </c>
      <c r="AN2347" s="216">
        <f t="shared" si="80"/>
        <v>2347</v>
      </c>
      <c r="AO2347" s="216" t="str">
        <f>IF(ISERROR('T203'!L2347),"",'T203'!L2347)</f>
        <v>9-10A&amp;B</v>
      </c>
      <c r="AP2347" s="216">
        <f t="shared" si="81"/>
        <v>1</v>
      </c>
    </row>
    <row r="2348" spans="38:42">
      <c r="AL2348" s="216" t="str">
        <f>IF(ISERROR(IF('T203'!B2348="","",'T203'!B2348)),"",IF('T203'!B2348="","",'T203'!B2348))</f>
        <v/>
      </c>
      <c r="AM2348" s="216" t="str">
        <f>IF(ISERROR(IF('T203'!K2348="","",'T203'!K2348)),"",IF('T203'!K2348="","",'T203'!K2348))</f>
        <v>ANE002</v>
      </c>
      <c r="AN2348" s="216">
        <f t="shared" si="80"/>
        <v>2348</v>
      </c>
      <c r="AO2348" s="216" t="str">
        <f>IF(ISERROR('T203'!L2348),"",'T203'!L2348)</f>
        <v>9-10B</v>
      </c>
      <c r="AP2348" s="216">
        <f t="shared" si="81"/>
        <v>1</v>
      </c>
    </row>
    <row r="2349" spans="38:42">
      <c r="AL2349" s="216" t="str">
        <f>IF(ISERROR(IF('T203'!B2349="","",'T203'!B2349)),"",IF('T203'!B2349="","",'T203'!B2349))</f>
        <v/>
      </c>
      <c r="AM2349" s="216" t="str">
        <f>IF(ISERROR(IF('T203'!K2349="","",'T203'!K2349)),"",IF('T203'!K2349="","",'T203'!K2349))</f>
        <v>ANE002</v>
      </c>
      <c r="AN2349" s="216">
        <f t="shared" si="80"/>
        <v>2349</v>
      </c>
      <c r="AO2349" s="216" t="str">
        <f>IF(ISERROR('T203'!L2349),"",'T203'!L2349)</f>
        <v>9-10B</v>
      </c>
      <c r="AP2349" s="216">
        <f t="shared" si="81"/>
        <v>1</v>
      </c>
    </row>
    <row r="2350" spans="38:42">
      <c r="AL2350" s="216" t="str">
        <f>IF(ISERROR(IF('T203'!B2350="","",'T203'!B2350)),"",IF('T203'!B2350="","",'T203'!B2350))</f>
        <v/>
      </c>
      <c r="AM2350" s="216" t="str">
        <f>IF(ISERROR(IF('T203'!K2350="","",'T203'!K2350)),"",IF('T203'!K2350="","",'T203'!K2350))</f>
        <v>ANE002</v>
      </c>
      <c r="AN2350" s="216">
        <f t="shared" si="80"/>
        <v>2350</v>
      </c>
      <c r="AO2350" s="216" t="str">
        <f>IF(ISERROR('T203'!L2350),"",'T203'!L2350)</f>
        <v>9-10B</v>
      </c>
      <c r="AP2350" s="216">
        <f t="shared" si="81"/>
        <v>1</v>
      </c>
    </row>
    <row r="2351" spans="38:42">
      <c r="AL2351" s="216" t="str">
        <f>IF(ISERROR(IF('T203'!B2351="","",'T203'!B2351)),"",IF('T203'!B2351="","",'T203'!B2351))</f>
        <v/>
      </c>
      <c r="AM2351" s="216" t="str">
        <f>IF(ISERROR(IF('T203'!K2351="","",'T203'!K2351)),"",IF('T203'!K2351="","",'T203'!K2351))</f>
        <v>ANE004</v>
      </c>
      <c r="AN2351" s="216">
        <f t="shared" si="80"/>
        <v>2351</v>
      </c>
      <c r="AO2351" s="216" t="str">
        <f>IF(ISERROR('T203'!L2351),"",'T203'!L2351)</f>
        <v xml:space="preserve"> </v>
      </c>
      <c r="AP2351" s="216">
        <f t="shared" si="81"/>
        <v>1</v>
      </c>
    </row>
    <row r="2352" spans="38:42">
      <c r="AL2352" s="216" t="str">
        <f>IF(ISERROR(IF('T203'!B2352="","",'T203'!B2352)),"",IF('T203'!B2352="","",'T203'!B2352))</f>
        <v/>
      </c>
      <c r="AM2352" s="216" t="str">
        <f>IF(ISERROR(IF('T203'!K2352="","",'T203'!K2352)),"",IF('T203'!K2352="","",'T203'!K2352))</f>
        <v>ANE004</v>
      </c>
      <c r="AN2352" s="216">
        <f t="shared" si="80"/>
        <v>2352</v>
      </c>
      <c r="AO2352" s="216" t="str">
        <f>IF(ISERROR('T203'!L2352),"",'T203'!L2352)</f>
        <v>10A-10B</v>
      </c>
      <c r="AP2352" s="216">
        <f t="shared" si="81"/>
        <v>1</v>
      </c>
    </row>
    <row r="2353" spans="38:42">
      <c r="AL2353" s="216" t="str">
        <f>IF(ISERROR(IF('T203'!B2353="","",'T203'!B2353)),"",IF('T203'!B2353="","",'T203'!B2353))</f>
        <v/>
      </c>
      <c r="AM2353" s="216" t="str">
        <f>IF(ISERROR(IF('T203'!K2353="","",'T203'!K2353)),"",IF('T203'!K2353="","",'T203'!K2353))</f>
        <v>ANE004</v>
      </c>
      <c r="AN2353" s="216">
        <f t="shared" si="80"/>
        <v>2353</v>
      </c>
      <c r="AO2353" s="216" t="str">
        <f>IF(ISERROR('T203'!L2353),"",'T203'!L2353)</f>
        <v>9-10A&amp;B</v>
      </c>
      <c r="AP2353" s="216">
        <f t="shared" si="81"/>
        <v>1</v>
      </c>
    </row>
    <row r="2354" spans="38:42">
      <c r="AL2354" s="216" t="str">
        <f>IF(ISERROR(IF('T203'!B2354="","",'T203'!B2354)),"",IF('T203'!B2354="","",'T203'!B2354))</f>
        <v/>
      </c>
      <c r="AM2354" s="216" t="str">
        <f>IF(ISERROR(IF('T203'!K2354="","",'T203'!K2354)),"",IF('T203'!K2354="","",'T203'!K2354))</f>
        <v>ANE004</v>
      </c>
      <c r="AN2354" s="216">
        <f t="shared" si="80"/>
        <v>2354</v>
      </c>
      <c r="AO2354" s="216" t="str">
        <f>IF(ISERROR('T203'!L2354),"",'T203'!L2354)</f>
        <v>9-10A&amp;B</v>
      </c>
      <c r="AP2354" s="216">
        <f t="shared" si="81"/>
        <v>1</v>
      </c>
    </row>
    <row r="2355" spans="38:42">
      <c r="AL2355" s="216" t="str">
        <f>IF(ISERROR(IF('T203'!B2355="","",'T203'!B2355)),"",IF('T203'!B2355="","",'T203'!B2355))</f>
        <v/>
      </c>
      <c r="AM2355" s="216" t="str">
        <f>IF(ISERROR(IF('T203'!K2355="","",'T203'!K2355)),"",IF('T203'!K2355="","",'T203'!K2355))</f>
        <v>ANE004</v>
      </c>
      <c r="AN2355" s="216">
        <f t="shared" si="80"/>
        <v>2355</v>
      </c>
      <c r="AO2355" s="216" t="str">
        <f>IF(ISERROR('T203'!L2355),"",'T203'!L2355)</f>
        <v>9-10A&amp;B</v>
      </c>
      <c r="AP2355" s="216">
        <f t="shared" si="81"/>
        <v>1</v>
      </c>
    </row>
    <row r="2356" spans="38:42">
      <c r="AL2356" s="216" t="str">
        <f>IF(ISERROR(IF('T203'!B2356="","",'T203'!B2356)),"",IF('T203'!B2356="","",'T203'!B2356))</f>
        <v/>
      </c>
      <c r="AM2356" s="216" t="str">
        <f>IF(ISERROR(IF('T203'!K2356="","",'T203'!K2356)),"",IF('T203'!K2356="","",'T203'!K2356))</f>
        <v>ANE006</v>
      </c>
      <c r="AN2356" s="216">
        <f t="shared" si="80"/>
        <v>2356</v>
      </c>
      <c r="AO2356" s="216" t="str">
        <f>IF(ISERROR('T203'!L2356),"",'T203'!L2356)</f>
        <v xml:space="preserve"> </v>
      </c>
      <c r="AP2356" s="216">
        <f t="shared" si="81"/>
        <v>1</v>
      </c>
    </row>
    <row r="2357" spans="38:42">
      <c r="AL2357" s="216" t="str">
        <f>IF(ISERROR(IF('T203'!B2357="","",'T203'!B2357)),"",IF('T203'!B2357="","",'T203'!B2357))</f>
        <v/>
      </c>
      <c r="AM2357" s="216" t="str">
        <f>IF(ISERROR(IF('T203'!K2357="","",'T203'!K2357)),"",IF('T203'!K2357="","",'T203'!K2357))</f>
        <v>ANE008</v>
      </c>
      <c r="AN2357" s="216">
        <f t="shared" si="80"/>
        <v>2357</v>
      </c>
      <c r="AO2357" s="216" t="str">
        <f>IF(ISERROR('T203'!L2357),"",'T203'!L2357)</f>
        <v xml:space="preserve"> </v>
      </c>
      <c r="AP2357" s="216">
        <f t="shared" si="81"/>
        <v>1</v>
      </c>
    </row>
    <row r="2358" spans="38:42">
      <c r="AL2358" s="216" t="str">
        <f>IF(ISERROR(IF('T203'!B2358="","",'T203'!B2358)),"",IF('T203'!B2358="","",'T203'!B2358))</f>
        <v/>
      </c>
      <c r="AM2358" s="216" t="str">
        <f>IF(ISERROR(IF('T203'!K2358="","",'T203'!K2358)),"",IF('T203'!K2358="","",'T203'!K2358))</f>
        <v>ANE010</v>
      </c>
      <c r="AN2358" s="216">
        <f t="shared" si="80"/>
        <v>2358</v>
      </c>
      <c r="AO2358" s="216" t="str">
        <f>IF(ISERROR('T203'!L2358),"",'T203'!L2358)</f>
        <v>1-TOP 5' BED 4</v>
      </c>
      <c r="AP2358" s="216">
        <f t="shared" si="81"/>
        <v>1</v>
      </c>
    </row>
    <row r="2359" spans="38:42">
      <c r="AL2359" s="216" t="str">
        <f>IF(ISERROR(IF('T203'!B2359="","",'T203'!B2359)),"",IF('T203'!B2359="","",'T203'!B2359))</f>
        <v/>
      </c>
      <c r="AM2359" s="216" t="str">
        <f>IF(ISERROR(IF('T203'!K2359="","",'T203'!K2359)),"",IF('T203'!K2359="","",'T203'!K2359))</f>
        <v>ANE010</v>
      </c>
      <c r="AN2359" s="216">
        <f t="shared" si="80"/>
        <v>2359</v>
      </c>
      <c r="AO2359" s="216" t="str">
        <f>IF(ISERROR('T203'!L2359),"",'T203'!L2359)</f>
        <v>20A-20C</v>
      </c>
      <c r="AP2359" s="216">
        <f t="shared" si="81"/>
        <v>1</v>
      </c>
    </row>
    <row r="2360" spans="38:42">
      <c r="AL2360" s="216" t="str">
        <f>IF(ISERROR(IF('T203'!B2360="","",'T203'!B2360)),"",IF('T203'!B2360="","",'T203'!B2360))</f>
        <v/>
      </c>
      <c r="AM2360" s="216" t="str">
        <f>IF(ISERROR(IF('T203'!K2360="","",'T203'!K2360)),"",IF('T203'!K2360="","",'T203'!K2360))</f>
        <v>ANE010</v>
      </c>
      <c r="AN2360" s="216">
        <f t="shared" si="80"/>
        <v>2360</v>
      </c>
      <c r="AO2360" s="216" t="str">
        <f>IF(ISERROR('T203'!L2360),"",'T203'!L2360)</f>
        <v>25B-25C</v>
      </c>
      <c r="AP2360" s="216">
        <f t="shared" si="81"/>
        <v>1</v>
      </c>
    </row>
    <row r="2361" spans="38:42">
      <c r="AL2361" s="216" t="str">
        <f>IF(ISERROR(IF('T203'!B2361="","",'T203'!B2361)),"",IF('T203'!B2361="","",'T203'!B2361))</f>
        <v/>
      </c>
      <c r="AM2361" s="216" t="str">
        <f>IF(ISERROR(IF('T203'!K2361="","",'T203'!K2361)),"",IF('T203'!K2361="","",'T203'!K2361))</f>
        <v>ANE010</v>
      </c>
      <c r="AN2361" s="216">
        <f t="shared" si="80"/>
        <v>2361</v>
      </c>
      <c r="AO2361" s="216" t="str">
        <f>IF(ISERROR('T203'!L2361),"",'T203'!L2361)</f>
        <v>25B-25E</v>
      </c>
      <c r="AP2361" s="216">
        <f t="shared" si="81"/>
        <v>1</v>
      </c>
    </row>
    <row r="2362" spans="38:42">
      <c r="AL2362" s="216" t="str">
        <f>IF(ISERROR(IF('T203'!B2362="","",'T203'!B2362)),"",IF('T203'!B2362="","",'T203'!B2362))</f>
        <v/>
      </c>
      <c r="AM2362" s="216" t="str">
        <f>IF(ISERROR(IF('T203'!K2362="","",'T203'!K2362)),"",IF('T203'!K2362="","",'T203'!K2362))</f>
        <v>ANE010</v>
      </c>
      <c r="AN2362" s="216">
        <f t="shared" si="80"/>
        <v>2362</v>
      </c>
      <c r="AO2362" s="216" t="str">
        <f>IF(ISERROR('T203'!L2362),"",'T203'!L2362)</f>
        <v>25E</v>
      </c>
      <c r="AP2362" s="216">
        <f t="shared" si="81"/>
        <v>1</v>
      </c>
    </row>
    <row r="2363" spans="38:42">
      <c r="AL2363" s="216" t="str">
        <f>IF(ISERROR(IF('T203'!B2363="","",'T203'!B2363)),"",IF('T203'!B2363="","",'T203'!B2363))</f>
        <v/>
      </c>
      <c r="AM2363" s="216" t="str">
        <f>IF(ISERROR(IF('T203'!K2363="","",'T203'!K2363)),"",IF('T203'!K2363="","",'T203'!K2363))</f>
        <v>ANE010</v>
      </c>
      <c r="AN2363" s="216">
        <f t="shared" si="80"/>
        <v>2363</v>
      </c>
      <c r="AO2363" s="216" t="str">
        <f>IF(ISERROR('T203'!L2363),"",'T203'!L2363)</f>
        <v>26A-26E</v>
      </c>
      <c r="AP2363" s="216">
        <f t="shared" si="81"/>
        <v>1</v>
      </c>
    </row>
    <row r="2364" spans="38:42">
      <c r="AL2364" s="216" t="str">
        <f>IF(ISERROR(IF('T203'!B2364="","",'T203'!B2364)),"",IF('T203'!B2364="","",'T203'!B2364))</f>
        <v/>
      </c>
      <c r="AM2364" s="216" t="str">
        <f>IF(ISERROR(IF('T203'!K2364="","",'T203'!K2364)),"",IF('T203'!K2364="","",'T203'!K2364))</f>
        <v>ANE010</v>
      </c>
      <c r="AN2364" s="216">
        <f t="shared" si="80"/>
        <v>2364</v>
      </c>
      <c r="AO2364" s="216" t="str">
        <f>IF(ISERROR('T203'!L2364),"",'T203'!L2364)</f>
        <v>5-6</v>
      </c>
      <c r="AP2364" s="216">
        <f t="shared" si="81"/>
        <v>1</v>
      </c>
    </row>
    <row r="2365" spans="38:42">
      <c r="AL2365" s="216" t="str">
        <f>IF(ISERROR(IF('T203'!B2365="","",'T203'!B2365)),"",IF('T203'!B2365="","",'T203'!B2365))</f>
        <v/>
      </c>
      <c r="AM2365" s="216" t="str">
        <f>IF(ISERROR(IF('T203'!K2365="","",'T203'!K2365)),"",IF('T203'!K2365="","",'T203'!K2365))</f>
        <v>ANE012</v>
      </c>
      <c r="AN2365" s="216">
        <f t="shared" si="80"/>
        <v>2365</v>
      </c>
      <c r="AO2365" s="216" t="str">
        <f>IF(ISERROR('T203'!L2365),"",'T203'!L2365)</f>
        <v xml:space="preserve"> </v>
      </c>
      <c r="AP2365" s="216">
        <f t="shared" si="81"/>
        <v>1</v>
      </c>
    </row>
    <row r="2366" spans="38:42">
      <c r="AL2366" s="216" t="str">
        <f>IF(ISERROR(IF('T203'!B2366="","",'T203'!B2366)),"",IF('T203'!B2366="","",'T203'!B2366))</f>
        <v/>
      </c>
      <c r="AM2366" s="216" t="str">
        <f>IF(ISERROR(IF('T203'!K2366="","",'T203'!K2366)),"",IF('T203'!K2366="","",'T203'!K2366))</f>
        <v>ANE502</v>
      </c>
      <c r="AN2366" s="216">
        <f t="shared" si="80"/>
        <v>2366</v>
      </c>
      <c r="AO2366" s="216" t="str">
        <f>IF(ISERROR('T203'!L2366),"",'T203'!L2366)</f>
        <v xml:space="preserve"> </v>
      </c>
      <c r="AP2366" s="216">
        <f t="shared" si="81"/>
        <v>1</v>
      </c>
    </row>
    <row r="2367" spans="38:42">
      <c r="AL2367" s="216" t="str">
        <f>IF(ISERROR(IF('T203'!B2367="","",'T203'!B2367)),"",IF('T203'!B2367="","",'T203'!B2367))</f>
        <v/>
      </c>
      <c r="AM2367" s="216" t="str">
        <f>IF(ISERROR(IF('T203'!K2367="","",'T203'!K2367)),"",IF('T203'!K2367="","",'T203'!K2367))</f>
        <v>ANE502</v>
      </c>
      <c r="AN2367" s="216">
        <f t="shared" si="80"/>
        <v>2367</v>
      </c>
      <c r="AO2367" s="216" t="str">
        <f>IF(ISERROR('T203'!L2367),"",'T203'!L2367)</f>
        <v xml:space="preserve"> </v>
      </c>
      <c r="AP2367" s="216">
        <f t="shared" si="81"/>
        <v>1</v>
      </c>
    </row>
    <row r="2368" spans="38:42">
      <c r="AL2368" s="216" t="str">
        <f>IF(ISERROR(IF('T203'!B2368="","",'T203'!B2368)),"",IF('T203'!B2368="","",'T203'!B2368))</f>
        <v/>
      </c>
      <c r="AM2368" s="216" t="str">
        <f>IF(ISERROR(IF('T203'!K2368="","",'T203'!K2368)),"",IF('T203'!K2368="","",'T203'!K2368))</f>
        <v>ANE504</v>
      </c>
      <c r="AN2368" s="216">
        <f t="shared" si="80"/>
        <v>2368</v>
      </c>
      <c r="AO2368" s="216" t="str">
        <f>IF(ISERROR('T203'!L2368),"",'T203'!L2368)</f>
        <v xml:space="preserve"> </v>
      </c>
      <c r="AP2368" s="216">
        <f t="shared" si="81"/>
        <v>1</v>
      </c>
    </row>
    <row r="2369" spans="38:42">
      <c r="AL2369" s="216" t="str">
        <f>IF(ISERROR(IF('T203'!B2369="","",'T203'!B2369)),"",IF('T203'!B2369="","",'T203'!B2369))</f>
        <v/>
      </c>
      <c r="AM2369" s="216" t="str">
        <f>IF(ISERROR(IF('T203'!K2369="","",'T203'!K2369)),"",IF('T203'!K2369="","",'T203'!K2369))</f>
        <v>ANE504</v>
      </c>
      <c r="AN2369" s="216">
        <f t="shared" si="80"/>
        <v>2369</v>
      </c>
      <c r="AO2369" s="216" t="str">
        <f>IF(ISERROR('T203'!L2369),"",'T203'!L2369)</f>
        <v xml:space="preserve"> </v>
      </c>
      <c r="AP2369" s="216">
        <f t="shared" si="81"/>
        <v>1</v>
      </c>
    </row>
    <row r="2370" spans="38:42">
      <c r="AL2370" s="216" t="str">
        <f>IF(ISERROR(IF('T203'!B2370="","",'T203'!B2370)),"",IF('T203'!B2370="","",'T203'!B2370))</f>
        <v/>
      </c>
      <c r="AM2370" s="216" t="str">
        <f>IF(ISERROR(IF('T203'!K2370="","",'T203'!K2370)),"",IF('T203'!K2370="","",'T203'!K2370))</f>
        <v>ANE506</v>
      </c>
      <c r="AN2370" s="216">
        <f t="shared" si="80"/>
        <v>2370</v>
      </c>
      <c r="AO2370" s="216" t="str">
        <f>IF(ISERROR('T203'!L2370),"",'T203'!L2370)</f>
        <v xml:space="preserve"> </v>
      </c>
      <c r="AP2370" s="216">
        <f t="shared" si="81"/>
        <v>1</v>
      </c>
    </row>
    <row r="2371" spans="38:42">
      <c r="AL2371" s="216" t="str">
        <f>IF(ISERROR(IF('T203'!B2371="","",'T203'!B2371)),"",IF('T203'!B2371="","",'T203'!B2371))</f>
        <v/>
      </c>
      <c r="AM2371" s="216" t="str">
        <f>IF(ISERROR(IF('T203'!K2371="","",'T203'!K2371)),"",IF('T203'!K2371="","",'T203'!K2371))</f>
        <v>ANE506</v>
      </c>
      <c r="AN2371" s="216">
        <f t="shared" si="80"/>
        <v>2371</v>
      </c>
      <c r="AO2371" s="216" t="str">
        <f>IF(ISERROR('T203'!L2371),"",'T203'!L2371)</f>
        <v xml:space="preserve"> </v>
      </c>
      <c r="AP2371" s="216">
        <f t="shared" si="81"/>
        <v>1</v>
      </c>
    </row>
    <row r="2372" spans="38:42">
      <c r="AL2372" s="216" t="str">
        <f>IF(ISERROR(IF('T203'!B2372="","",'T203'!B2372)),"",IF('T203'!B2372="","",'T203'!B2372))</f>
        <v/>
      </c>
      <c r="AM2372" s="216" t="str">
        <f>IF(ISERROR(IF('T203'!K2372="","",'T203'!K2372)),"",IF('T203'!K2372="","",'T203'!K2372))</f>
        <v>ANE508</v>
      </c>
      <c r="AN2372" s="216">
        <f t="shared" si="80"/>
        <v>2372</v>
      </c>
      <c r="AO2372" s="216" t="str">
        <f>IF(ISERROR('T203'!L2372),"",'T203'!L2372)</f>
        <v xml:space="preserve"> </v>
      </c>
      <c r="AP2372" s="216">
        <f t="shared" si="81"/>
        <v>1</v>
      </c>
    </row>
    <row r="2373" spans="38:42">
      <c r="AL2373" s="216" t="str">
        <f>IF(ISERROR(IF('T203'!B2373="","",'T203'!B2373)),"",IF('T203'!B2373="","",'T203'!B2373))</f>
        <v/>
      </c>
      <c r="AM2373" s="216" t="str">
        <f>IF(ISERROR(IF('T203'!K2373="","",'T203'!K2373)),"",IF('T203'!K2373="","",'T203'!K2373))</f>
        <v>ANE508</v>
      </c>
      <c r="AN2373" s="216">
        <f t="shared" si="80"/>
        <v>2373</v>
      </c>
      <c r="AO2373" s="216" t="str">
        <f>IF(ISERROR('T203'!L2373),"",'T203'!L2373)</f>
        <v xml:space="preserve"> </v>
      </c>
      <c r="AP2373" s="216">
        <f t="shared" si="81"/>
        <v>1</v>
      </c>
    </row>
    <row r="2374" spans="38:42">
      <c r="AL2374" s="216" t="str">
        <f>IF(ISERROR(IF('T203'!B2374="","",'T203'!B2374)),"",IF('T203'!B2374="","",'T203'!B2374))</f>
        <v/>
      </c>
      <c r="AM2374" s="216" t="str">
        <f>IF(ISERROR(IF('T203'!K2374="","",'T203'!K2374)),"",IF('T203'!K2374="","",'T203'!K2374))</f>
        <v>ANE510</v>
      </c>
      <c r="AN2374" s="216">
        <f t="shared" si="80"/>
        <v>2374</v>
      </c>
      <c r="AO2374" s="216" t="str">
        <f>IF(ISERROR('T203'!L2374),"",'T203'!L2374)</f>
        <v xml:space="preserve"> </v>
      </c>
      <c r="AP2374" s="216">
        <f t="shared" si="81"/>
        <v>1</v>
      </c>
    </row>
    <row r="2375" spans="38:42">
      <c r="AL2375" s="216" t="str">
        <f>IF(ISERROR(IF('T203'!B2375="","",'T203'!B2375)),"",IF('T203'!B2375="","",'T203'!B2375))</f>
        <v/>
      </c>
      <c r="AM2375" s="216" t="str">
        <f>IF(ISERROR(IF('T203'!K2375="","",'T203'!K2375)),"",IF('T203'!K2375="","",'T203'!K2375))</f>
        <v>ANE510</v>
      </c>
      <c r="AN2375" s="216">
        <f t="shared" si="80"/>
        <v>2375</v>
      </c>
      <c r="AO2375" s="216" t="str">
        <f>IF(ISERROR('T203'!L2375),"",'T203'!L2375)</f>
        <v xml:space="preserve"> </v>
      </c>
      <c r="AP2375" s="216">
        <f t="shared" si="81"/>
        <v>1</v>
      </c>
    </row>
    <row r="2376" spans="38:42">
      <c r="AL2376" s="216" t="str">
        <f>IF(ISERROR(IF('T203'!B2376="","",'T203'!B2376)),"",IF('T203'!B2376="","",'T203'!B2376))</f>
        <v/>
      </c>
      <c r="AM2376" s="216" t="str">
        <f>IF(ISERROR(IF('T203'!K2376="","",'T203'!K2376)),"",IF('T203'!K2376="","",'T203'!K2376))</f>
        <v>ANE512</v>
      </c>
      <c r="AN2376" s="216">
        <f t="shared" si="80"/>
        <v>2376</v>
      </c>
      <c r="AO2376" s="216" t="str">
        <f>IF(ISERROR('T203'!L2376),"",'T203'!L2376)</f>
        <v xml:space="preserve"> </v>
      </c>
      <c r="AP2376" s="216">
        <f t="shared" si="81"/>
        <v>1</v>
      </c>
    </row>
    <row r="2377" spans="38:42">
      <c r="AL2377" s="216" t="str">
        <f>IF(ISERROR(IF('T203'!B2377="","",'T203'!B2377)),"",IF('T203'!B2377="","",'T203'!B2377))</f>
        <v/>
      </c>
      <c r="AM2377" s="216" t="str">
        <f>IF(ISERROR(IF('T203'!K2377="","",'T203'!K2377)),"",IF('T203'!K2377="","",'T203'!K2377))</f>
        <v>ANE512</v>
      </c>
      <c r="AN2377" s="216">
        <f t="shared" si="80"/>
        <v>2377</v>
      </c>
      <c r="AO2377" s="216" t="str">
        <f>IF(ISERROR('T203'!L2377),"",'T203'!L2377)</f>
        <v xml:space="preserve"> </v>
      </c>
      <c r="AP2377" s="216">
        <f t="shared" si="81"/>
        <v>1</v>
      </c>
    </row>
    <row r="2378" spans="38:42">
      <c r="AL2378" s="216" t="str">
        <f>IF(ISERROR(IF('T203'!B2378="","",'T203'!B2378)),"",IF('T203'!B2378="","",'T203'!B2378))</f>
        <v/>
      </c>
      <c r="AM2378" s="216" t="str">
        <f>IF(ISERROR(IF('T203'!K2378="","",'T203'!K2378)),"",IF('T203'!K2378="","",'T203'!K2378))</f>
        <v>ANE514</v>
      </c>
      <c r="AN2378" s="216">
        <f t="shared" si="80"/>
        <v>2378</v>
      </c>
      <c r="AO2378" s="216" t="str">
        <f>IF(ISERROR('T203'!L2378),"",'T203'!L2378)</f>
        <v xml:space="preserve"> </v>
      </c>
      <c r="AP2378" s="216">
        <f t="shared" si="81"/>
        <v>1</v>
      </c>
    </row>
    <row r="2379" spans="38:42">
      <c r="AL2379" s="216" t="str">
        <f>IF(ISERROR(IF('T203'!B2379="","",'T203'!B2379)),"",IF('T203'!B2379="","",'T203'!B2379))</f>
        <v/>
      </c>
      <c r="AM2379" s="216" t="str">
        <f>IF(ISERROR(IF('T203'!K2379="","",'T203'!K2379)),"",IF('T203'!K2379="","",'T203'!K2379))</f>
        <v>ANE514</v>
      </c>
      <c r="AN2379" s="216">
        <f t="shared" si="80"/>
        <v>2379</v>
      </c>
      <c r="AO2379" s="216" t="str">
        <f>IF(ISERROR('T203'!L2379),"",'T203'!L2379)</f>
        <v xml:space="preserve"> </v>
      </c>
      <c r="AP2379" s="216">
        <f t="shared" si="81"/>
        <v>1</v>
      </c>
    </row>
    <row r="2380" spans="38:42">
      <c r="AL2380" s="216" t="str">
        <f>IF(ISERROR(IF('T203'!B2380="","",'T203'!B2380)),"",IF('T203'!B2380="","",'T203'!B2380))</f>
        <v/>
      </c>
      <c r="AM2380" s="216" t="str">
        <f>IF(ISERROR(IF('T203'!K2380="","",'T203'!K2380)),"",IF('T203'!K2380="","",'T203'!K2380))</f>
        <v>ANE516</v>
      </c>
      <c r="AN2380" s="216">
        <f t="shared" si="80"/>
        <v>2380</v>
      </c>
      <c r="AO2380" s="216" t="str">
        <f>IF(ISERROR('T203'!L2380),"",'T203'!L2380)</f>
        <v xml:space="preserve"> </v>
      </c>
      <c r="AP2380" s="216">
        <f t="shared" si="81"/>
        <v>1</v>
      </c>
    </row>
    <row r="2381" spans="38:42">
      <c r="AL2381" s="216" t="str">
        <f>IF(ISERROR(IF('T203'!B2381="","",'T203'!B2381)),"",IF('T203'!B2381="","",'T203'!B2381))</f>
        <v/>
      </c>
      <c r="AM2381" s="216" t="str">
        <f>IF(ISERROR(IF('T203'!K2381="","",'T203'!K2381)),"",IF('T203'!K2381="","",'T203'!K2381))</f>
        <v>ANE518</v>
      </c>
      <c r="AN2381" s="216">
        <f t="shared" ref="AN2381:AN2444" si="82">1+AN2380</f>
        <v>2381</v>
      </c>
      <c r="AO2381" s="216" t="str">
        <f>IF(ISERROR('T203'!L2381),"",'T203'!L2381)</f>
        <v xml:space="preserve"> </v>
      </c>
      <c r="AP2381" s="216">
        <f t="shared" si="81"/>
        <v>1</v>
      </c>
    </row>
    <row r="2382" spans="38:42">
      <c r="AL2382" s="216" t="str">
        <f>IF(ISERROR(IF('T203'!B2382="","",'T203'!B2382)),"",IF('T203'!B2382="","",'T203'!B2382))</f>
        <v/>
      </c>
      <c r="AM2382" s="216" t="str">
        <f>IF(ISERROR(IF('T203'!K2382="","",'T203'!K2382)),"",IF('T203'!K2382="","",'T203'!K2382))</f>
        <v>ANE520</v>
      </c>
      <c r="AN2382" s="216">
        <f t="shared" si="82"/>
        <v>2382</v>
      </c>
      <c r="AO2382" s="216" t="str">
        <f>IF(ISERROR('T203'!L2382),"",'T203'!L2382)</f>
        <v xml:space="preserve"> </v>
      </c>
      <c r="AP2382" s="216">
        <f t="shared" si="81"/>
        <v>1</v>
      </c>
    </row>
    <row r="2383" spans="38:42">
      <c r="AL2383" s="216" t="str">
        <f>IF(ISERROR(IF('T203'!B2383="","",'T203'!B2383)),"",IF('T203'!B2383="","",'T203'!B2383))</f>
        <v/>
      </c>
      <c r="AM2383" s="216" t="str">
        <f>IF(ISERROR(IF('T203'!K2383="","",'T203'!K2383)),"",IF('T203'!K2383="","",'T203'!K2383))</f>
        <v>ANE522</v>
      </c>
      <c r="AN2383" s="216">
        <f t="shared" si="82"/>
        <v>2383</v>
      </c>
      <c r="AO2383" s="216" t="str">
        <f>IF(ISERROR('T203'!L2383),"",'T203'!L2383)</f>
        <v xml:space="preserve"> </v>
      </c>
      <c r="AP2383" s="216">
        <f t="shared" si="81"/>
        <v>1</v>
      </c>
    </row>
    <row r="2384" spans="38:42">
      <c r="AL2384" s="216" t="str">
        <f>IF(ISERROR(IF('T203'!B2384="","",'T203'!B2384)),"",IF('T203'!B2384="","",'T203'!B2384))</f>
        <v/>
      </c>
      <c r="AM2384" s="216" t="str">
        <f>IF(ISERROR(IF('T203'!K2384="","",'T203'!K2384)),"",IF('T203'!K2384="","",'T203'!K2384))</f>
        <v>ANE522</v>
      </c>
      <c r="AN2384" s="216">
        <f t="shared" si="82"/>
        <v>2384</v>
      </c>
      <c r="AO2384" s="216" t="str">
        <f>IF(ISERROR('T203'!L2384),"",'T203'!L2384)</f>
        <v xml:space="preserve"> </v>
      </c>
      <c r="AP2384" s="216">
        <f t="shared" ref="AP2384:AP2447" si="83">IF(AO2384="",0,1)</f>
        <v>1</v>
      </c>
    </row>
    <row r="2385" spans="38:42">
      <c r="AL2385" s="216" t="str">
        <f>IF(ISERROR(IF('T203'!B2385="","",'T203'!B2385)),"",IF('T203'!B2385="","",'T203'!B2385))</f>
        <v/>
      </c>
      <c r="AM2385" s="216" t="str">
        <f>IF(ISERROR(IF('T203'!K2385="","",'T203'!K2385)),"",IF('T203'!K2385="","",'T203'!K2385))</f>
        <v>ANE524</v>
      </c>
      <c r="AN2385" s="216">
        <f t="shared" si="82"/>
        <v>2385</v>
      </c>
      <c r="AO2385" s="216" t="str">
        <f>IF(ISERROR('T203'!L2385),"",'T203'!L2385)</f>
        <v xml:space="preserve"> </v>
      </c>
      <c r="AP2385" s="216">
        <f t="shared" si="83"/>
        <v>1</v>
      </c>
    </row>
    <row r="2386" spans="38:42">
      <c r="AL2386" s="216" t="str">
        <f>IF(ISERROR(IF('T203'!B2386="","",'T203'!B2386)),"",IF('T203'!B2386="","",'T203'!B2386))</f>
        <v/>
      </c>
      <c r="AM2386" s="216" t="str">
        <f>IF(ISERROR(IF('T203'!K2386="","",'T203'!K2386)),"",IF('T203'!K2386="","",'T203'!K2386))</f>
        <v>ANE526</v>
      </c>
      <c r="AN2386" s="216">
        <f t="shared" si="82"/>
        <v>2386</v>
      </c>
      <c r="AO2386" s="216" t="str">
        <f>IF(ISERROR('T203'!L2386),"",'T203'!L2386)</f>
        <v xml:space="preserve"> </v>
      </c>
      <c r="AP2386" s="216">
        <f t="shared" si="83"/>
        <v>1</v>
      </c>
    </row>
    <row r="2387" spans="38:42">
      <c r="AL2387" s="216" t="str">
        <f>IF(ISERROR(IF('T203'!B2387="","",'T203'!B2387)),"",IF('T203'!B2387="","",'T203'!B2387))</f>
        <v/>
      </c>
      <c r="AM2387" s="216" t="str">
        <f>IF(ISERROR(IF('T203'!K2387="","",'T203'!K2387)),"",IF('T203'!K2387="","",'T203'!K2387))</f>
        <v>ANE526</v>
      </c>
      <c r="AN2387" s="216">
        <f t="shared" si="82"/>
        <v>2387</v>
      </c>
      <c r="AO2387" s="216" t="str">
        <f>IF(ISERROR('T203'!L2387),"",'T203'!L2387)</f>
        <v xml:space="preserve"> </v>
      </c>
      <c r="AP2387" s="216">
        <f t="shared" si="83"/>
        <v>1</v>
      </c>
    </row>
    <row r="2388" spans="38:42">
      <c r="AL2388" s="216" t="str">
        <f>IF(ISERROR(IF('T203'!B2388="","",'T203'!B2388)),"",IF('T203'!B2388="","",'T203'!B2388))</f>
        <v/>
      </c>
      <c r="AM2388" s="216" t="str">
        <f>IF(ISERROR(IF('T203'!K2388="","",'T203'!K2388)),"",IF('T203'!K2388="","",'T203'!K2388))</f>
        <v>ANE528</v>
      </c>
      <c r="AN2388" s="216">
        <f t="shared" si="82"/>
        <v>2388</v>
      </c>
      <c r="AO2388" s="216" t="str">
        <f>IF(ISERROR('T203'!L2388),"",'T203'!L2388)</f>
        <v xml:space="preserve"> </v>
      </c>
      <c r="AP2388" s="216">
        <f t="shared" si="83"/>
        <v>1</v>
      </c>
    </row>
    <row r="2389" spans="38:42">
      <c r="AL2389" s="216" t="str">
        <f>IF(ISERROR(IF('T203'!B2389="","",'T203'!B2389)),"",IF('T203'!B2389="","",'T203'!B2389))</f>
        <v/>
      </c>
      <c r="AM2389" s="216" t="str">
        <f>IF(ISERROR(IF('T203'!K2389="","",'T203'!K2389)),"",IF('T203'!K2389="","",'T203'!K2389))</f>
        <v>ANE528</v>
      </c>
      <c r="AN2389" s="216">
        <f t="shared" si="82"/>
        <v>2389</v>
      </c>
      <c r="AO2389" s="216" t="str">
        <f>IF(ISERROR('T203'!L2389),"",'T203'!L2389)</f>
        <v xml:space="preserve"> </v>
      </c>
      <c r="AP2389" s="216">
        <f t="shared" si="83"/>
        <v>1</v>
      </c>
    </row>
    <row r="2390" spans="38:42">
      <c r="AL2390" s="216" t="str">
        <f>IF(ISERROR(IF('T203'!B2390="","",'T203'!B2390)),"",IF('T203'!B2390="","",'T203'!B2390))</f>
        <v/>
      </c>
      <c r="AM2390" s="216" t="str">
        <f>IF(ISERROR(IF('T203'!K2390="","",'T203'!K2390)),"",IF('T203'!K2390="","",'T203'!K2390))</f>
        <v>ANE530</v>
      </c>
      <c r="AN2390" s="216">
        <f t="shared" si="82"/>
        <v>2390</v>
      </c>
      <c r="AO2390" s="216" t="str">
        <f>IF(ISERROR('T203'!L2390),"",'T203'!L2390)</f>
        <v xml:space="preserve"> </v>
      </c>
      <c r="AP2390" s="216">
        <f t="shared" si="83"/>
        <v>1</v>
      </c>
    </row>
    <row r="2391" spans="38:42">
      <c r="AL2391" s="216" t="str">
        <f>IF(ISERROR(IF('T203'!B2391="","",'T203'!B2391)),"",IF('T203'!B2391="","",'T203'!B2391))</f>
        <v/>
      </c>
      <c r="AM2391" s="216" t="str">
        <f>IF(ISERROR(IF('T203'!K2391="","",'T203'!K2391)),"",IF('T203'!K2391="","",'T203'!K2391))</f>
        <v>ANE530</v>
      </c>
      <c r="AN2391" s="216">
        <f t="shared" si="82"/>
        <v>2391</v>
      </c>
      <c r="AO2391" s="216" t="str">
        <f>IF(ISERROR('T203'!L2391),"",'T203'!L2391)</f>
        <v xml:space="preserve"> </v>
      </c>
      <c r="AP2391" s="216">
        <f t="shared" si="83"/>
        <v>1</v>
      </c>
    </row>
    <row r="2392" spans="38:42">
      <c r="AL2392" s="216" t="str">
        <f>IF(ISERROR(IF('T203'!B2392="","",'T203'!B2392)),"",IF('T203'!B2392="","",'T203'!B2392))</f>
        <v/>
      </c>
      <c r="AM2392" s="216" t="str">
        <f>IF(ISERROR(IF('T203'!K2392="","",'T203'!K2392)),"",IF('T203'!K2392="","",'T203'!K2392))</f>
        <v>ANE532</v>
      </c>
      <c r="AN2392" s="216">
        <f t="shared" si="82"/>
        <v>2392</v>
      </c>
      <c r="AO2392" s="216" t="str">
        <f>IF(ISERROR('T203'!L2392),"",'T203'!L2392)</f>
        <v xml:space="preserve"> </v>
      </c>
      <c r="AP2392" s="216">
        <f t="shared" si="83"/>
        <v>1</v>
      </c>
    </row>
    <row r="2393" spans="38:42">
      <c r="AL2393" s="216" t="str">
        <f>IF(ISERROR(IF('T203'!B2393="","",'T203'!B2393)),"",IF('T203'!B2393="","",'T203'!B2393))</f>
        <v/>
      </c>
      <c r="AM2393" s="216" t="str">
        <f>IF(ISERROR(IF('T203'!K2393="","",'T203'!K2393)),"",IF('T203'!K2393="","",'T203'!K2393))</f>
        <v>ANE532</v>
      </c>
      <c r="AN2393" s="216">
        <f t="shared" si="82"/>
        <v>2393</v>
      </c>
      <c r="AO2393" s="216" t="str">
        <f>IF(ISERROR('T203'!L2393),"",'T203'!L2393)</f>
        <v xml:space="preserve"> </v>
      </c>
      <c r="AP2393" s="216">
        <f t="shared" si="83"/>
        <v>1</v>
      </c>
    </row>
    <row r="2394" spans="38:42">
      <c r="AL2394" s="216" t="str">
        <f>IF(ISERROR(IF('T203'!B2394="","",'T203'!B2394)),"",IF('T203'!B2394="","",'T203'!B2394))</f>
        <v/>
      </c>
      <c r="AM2394" s="216" t="str">
        <f>IF(ISERROR(IF('T203'!K2394="","",'T203'!K2394)),"",IF('T203'!K2394="","",'T203'!K2394))</f>
        <v>ANE534</v>
      </c>
      <c r="AN2394" s="216">
        <f t="shared" si="82"/>
        <v>2394</v>
      </c>
      <c r="AO2394" s="216" t="str">
        <f>IF(ISERROR('T203'!L2394),"",'T203'!L2394)</f>
        <v xml:space="preserve"> </v>
      </c>
      <c r="AP2394" s="216">
        <f t="shared" si="83"/>
        <v>1</v>
      </c>
    </row>
    <row r="2395" spans="38:42">
      <c r="AL2395" s="216" t="str">
        <f>IF(ISERROR(IF('T203'!B2395="","",'T203'!B2395)),"",IF('T203'!B2395="","",'T203'!B2395))</f>
        <v/>
      </c>
      <c r="AM2395" s="216" t="str">
        <f>IF(ISERROR(IF('T203'!K2395="","",'T203'!K2395)),"",IF('T203'!K2395="","",'T203'!K2395))</f>
        <v>ANE534</v>
      </c>
      <c r="AN2395" s="216">
        <f t="shared" si="82"/>
        <v>2395</v>
      </c>
      <c r="AO2395" s="216" t="str">
        <f>IF(ISERROR('T203'!L2395),"",'T203'!L2395)</f>
        <v xml:space="preserve"> </v>
      </c>
      <c r="AP2395" s="216">
        <f t="shared" si="83"/>
        <v>1</v>
      </c>
    </row>
    <row r="2396" spans="38:42">
      <c r="AL2396" s="216" t="str">
        <f>IF(ISERROR(IF('T203'!B2396="","",'T203'!B2396)),"",IF('T203'!B2396="","",'T203'!B2396))</f>
        <v/>
      </c>
      <c r="AM2396" s="216" t="str">
        <f>IF(ISERROR(IF('T203'!K2396="","",'T203'!K2396)),"",IF('T203'!K2396="","",'T203'!K2396))</f>
        <v>ANE536</v>
      </c>
      <c r="AN2396" s="216">
        <f t="shared" si="82"/>
        <v>2396</v>
      </c>
      <c r="AO2396" s="216" t="str">
        <f>IF(ISERROR('T203'!L2396),"",'T203'!L2396)</f>
        <v xml:space="preserve"> </v>
      </c>
      <c r="AP2396" s="216">
        <f t="shared" si="83"/>
        <v>1</v>
      </c>
    </row>
    <row r="2397" spans="38:42">
      <c r="AL2397" s="216" t="str">
        <f>IF(ISERROR(IF('T203'!B2397="","",'T203'!B2397)),"",IF('T203'!B2397="","",'T203'!B2397))</f>
        <v/>
      </c>
      <c r="AM2397" s="216" t="str">
        <f>IF(ISERROR(IF('T203'!K2397="","",'T203'!K2397)),"",IF('T203'!K2397="","",'T203'!K2397))</f>
        <v>ANE536</v>
      </c>
      <c r="AN2397" s="216">
        <f t="shared" si="82"/>
        <v>2397</v>
      </c>
      <c r="AO2397" s="216" t="str">
        <f>IF(ISERROR('T203'!L2397),"",'T203'!L2397)</f>
        <v xml:space="preserve"> </v>
      </c>
      <c r="AP2397" s="216">
        <f t="shared" si="83"/>
        <v>1</v>
      </c>
    </row>
    <row r="2398" spans="38:42">
      <c r="AL2398" s="216" t="str">
        <f>IF(ISERROR(IF('T203'!B2398="","",'T203'!B2398)),"",IF('T203'!B2398="","",'T203'!B2398))</f>
        <v/>
      </c>
      <c r="AM2398" s="216" t="str">
        <f>IF(ISERROR(IF('T203'!K2398="","",'T203'!K2398)),"",IF('T203'!K2398="","",'T203'!K2398))</f>
        <v>ANE538</v>
      </c>
      <c r="AN2398" s="216">
        <f t="shared" si="82"/>
        <v>2398</v>
      </c>
      <c r="AO2398" s="216" t="str">
        <f>IF(ISERROR('T203'!L2398),"",'T203'!L2398)</f>
        <v xml:space="preserve"> </v>
      </c>
      <c r="AP2398" s="216">
        <f t="shared" si="83"/>
        <v>1</v>
      </c>
    </row>
    <row r="2399" spans="38:42">
      <c r="AL2399" s="216" t="str">
        <f>IF(ISERROR(IF('T203'!B2399="","",'T203'!B2399)),"",IF('T203'!B2399="","",'T203'!B2399))</f>
        <v/>
      </c>
      <c r="AM2399" s="216" t="str">
        <f>IF(ISERROR(IF('T203'!K2399="","",'T203'!K2399)),"",IF('T203'!K2399="","",'T203'!K2399))</f>
        <v>ANE540</v>
      </c>
      <c r="AN2399" s="216">
        <f t="shared" si="82"/>
        <v>2399</v>
      </c>
      <c r="AO2399" s="216" t="str">
        <f>IF(ISERROR('T203'!L2399),"",'T203'!L2399)</f>
        <v xml:space="preserve"> </v>
      </c>
      <c r="AP2399" s="216">
        <f t="shared" si="83"/>
        <v>1</v>
      </c>
    </row>
    <row r="2400" spans="38:42">
      <c r="AL2400" s="216" t="str">
        <f>IF(ISERROR(IF('T203'!B2400="","",'T203'!B2400)),"",IF('T203'!B2400="","",'T203'!B2400))</f>
        <v/>
      </c>
      <c r="AM2400" s="216" t="str">
        <f>IF(ISERROR(IF('T203'!K2400="","",'T203'!K2400)),"",IF('T203'!K2400="","",'T203'!K2400))</f>
        <v>ANE540</v>
      </c>
      <c r="AN2400" s="216">
        <f t="shared" si="82"/>
        <v>2400</v>
      </c>
      <c r="AO2400" s="216" t="str">
        <f>IF(ISERROR('T203'!L2400),"",'T203'!L2400)</f>
        <v xml:space="preserve"> </v>
      </c>
      <c r="AP2400" s="216">
        <f t="shared" si="83"/>
        <v>1</v>
      </c>
    </row>
    <row r="2401" spans="38:42">
      <c r="AL2401" s="216" t="str">
        <f>IF(ISERROR(IF('T203'!B2401="","",'T203'!B2401)),"",IF('T203'!B2401="","",'T203'!B2401))</f>
        <v/>
      </c>
      <c r="AM2401" s="216" t="str">
        <f>IF(ISERROR(IF('T203'!K2401="","",'T203'!K2401)),"",IF('T203'!K2401="","",'T203'!K2401))</f>
        <v>ANE542</v>
      </c>
      <c r="AN2401" s="216">
        <f t="shared" si="82"/>
        <v>2401</v>
      </c>
      <c r="AO2401" s="216" t="str">
        <f>IF(ISERROR('T203'!L2401),"",'T203'!L2401)</f>
        <v xml:space="preserve"> </v>
      </c>
      <c r="AP2401" s="216">
        <f t="shared" si="83"/>
        <v>1</v>
      </c>
    </row>
    <row r="2402" spans="38:42">
      <c r="AL2402" s="216" t="str">
        <f>IF(ISERROR(IF('T203'!B2402="","",'T203'!B2402)),"",IF('T203'!B2402="","",'T203'!B2402))</f>
        <v/>
      </c>
      <c r="AM2402" s="216" t="str">
        <f>IF(ISERROR(IF('T203'!K2402="","",'T203'!K2402)),"",IF('T203'!K2402="","",'T203'!K2402))</f>
        <v>ANE542</v>
      </c>
      <c r="AN2402" s="216">
        <f t="shared" si="82"/>
        <v>2402</v>
      </c>
      <c r="AO2402" s="216" t="str">
        <f>IF(ISERROR('T203'!L2402),"",'T203'!L2402)</f>
        <v xml:space="preserve"> </v>
      </c>
      <c r="AP2402" s="216">
        <f t="shared" si="83"/>
        <v>1</v>
      </c>
    </row>
    <row r="2403" spans="38:42">
      <c r="AL2403" s="216" t="str">
        <f>IF(ISERROR(IF('T203'!B2403="","",'T203'!B2403)),"",IF('T203'!B2403="","",'T203'!B2403))</f>
        <v/>
      </c>
      <c r="AM2403" s="216" t="str">
        <f>IF(ISERROR(IF('T203'!K2403="","",'T203'!K2403)),"",IF('T203'!K2403="","",'T203'!K2403))</f>
        <v>ANE544</v>
      </c>
      <c r="AN2403" s="216">
        <f t="shared" si="82"/>
        <v>2403</v>
      </c>
      <c r="AO2403" s="216" t="str">
        <f>IF(ISERROR('T203'!L2403),"",'T203'!L2403)</f>
        <v xml:space="preserve"> </v>
      </c>
      <c r="AP2403" s="216">
        <f t="shared" si="83"/>
        <v>1</v>
      </c>
    </row>
    <row r="2404" spans="38:42">
      <c r="AL2404" s="216" t="str">
        <f>IF(ISERROR(IF('T203'!B2404="","",'T203'!B2404)),"",IF('T203'!B2404="","",'T203'!B2404))</f>
        <v/>
      </c>
      <c r="AM2404" s="216" t="str">
        <f>IF(ISERROR(IF('T203'!K2404="","",'T203'!K2404)),"",IF('T203'!K2404="","",'T203'!K2404))</f>
        <v>ANE544</v>
      </c>
      <c r="AN2404" s="216">
        <f t="shared" si="82"/>
        <v>2404</v>
      </c>
      <c r="AO2404" s="216" t="str">
        <f>IF(ISERROR('T203'!L2404),"",'T203'!L2404)</f>
        <v xml:space="preserve"> </v>
      </c>
      <c r="AP2404" s="216">
        <f t="shared" si="83"/>
        <v>1</v>
      </c>
    </row>
    <row r="2405" spans="38:42">
      <c r="AL2405" s="216" t="str">
        <f>IF(ISERROR(IF('T203'!B2405="","",'T203'!B2405)),"",IF('T203'!B2405="","",'T203'!B2405))</f>
        <v/>
      </c>
      <c r="AM2405" s="216" t="str">
        <f>IF(ISERROR(IF('T203'!K2405="","",'T203'!K2405)),"",IF('T203'!K2405="","",'T203'!K2405))</f>
        <v>ANE546</v>
      </c>
      <c r="AN2405" s="216">
        <f t="shared" si="82"/>
        <v>2405</v>
      </c>
      <c r="AO2405" s="216" t="str">
        <f>IF(ISERROR('T203'!L2405),"",'T203'!L2405)</f>
        <v xml:space="preserve"> </v>
      </c>
      <c r="AP2405" s="216">
        <f t="shared" si="83"/>
        <v>1</v>
      </c>
    </row>
    <row r="2406" spans="38:42">
      <c r="AL2406" s="216" t="str">
        <f>IF(ISERROR(IF('T203'!B2406="","",'T203'!B2406)),"",IF('T203'!B2406="","",'T203'!B2406))</f>
        <v/>
      </c>
      <c r="AM2406" s="216" t="str">
        <f>IF(ISERROR(IF('T203'!K2406="","",'T203'!K2406)),"",IF('T203'!K2406="","",'T203'!K2406))</f>
        <v>ANE546</v>
      </c>
      <c r="AN2406" s="216">
        <f t="shared" si="82"/>
        <v>2406</v>
      </c>
      <c r="AO2406" s="216" t="str">
        <f>IF(ISERROR('T203'!L2406),"",'T203'!L2406)</f>
        <v xml:space="preserve"> </v>
      </c>
      <c r="AP2406" s="216">
        <f t="shared" si="83"/>
        <v>1</v>
      </c>
    </row>
    <row r="2407" spans="38:42">
      <c r="AL2407" s="216" t="str">
        <f>IF(ISERROR(IF('T203'!B2407="","",'T203'!B2407)),"",IF('T203'!B2407="","",'T203'!B2407))</f>
        <v/>
      </c>
      <c r="AM2407" s="216" t="str">
        <f>IF(ISERROR(IF('T203'!K2407="","",'T203'!K2407)),"",IF('T203'!K2407="","",'T203'!K2407))</f>
        <v>ANE548</v>
      </c>
      <c r="AN2407" s="216">
        <f t="shared" si="82"/>
        <v>2407</v>
      </c>
      <c r="AO2407" s="216" t="str">
        <f>IF(ISERROR('T203'!L2407),"",'T203'!L2407)</f>
        <v xml:space="preserve"> </v>
      </c>
      <c r="AP2407" s="216">
        <f t="shared" si="83"/>
        <v>1</v>
      </c>
    </row>
    <row r="2408" spans="38:42">
      <c r="AL2408" s="216" t="str">
        <f>IF(ISERROR(IF('T203'!B2408="","",'T203'!B2408)),"",IF('T203'!B2408="","",'T203'!B2408))</f>
        <v/>
      </c>
      <c r="AM2408" s="216" t="str">
        <f>IF(ISERROR(IF('T203'!K2408="","",'T203'!K2408)),"",IF('T203'!K2408="","",'T203'!K2408))</f>
        <v>ANE548</v>
      </c>
      <c r="AN2408" s="216">
        <f t="shared" si="82"/>
        <v>2408</v>
      </c>
      <c r="AO2408" s="216" t="str">
        <f>IF(ISERROR('T203'!L2408),"",'T203'!L2408)</f>
        <v xml:space="preserve"> </v>
      </c>
      <c r="AP2408" s="216">
        <f t="shared" si="83"/>
        <v>1</v>
      </c>
    </row>
    <row r="2409" spans="38:42">
      <c r="AL2409" s="216" t="str">
        <f>IF(ISERROR(IF('T203'!B2409="","",'T203'!B2409)),"",IF('T203'!B2409="","",'T203'!B2409))</f>
        <v/>
      </c>
      <c r="AM2409" s="216" t="str">
        <f>IF(ISERROR(IF('T203'!K2409="","",'T203'!K2409)),"",IF('T203'!K2409="","",'T203'!K2409))</f>
        <v>ANE550</v>
      </c>
      <c r="AN2409" s="216">
        <f t="shared" si="82"/>
        <v>2409</v>
      </c>
      <c r="AO2409" s="216" t="str">
        <f>IF(ISERROR('T203'!L2409),"",'T203'!L2409)</f>
        <v xml:space="preserve"> </v>
      </c>
      <c r="AP2409" s="216">
        <f t="shared" si="83"/>
        <v>1</v>
      </c>
    </row>
    <row r="2410" spans="38:42">
      <c r="AL2410" s="216" t="str">
        <f>IF(ISERROR(IF('T203'!B2410="","",'T203'!B2410)),"",IF('T203'!B2410="","",'T203'!B2410))</f>
        <v/>
      </c>
      <c r="AM2410" s="216" t="str">
        <f>IF(ISERROR(IF('T203'!K2410="","",'T203'!K2410)),"",IF('T203'!K2410="","",'T203'!K2410))</f>
        <v>ANE550</v>
      </c>
      <c r="AN2410" s="216">
        <f t="shared" si="82"/>
        <v>2410</v>
      </c>
      <c r="AO2410" s="216" t="str">
        <f>IF(ISERROR('T203'!L2410),"",'T203'!L2410)</f>
        <v xml:space="preserve"> </v>
      </c>
      <c r="AP2410" s="216">
        <f t="shared" si="83"/>
        <v>1</v>
      </c>
    </row>
    <row r="2411" spans="38:42">
      <c r="AL2411" s="216" t="str">
        <f>IF(ISERROR(IF('T203'!B2411="","",'T203'!B2411)),"",IF('T203'!B2411="","",'T203'!B2411))</f>
        <v/>
      </c>
      <c r="AM2411" s="216" t="str">
        <f>IF(ISERROR(IF('T203'!K2411="","",'T203'!K2411)),"",IF('T203'!K2411="","",'T203'!K2411))</f>
        <v>ANE552</v>
      </c>
      <c r="AN2411" s="216">
        <f t="shared" si="82"/>
        <v>2411</v>
      </c>
      <c r="AO2411" s="216" t="str">
        <f>IF(ISERROR('T203'!L2411),"",'T203'!L2411)</f>
        <v xml:space="preserve"> </v>
      </c>
      <c r="AP2411" s="216">
        <f t="shared" si="83"/>
        <v>1</v>
      </c>
    </row>
    <row r="2412" spans="38:42">
      <c r="AL2412" s="216" t="str">
        <f>IF(ISERROR(IF('T203'!B2412="","",'T203'!B2412)),"",IF('T203'!B2412="","",'T203'!B2412))</f>
        <v/>
      </c>
      <c r="AM2412" s="216" t="str">
        <f>IF(ISERROR(IF('T203'!K2412="","",'T203'!K2412)),"",IF('T203'!K2412="","",'T203'!K2412))</f>
        <v>ANE552</v>
      </c>
      <c r="AN2412" s="216">
        <f t="shared" si="82"/>
        <v>2412</v>
      </c>
      <c r="AO2412" s="216" t="str">
        <f>IF(ISERROR('T203'!L2412),"",'T203'!L2412)</f>
        <v xml:space="preserve"> </v>
      </c>
      <c r="AP2412" s="216">
        <f t="shared" si="83"/>
        <v>1</v>
      </c>
    </row>
    <row r="2413" spans="38:42">
      <c r="AL2413" s="216" t="str">
        <f>IF(ISERROR(IF('T203'!B2413="","",'T203'!B2413)),"",IF('T203'!B2413="","",'T203'!B2413))</f>
        <v/>
      </c>
      <c r="AM2413" s="216" t="str">
        <f>IF(ISERROR(IF('T203'!K2413="","",'T203'!K2413)),"",IF('T203'!K2413="","",'T203'!K2413))</f>
        <v>ANE554</v>
      </c>
      <c r="AN2413" s="216">
        <f t="shared" si="82"/>
        <v>2413</v>
      </c>
      <c r="AO2413" s="216" t="str">
        <f>IF(ISERROR('T203'!L2413),"",'T203'!L2413)</f>
        <v xml:space="preserve"> </v>
      </c>
      <c r="AP2413" s="216">
        <f t="shared" si="83"/>
        <v>1</v>
      </c>
    </row>
    <row r="2414" spans="38:42">
      <c r="AL2414" s="216" t="str">
        <f>IF(ISERROR(IF('T203'!B2414="","",'T203'!B2414)),"",IF('T203'!B2414="","",'T203'!B2414))</f>
        <v/>
      </c>
      <c r="AM2414" s="216" t="str">
        <f>IF(ISERROR(IF('T203'!K2414="","",'T203'!K2414)),"",IF('T203'!K2414="","",'T203'!K2414))</f>
        <v>ANE554</v>
      </c>
      <c r="AN2414" s="216">
        <f t="shared" si="82"/>
        <v>2414</v>
      </c>
      <c r="AO2414" s="216" t="str">
        <f>IF(ISERROR('T203'!L2414),"",'T203'!L2414)</f>
        <v xml:space="preserve"> </v>
      </c>
      <c r="AP2414" s="216">
        <f t="shared" si="83"/>
        <v>1</v>
      </c>
    </row>
    <row r="2415" spans="38:42">
      <c r="AL2415" s="216" t="str">
        <f>IF(ISERROR(IF('T203'!B2415="","",'T203'!B2415)),"",IF('T203'!B2415="","",'T203'!B2415))</f>
        <v/>
      </c>
      <c r="AM2415" s="216" t="str">
        <f>IF(ISERROR(IF('T203'!K2415="","",'T203'!K2415)),"",IF('T203'!K2415="","",'T203'!K2415))</f>
        <v>ANE556</v>
      </c>
      <c r="AN2415" s="216">
        <f t="shared" si="82"/>
        <v>2415</v>
      </c>
      <c r="AO2415" s="216" t="str">
        <f>IF(ISERROR('T203'!L2415),"",'T203'!L2415)</f>
        <v xml:space="preserve"> </v>
      </c>
      <c r="AP2415" s="216">
        <f t="shared" si="83"/>
        <v>1</v>
      </c>
    </row>
    <row r="2416" spans="38:42">
      <c r="AL2416" s="216" t="str">
        <f>IF(ISERROR(IF('T203'!B2416="","",'T203'!B2416)),"",IF('T203'!B2416="","",'T203'!B2416))</f>
        <v/>
      </c>
      <c r="AM2416" s="216" t="str">
        <f>IF(ISERROR(IF('T203'!K2416="","",'T203'!K2416)),"",IF('T203'!K2416="","",'T203'!K2416))</f>
        <v>ANE556</v>
      </c>
      <c r="AN2416" s="216">
        <f t="shared" si="82"/>
        <v>2416</v>
      </c>
      <c r="AO2416" s="216" t="str">
        <f>IF(ISERROR('T203'!L2416),"",'T203'!L2416)</f>
        <v xml:space="preserve"> </v>
      </c>
      <c r="AP2416" s="216">
        <f t="shared" si="83"/>
        <v>1</v>
      </c>
    </row>
    <row r="2417" spans="38:42">
      <c r="AL2417" s="216" t="str">
        <f>IF(ISERROR(IF('T203'!B2417="","",'T203'!B2417)),"",IF('T203'!B2417="","",'T203'!B2417))</f>
        <v/>
      </c>
      <c r="AM2417" s="216" t="str">
        <f>IF(ISERROR(IF('T203'!K2417="","",'T203'!K2417)),"",IF('T203'!K2417="","",'T203'!K2417))</f>
        <v>ANE560</v>
      </c>
      <c r="AN2417" s="216">
        <f t="shared" si="82"/>
        <v>2417</v>
      </c>
      <c r="AO2417" s="216" t="str">
        <f>IF(ISERROR('T203'!L2417),"",'T203'!L2417)</f>
        <v xml:space="preserve"> </v>
      </c>
      <c r="AP2417" s="216">
        <f t="shared" si="83"/>
        <v>1</v>
      </c>
    </row>
    <row r="2418" spans="38:42">
      <c r="AL2418" s="216" t="str">
        <f>IF(ISERROR(IF('T203'!B2418="","",'T203'!B2418)),"",IF('T203'!B2418="","",'T203'!B2418))</f>
        <v/>
      </c>
      <c r="AM2418" s="216" t="str">
        <f>IF(ISERROR(IF('T203'!K2418="","",'T203'!K2418)),"",IF('T203'!K2418="","",'T203'!K2418))</f>
        <v>ANE560</v>
      </c>
      <c r="AN2418" s="216">
        <f t="shared" si="82"/>
        <v>2418</v>
      </c>
      <c r="AO2418" s="216" t="str">
        <f>IF(ISERROR('T203'!L2418),"",'T203'!L2418)</f>
        <v xml:space="preserve"> </v>
      </c>
      <c r="AP2418" s="216">
        <f t="shared" si="83"/>
        <v>1</v>
      </c>
    </row>
    <row r="2419" spans="38:42">
      <c r="AL2419" s="216" t="str">
        <f>IF(ISERROR(IF('T203'!B2419="","",'T203'!B2419)),"",IF('T203'!B2419="","",'T203'!B2419))</f>
        <v/>
      </c>
      <c r="AM2419" s="216" t="str">
        <f>IF(ISERROR(IF('T203'!K2419="","",'T203'!K2419)),"",IF('T203'!K2419="","",'T203'!K2419))</f>
        <v>ANE562</v>
      </c>
      <c r="AN2419" s="216">
        <f t="shared" si="82"/>
        <v>2419</v>
      </c>
      <c r="AO2419" s="216" t="str">
        <f>IF(ISERROR('T203'!L2419),"",'T203'!L2419)</f>
        <v xml:space="preserve"> </v>
      </c>
      <c r="AP2419" s="216">
        <f t="shared" si="83"/>
        <v>1</v>
      </c>
    </row>
    <row r="2420" spans="38:42">
      <c r="AL2420" s="216" t="str">
        <f>IF(ISERROR(IF('T203'!B2420="","",'T203'!B2420)),"",IF('T203'!B2420="","",'T203'!B2420))</f>
        <v/>
      </c>
      <c r="AM2420" s="216" t="str">
        <f>IF(ISERROR(IF('T203'!K2420="","",'T203'!K2420)),"",IF('T203'!K2420="","",'T203'!K2420))</f>
        <v>ANE562</v>
      </c>
      <c r="AN2420" s="216">
        <f t="shared" si="82"/>
        <v>2420</v>
      </c>
      <c r="AO2420" s="216" t="str">
        <f>IF(ISERROR('T203'!L2420),"",'T203'!L2420)</f>
        <v xml:space="preserve"> </v>
      </c>
      <c r="AP2420" s="216">
        <f t="shared" si="83"/>
        <v>1</v>
      </c>
    </row>
    <row r="2421" spans="38:42">
      <c r="AL2421" s="216" t="str">
        <f>IF(ISERROR(IF('T203'!B2421="","",'T203'!B2421)),"",IF('T203'!B2421="","",'T203'!B2421))</f>
        <v/>
      </c>
      <c r="AM2421" s="216" t="str">
        <f>IF(ISERROR(IF('T203'!K2421="","",'T203'!K2421)),"",IF('T203'!K2421="","",'T203'!K2421))</f>
        <v>ANE564</v>
      </c>
      <c r="AN2421" s="216">
        <f t="shared" si="82"/>
        <v>2421</v>
      </c>
      <c r="AO2421" s="216" t="str">
        <f>IF(ISERROR('T203'!L2421),"",'T203'!L2421)</f>
        <v xml:space="preserve"> </v>
      </c>
      <c r="AP2421" s="216">
        <f t="shared" si="83"/>
        <v>1</v>
      </c>
    </row>
    <row r="2422" spans="38:42">
      <c r="AL2422" s="216" t="str">
        <f>IF(ISERROR(IF('T203'!B2422="","",'T203'!B2422)),"",IF('T203'!B2422="","",'T203'!B2422))</f>
        <v/>
      </c>
      <c r="AM2422" s="216" t="str">
        <f>IF(ISERROR(IF('T203'!K2422="","",'T203'!K2422)),"",IF('T203'!K2422="","",'T203'!K2422))</f>
        <v>ANE564</v>
      </c>
      <c r="AN2422" s="216">
        <f t="shared" si="82"/>
        <v>2422</v>
      </c>
      <c r="AO2422" s="216" t="str">
        <f>IF(ISERROR('T203'!L2422),"",'T203'!L2422)</f>
        <v xml:space="preserve"> </v>
      </c>
      <c r="AP2422" s="216">
        <f t="shared" si="83"/>
        <v>1</v>
      </c>
    </row>
    <row r="2423" spans="38:42">
      <c r="AL2423" s="216" t="str">
        <f>IF(ISERROR(IF('T203'!B2423="","",'T203'!B2423)),"",IF('T203'!B2423="","",'T203'!B2423))</f>
        <v/>
      </c>
      <c r="AM2423" s="216" t="str">
        <f>IF(ISERROR(IF('T203'!K2423="","",'T203'!K2423)),"",IF('T203'!K2423="","",'T203'!K2423))</f>
        <v>ANE566</v>
      </c>
      <c r="AN2423" s="216">
        <f t="shared" si="82"/>
        <v>2423</v>
      </c>
      <c r="AO2423" s="216" t="str">
        <f>IF(ISERROR('T203'!L2423),"",'T203'!L2423)</f>
        <v xml:space="preserve"> </v>
      </c>
      <c r="AP2423" s="216">
        <f t="shared" si="83"/>
        <v>1</v>
      </c>
    </row>
    <row r="2424" spans="38:42">
      <c r="AL2424" s="216" t="str">
        <f>IF(ISERROR(IF('T203'!B2424="","",'T203'!B2424)),"",IF('T203'!B2424="","",'T203'!B2424))</f>
        <v/>
      </c>
      <c r="AM2424" s="216" t="str">
        <f>IF(ISERROR(IF('T203'!K2424="","",'T203'!K2424)),"",IF('T203'!K2424="","",'T203'!K2424))</f>
        <v>ANE566</v>
      </c>
      <c r="AN2424" s="216">
        <f t="shared" si="82"/>
        <v>2424</v>
      </c>
      <c r="AO2424" s="216" t="str">
        <f>IF(ISERROR('T203'!L2424),"",'T203'!L2424)</f>
        <v xml:space="preserve"> </v>
      </c>
      <c r="AP2424" s="216">
        <f t="shared" si="83"/>
        <v>1</v>
      </c>
    </row>
    <row r="2425" spans="38:42">
      <c r="AL2425" s="216" t="str">
        <f>IF(ISERROR(IF('T203'!B2425="","",'T203'!B2425)),"",IF('T203'!B2425="","",'T203'!B2425))</f>
        <v/>
      </c>
      <c r="AM2425" s="216" t="str">
        <f>IF(ISERROR(IF('T203'!K2425="","",'T203'!K2425)),"",IF('T203'!K2425="","",'T203'!K2425))</f>
        <v>ANE568</v>
      </c>
      <c r="AN2425" s="216">
        <f t="shared" si="82"/>
        <v>2425</v>
      </c>
      <c r="AO2425" s="216" t="str">
        <f>IF(ISERROR('T203'!L2425),"",'T203'!L2425)</f>
        <v xml:space="preserve"> </v>
      </c>
      <c r="AP2425" s="216">
        <f t="shared" si="83"/>
        <v>1</v>
      </c>
    </row>
    <row r="2426" spans="38:42">
      <c r="AL2426" s="216" t="str">
        <f>IF(ISERROR(IF('T203'!B2426="","",'T203'!B2426)),"",IF('T203'!B2426="","",'T203'!B2426))</f>
        <v/>
      </c>
      <c r="AM2426" s="216" t="str">
        <f>IF(ISERROR(IF('T203'!K2426="","",'T203'!K2426)),"",IF('T203'!K2426="","",'T203'!K2426))</f>
        <v>ASD002</v>
      </c>
      <c r="AN2426" s="216">
        <f t="shared" si="82"/>
        <v>2426</v>
      </c>
      <c r="AO2426" s="216" t="str">
        <f>IF(ISERROR('T203'!L2426),"",'T203'!L2426)</f>
        <v>ENTIRE LEDGE</v>
      </c>
      <c r="AP2426" s="216">
        <f t="shared" si="83"/>
        <v>1</v>
      </c>
    </row>
    <row r="2427" spans="38:42">
      <c r="AL2427" s="216" t="str">
        <f>IF(ISERROR(IF('T203'!B2427="","",'T203'!B2427)),"",IF('T203'!B2427="","",'T203'!B2427))</f>
        <v/>
      </c>
      <c r="AM2427" s="216" t="str">
        <f>IF(ISERROR(IF('T203'!K2427="","",'T203'!K2427)),"",IF('T203'!K2427="","",'T203'!K2427))</f>
        <v>ASD004</v>
      </c>
      <c r="AN2427" s="216">
        <f t="shared" si="82"/>
        <v>2427</v>
      </c>
      <c r="AO2427" s="216" t="str">
        <f>IF(ISERROR('T203'!L2427),"",'T203'!L2427)</f>
        <v>1</v>
      </c>
      <c r="AP2427" s="216">
        <f t="shared" si="83"/>
        <v>1</v>
      </c>
    </row>
    <row r="2428" spans="38:42">
      <c r="AL2428" s="216" t="str">
        <f>IF(ISERROR(IF('T203'!B2428="","",'T203'!B2428)),"",IF('T203'!B2428="","",'T203'!B2428))</f>
        <v/>
      </c>
      <c r="AM2428" s="216" t="str">
        <f>IF(ISERROR(IF('T203'!K2428="","",'T203'!K2428)),"",IF('T203'!K2428="","",'T203'!K2428))</f>
        <v>ASD006</v>
      </c>
      <c r="AN2428" s="216">
        <f t="shared" si="82"/>
        <v>2428</v>
      </c>
      <c r="AO2428" s="216" t="str">
        <f>IF(ISERROR('T203'!L2428),"",'T203'!L2428)</f>
        <v>1-2B</v>
      </c>
      <c r="AP2428" s="216">
        <f t="shared" si="83"/>
        <v>1</v>
      </c>
    </row>
    <row r="2429" spans="38:42">
      <c r="AL2429" s="216" t="str">
        <f>IF(ISERROR(IF('T203'!B2429="","",'T203'!B2429)),"",IF('T203'!B2429="","",'T203'!B2429))</f>
        <v/>
      </c>
      <c r="AM2429" s="216" t="str">
        <f>IF(ISERROR(IF('T203'!K2429="","",'T203'!K2429)),"",IF('T203'!K2429="","",'T203'!K2429))</f>
        <v>ASD006</v>
      </c>
      <c r="AN2429" s="216">
        <f t="shared" si="82"/>
        <v>2429</v>
      </c>
      <c r="AO2429" s="216" t="str">
        <f>IF(ISERROR('T203'!L2429),"",'T203'!L2429)</f>
        <v>3</v>
      </c>
      <c r="AP2429" s="216">
        <f t="shared" si="83"/>
        <v>1</v>
      </c>
    </row>
    <row r="2430" spans="38:42">
      <c r="AL2430" s="216" t="str">
        <f>IF(ISERROR(IF('T203'!B2430="","",'T203'!B2430)),"",IF('T203'!B2430="","",'T203'!B2430))</f>
        <v/>
      </c>
      <c r="AM2430" s="216" t="str">
        <f>IF(ISERROR(IF('T203'!K2430="","",'T203'!K2430)),"",IF('T203'!K2430="","",'T203'!K2430))</f>
        <v>ASD006</v>
      </c>
      <c r="AN2430" s="216">
        <f t="shared" si="82"/>
        <v>2430</v>
      </c>
      <c r="AO2430" s="216" t="str">
        <f>IF(ISERROR('T203'!L2430),"",'T203'!L2430)</f>
        <v>4</v>
      </c>
      <c r="AP2430" s="216">
        <f t="shared" si="83"/>
        <v>1</v>
      </c>
    </row>
    <row r="2431" spans="38:42">
      <c r="AL2431" s="216" t="str">
        <f>IF(ISERROR(IF('T203'!B2431="","",'T203'!B2431)),"",IF('T203'!B2431="","",'T203'!B2431))</f>
        <v/>
      </c>
      <c r="AM2431" s="216" t="str">
        <f>IF(ISERROR(IF('T203'!K2431="","",'T203'!K2431)),"",IF('T203'!K2431="","",'T203'!K2431))</f>
        <v>ASD008</v>
      </c>
      <c r="AN2431" s="216">
        <f t="shared" si="82"/>
        <v>2431</v>
      </c>
      <c r="AO2431" s="216" t="str">
        <f>IF(ISERROR('T203'!L2431),"",'T203'!L2431)</f>
        <v xml:space="preserve"> </v>
      </c>
      <c r="AP2431" s="216">
        <f t="shared" si="83"/>
        <v>1</v>
      </c>
    </row>
    <row r="2432" spans="38:42">
      <c r="AL2432" s="216" t="str">
        <f>IF(ISERROR(IF('T203'!B2432="","",'T203'!B2432)),"",IF('T203'!B2432="","",'T203'!B2432))</f>
        <v/>
      </c>
      <c r="AM2432" s="216" t="str">
        <f>IF(ISERROR(IF('T203'!K2432="","",'T203'!K2432)),"",IF('T203'!K2432="","",'T203'!K2432))</f>
        <v>ASD008</v>
      </c>
      <c r="AN2432" s="216">
        <f t="shared" si="82"/>
        <v>2432</v>
      </c>
      <c r="AO2432" s="216" t="str">
        <f>IF(ISERROR('T203'!L2432),"",'T203'!L2432)</f>
        <v>BED 1</v>
      </c>
      <c r="AP2432" s="216">
        <f t="shared" si="83"/>
        <v>1</v>
      </c>
    </row>
    <row r="2433" spans="38:42">
      <c r="AL2433" s="216" t="str">
        <f>IF(ISERROR(IF('T203'!B2433="","",'T203'!B2433)),"",IF('T203'!B2433="","",'T203'!B2433))</f>
        <v/>
      </c>
      <c r="AM2433" s="216" t="str">
        <f>IF(ISERROR(IF('T203'!K2433="","",'T203'!K2433)),"",IF('T203'!K2433="","",'T203'!K2433))</f>
        <v>ASD010</v>
      </c>
      <c r="AN2433" s="216">
        <f t="shared" si="82"/>
        <v>2433</v>
      </c>
      <c r="AO2433" s="216" t="str">
        <f>IF(ISERROR('T203'!L2433),"",'T203'!L2433)</f>
        <v>ENTIRE LEDGE</v>
      </c>
      <c r="AP2433" s="216">
        <f t="shared" si="83"/>
        <v>1</v>
      </c>
    </row>
    <row r="2434" spans="38:42">
      <c r="AL2434" s="216" t="str">
        <f>IF(ISERROR(IF('T203'!B2434="","",'T203'!B2434)),"",IF('T203'!B2434="","",'T203'!B2434))</f>
        <v/>
      </c>
      <c r="AM2434" s="216" t="str">
        <f>IF(ISERROR(IF('T203'!K2434="","",'T203'!K2434)),"",IF('T203'!K2434="","",'T203'!K2434))</f>
        <v>ASD502</v>
      </c>
      <c r="AN2434" s="216">
        <f t="shared" si="82"/>
        <v>2434</v>
      </c>
      <c r="AO2434" s="216" t="str">
        <f>IF(ISERROR('T203'!L2434),"",'T203'!L2434)</f>
        <v xml:space="preserve"> </v>
      </c>
      <c r="AP2434" s="216">
        <f t="shared" si="83"/>
        <v>1</v>
      </c>
    </row>
    <row r="2435" spans="38:42">
      <c r="AL2435" s="216" t="str">
        <f>IF(ISERROR(IF('T203'!B2435="","",'T203'!B2435)),"",IF('T203'!B2435="","",'T203'!B2435))</f>
        <v/>
      </c>
      <c r="AM2435" s="216" t="str">
        <f>IF(ISERROR(IF('T203'!K2435="","",'T203'!K2435)),"",IF('T203'!K2435="","",'T203'!K2435))</f>
        <v>ASD504</v>
      </c>
      <c r="AN2435" s="216">
        <f t="shared" si="82"/>
        <v>2435</v>
      </c>
      <c r="AO2435" s="216" t="str">
        <f>IF(ISERROR('T203'!L2435),"",'T203'!L2435)</f>
        <v xml:space="preserve"> </v>
      </c>
      <c r="AP2435" s="216">
        <f t="shared" si="83"/>
        <v>1</v>
      </c>
    </row>
    <row r="2436" spans="38:42">
      <c r="AL2436" s="216" t="str">
        <f>IF(ISERROR(IF('T203'!B2436="","",'T203'!B2436)),"",IF('T203'!B2436="","",'T203'!B2436))</f>
        <v/>
      </c>
      <c r="AM2436" s="216" t="str">
        <f>IF(ISERROR(IF('T203'!K2436="","",'T203'!K2436)),"",IF('T203'!K2436="","",'T203'!K2436))</f>
        <v>ASD506</v>
      </c>
      <c r="AN2436" s="216">
        <f t="shared" si="82"/>
        <v>2436</v>
      </c>
      <c r="AO2436" s="216" t="str">
        <f>IF(ISERROR('T203'!L2436),"",'T203'!L2436)</f>
        <v xml:space="preserve"> </v>
      </c>
      <c r="AP2436" s="216">
        <f t="shared" si="83"/>
        <v>1</v>
      </c>
    </row>
    <row r="2437" spans="38:42">
      <c r="AL2437" s="216" t="str">
        <f>IF(ISERROR(IF('T203'!B2437="","",'T203'!B2437)),"",IF('T203'!B2437="","",'T203'!B2437))</f>
        <v/>
      </c>
      <c r="AM2437" s="216" t="str">
        <f>IF(ISERROR(IF('T203'!K2437="","",'T203'!K2437)),"",IF('T203'!K2437="","",'T203'!K2437))</f>
        <v>ASD508</v>
      </c>
      <c r="AN2437" s="216">
        <f t="shared" si="82"/>
        <v>2437</v>
      </c>
      <c r="AO2437" s="216" t="str">
        <f>IF(ISERROR('T203'!L2437),"",'T203'!L2437)</f>
        <v xml:space="preserve"> </v>
      </c>
      <c r="AP2437" s="216">
        <f t="shared" si="83"/>
        <v>1</v>
      </c>
    </row>
    <row r="2438" spans="38:42">
      <c r="AL2438" s="216" t="str">
        <f>IF(ISERROR(IF('T203'!B2438="","",'T203'!B2438)),"",IF('T203'!B2438="","",'T203'!B2438))</f>
        <v/>
      </c>
      <c r="AM2438" s="216" t="str">
        <f>IF(ISERROR(IF('T203'!K2438="","",'T203'!K2438)),"",IF('T203'!K2438="","",'T203'!K2438))</f>
        <v>ASD508</v>
      </c>
      <c r="AN2438" s="216">
        <f t="shared" si="82"/>
        <v>2438</v>
      </c>
      <c r="AO2438" s="216" t="str">
        <f>IF(ISERROR('T203'!L2438),"",'T203'!L2438)</f>
        <v xml:space="preserve"> </v>
      </c>
      <c r="AP2438" s="216">
        <f t="shared" si="83"/>
        <v>1</v>
      </c>
    </row>
    <row r="2439" spans="38:42">
      <c r="AL2439" s="216" t="str">
        <f>IF(ISERROR(IF('T203'!B2439="","",'T203'!B2439)),"",IF('T203'!B2439="","",'T203'!B2439))</f>
        <v/>
      </c>
      <c r="AM2439" s="216" t="str">
        <f>IF(ISERROR(IF('T203'!K2439="","",'T203'!K2439)),"",IF('T203'!K2439="","",'T203'!K2439))</f>
        <v>ASD510</v>
      </c>
      <c r="AN2439" s="216">
        <f t="shared" si="82"/>
        <v>2439</v>
      </c>
      <c r="AO2439" s="216" t="str">
        <f>IF(ISERROR('T203'!L2439),"",'T203'!L2439)</f>
        <v xml:space="preserve"> </v>
      </c>
      <c r="AP2439" s="216">
        <f t="shared" si="83"/>
        <v>1</v>
      </c>
    </row>
    <row r="2440" spans="38:42">
      <c r="AL2440" s="216" t="str">
        <f>IF(ISERROR(IF('T203'!B2440="","",'T203'!B2440)),"",IF('T203'!B2440="","",'T203'!B2440))</f>
        <v/>
      </c>
      <c r="AM2440" s="216" t="str">
        <f>IF(ISERROR(IF('T203'!K2440="","",'T203'!K2440)),"",IF('T203'!K2440="","",'T203'!K2440))</f>
        <v>ASD512</v>
      </c>
      <c r="AN2440" s="216">
        <f t="shared" si="82"/>
        <v>2440</v>
      </c>
      <c r="AO2440" s="216" t="str">
        <f>IF(ISERROR('T203'!L2440),"",'T203'!L2440)</f>
        <v xml:space="preserve"> </v>
      </c>
      <c r="AP2440" s="216">
        <f t="shared" si="83"/>
        <v>1</v>
      </c>
    </row>
    <row r="2441" spans="38:42">
      <c r="AL2441" s="216" t="str">
        <f>IF(ISERROR(IF('T203'!B2441="","",'T203'!B2441)),"",IF('T203'!B2441="","",'T203'!B2441))</f>
        <v/>
      </c>
      <c r="AM2441" s="216" t="str">
        <f>IF(ISERROR(IF('T203'!K2441="","",'T203'!K2441)),"",IF('T203'!K2441="","",'T203'!K2441))</f>
        <v>ASD514</v>
      </c>
      <c r="AN2441" s="216">
        <f t="shared" si="82"/>
        <v>2441</v>
      </c>
      <c r="AO2441" s="216" t="str">
        <f>IF(ISERROR('T203'!L2441),"",'T203'!L2441)</f>
        <v xml:space="preserve"> </v>
      </c>
      <c r="AP2441" s="216">
        <f t="shared" si="83"/>
        <v>1</v>
      </c>
    </row>
    <row r="2442" spans="38:42">
      <c r="AL2442" s="216" t="str">
        <f>IF(ISERROR(IF('T203'!B2442="","",'T203'!B2442)),"",IF('T203'!B2442="","",'T203'!B2442))</f>
        <v/>
      </c>
      <c r="AM2442" s="216" t="str">
        <f>IF(ISERROR(IF('T203'!K2442="","",'T203'!K2442)),"",IF('T203'!K2442="","",'T203'!K2442))</f>
        <v>ASD516</v>
      </c>
      <c r="AN2442" s="216">
        <f t="shared" si="82"/>
        <v>2442</v>
      </c>
      <c r="AO2442" s="216" t="str">
        <f>IF(ISERROR('T203'!L2442),"",'T203'!L2442)</f>
        <v xml:space="preserve"> </v>
      </c>
      <c r="AP2442" s="216">
        <f t="shared" si="83"/>
        <v>1</v>
      </c>
    </row>
    <row r="2443" spans="38:42">
      <c r="AL2443" s="216" t="str">
        <f>IF(ISERROR(IF('T203'!B2443="","",'T203'!B2443)),"",IF('T203'!B2443="","",'T203'!B2443))</f>
        <v/>
      </c>
      <c r="AM2443" s="216" t="str">
        <f>IF(ISERROR(IF('T203'!K2443="","",'T203'!K2443)),"",IF('T203'!K2443="","",'T203'!K2443))</f>
        <v>ASD518</v>
      </c>
      <c r="AN2443" s="216">
        <f t="shared" si="82"/>
        <v>2443</v>
      </c>
      <c r="AO2443" s="216" t="str">
        <f>IF(ISERROR('T203'!L2443),"",'T203'!L2443)</f>
        <v xml:space="preserve"> </v>
      </c>
      <c r="AP2443" s="216">
        <f t="shared" si="83"/>
        <v>1</v>
      </c>
    </row>
    <row r="2444" spans="38:42">
      <c r="AL2444" s="216" t="str">
        <f>IF(ISERROR(IF('T203'!B2444="","",'T203'!B2444)),"",IF('T203'!B2444="","",'T203'!B2444))</f>
        <v/>
      </c>
      <c r="AM2444" s="216" t="str">
        <f>IF(ISERROR(IF('T203'!K2444="","",'T203'!K2444)),"",IF('T203'!K2444="","",'T203'!K2444))</f>
        <v>ASD520</v>
      </c>
      <c r="AN2444" s="216">
        <f t="shared" si="82"/>
        <v>2444</v>
      </c>
      <c r="AO2444" s="216" t="str">
        <f>IF(ISERROR('T203'!L2444),"",'T203'!L2444)</f>
        <v xml:space="preserve"> </v>
      </c>
      <c r="AP2444" s="216">
        <f t="shared" si="83"/>
        <v>1</v>
      </c>
    </row>
    <row r="2445" spans="38:42">
      <c r="AL2445" s="216" t="str">
        <f>IF(ISERROR(IF('T203'!B2445="","",'T203'!B2445)),"",IF('T203'!B2445="","",'T203'!B2445))</f>
        <v/>
      </c>
      <c r="AM2445" s="216" t="str">
        <f>IF(ISERROR(IF('T203'!K2445="","",'T203'!K2445)),"",IF('T203'!K2445="","",'T203'!K2445))</f>
        <v>ASD522</v>
      </c>
      <c r="AN2445" s="216">
        <f t="shared" ref="AN2445:AN2492" si="84">1+AN2444</f>
        <v>2445</v>
      </c>
      <c r="AO2445" s="216" t="str">
        <f>IF(ISERROR('T203'!L2445),"",'T203'!L2445)</f>
        <v xml:space="preserve"> </v>
      </c>
      <c r="AP2445" s="216">
        <f t="shared" si="83"/>
        <v>1</v>
      </c>
    </row>
    <row r="2446" spans="38:42">
      <c r="AL2446" s="216" t="str">
        <f>IF(ISERROR(IF('T203'!B2446="","",'T203'!B2446)),"",IF('T203'!B2446="","",'T203'!B2446))</f>
        <v/>
      </c>
      <c r="AM2446" s="216" t="str">
        <f>IF(ISERROR(IF('T203'!K2446="","",'T203'!K2446)),"",IF('T203'!K2446="","",'T203'!K2446))</f>
        <v>ASD524</v>
      </c>
      <c r="AN2446" s="216">
        <f t="shared" si="84"/>
        <v>2446</v>
      </c>
      <c r="AO2446" s="216" t="str">
        <f>IF(ISERROR('T203'!L2446),"",'T203'!L2446)</f>
        <v xml:space="preserve"> </v>
      </c>
      <c r="AP2446" s="216">
        <f t="shared" si="83"/>
        <v>1</v>
      </c>
    </row>
    <row r="2447" spans="38:42">
      <c r="AL2447" s="216" t="str">
        <f>IF(ISERROR(IF('T203'!B2447="","",'T203'!B2447)),"",IF('T203'!B2447="","",'T203'!B2447))</f>
        <v/>
      </c>
      <c r="AM2447" s="216" t="str">
        <f>IF(ISERROR(IF('T203'!K2447="","",'T203'!K2447)),"",IF('T203'!K2447="","",'T203'!K2447))</f>
        <v>ASD526</v>
      </c>
      <c r="AN2447" s="216">
        <f t="shared" si="84"/>
        <v>2447</v>
      </c>
      <c r="AO2447" s="216" t="str">
        <f>IF(ISERROR('T203'!L2447),"",'T203'!L2447)</f>
        <v xml:space="preserve"> </v>
      </c>
      <c r="AP2447" s="216">
        <f t="shared" si="83"/>
        <v>1</v>
      </c>
    </row>
    <row r="2448" spans="38:42">
      <c r="AL2448" s="216" t="str">
        <f>IF(ISERROR(IF('T203'!B2448="","",'T203'!B2448)),"",IF('T203'!B2448="","",'T203'!B2448))</f>
        <v/>
      </c>
      <c r="AM2448" s="216" t="str">
        <f>IF(ISERROR(IF('T203'!K2448="","",'T203'!K2448)),"",IF('T203'!K2448="","",'T203'!K2448))</f>
        <v>ASD528</v>
      </c>
      <c r="AN2448" s="216">
        <f t="shared" si="84"/>
        <v>2448</v>
      </c>
      <c r="AO2448" s="216" t="str">
        <f>IF(ISERROR('T203'!L2448),"",'T203'!L2448)</f>
        <v xml:space="preserve"> </v>
      </c>
      <c r="AP2448" s="216">
        <f t="shared" ref="AP2448:AP2492" si="85">IF(AO2448="",0,1)</f>
        <v>1</v>
      </c>
    </row>
    <row r="2449" spans="38:42">
      <c r="AL2449" s="216" t="str">
        <f>IF(ISERROR(IF('T203'!B2449="","",'T203'!B2449)),"",IF('T203'!B2449="","",'T203'!B2449))</f>
        <v/>
      </c>
      <c r="AM2449" s="216" t="str">
        <f>IF(ISERROR(IF('T203'!K2449="","",'T203'!K2449)),"",IF('T203'!K2449="","",'T203'!K2449))</f>
        <v>AWI002</v>
      </c>
      <c r="AN2449" s="216">
        <f t="shared" si="84"/>
        <v>2449</v>
      </c>
      <c r="AO2449" s="216" t="str">
        <f>IF(ISERROR('T203'!L2449),"",'T203'!L2449)</f>
        <v xml:space="preserve"> </v>
      </c>
      <c r="AP2449" s="216">
        <f t="shared" si="85"/>
        <v>1</v>
      </c>
    </row>
    <row r="2450" spans="38:42">
      <c r="AL2450" s="216" t="str">
        <f>IF(ISERROR(IF('T203'!B2450="","",'T203'!B2450)),"",IF('T203'!B2450="","",'T203'!B2450))</f>
        <v/>
      </c>
      <c r="AM2450" s="216" t="str">
        <f>IF(ISERROR(IF('T203'!K2450="","",'T203'!K2450)),"",IF('T203'!K2450="","",'T203'!K2450))</f>
        <v>AWI004</v>
      </c>
      <c r="AN2450" s="216">
        <f t="shared" si="84"/>
        <v>2450</v>
      </c>
      <c r="AO2450" s="216" t="str">
        <f>IF(ISERROR('T203'!L2450),"",'T203'!L2450)</f>
        <v xml:space="preserve"> </v>
      </c>
      <c r="AP2450" s="216">
        <f t="shared" si="85"/>
        <v>1</v>
      </c>
    </row>
    <row r="2451" spans="38:42">
      <c r="AL2451" s="216" t="str">
        <f>IF(ISERROR(IF('T203'!B2451="","",'T203'!B2451)),"",IF('T203'!B2451="","",'T203'!B2451))</f>
        <v/>
      </c>
      <c r="AM2451" s="216" t="str">
        <f>IF(ISERROR(IF('T203'!K2451="","",'T203'!K2451)),"",IF('T203'!K2451="","",'T203'!K2451))</f>
        <v>AWI006</v>
      </c>
      <c r="AN2451" s="216">
        <f t="shared" si="84"/>
        <v>2451</v>
      </c>
      <c r="AO2451" s="216" t="str">
        <f>IF(ISERROR('T203'!L2451),"",'T203'!L2451)</f>
        <v xml:space="preserve"> </v>
      </c>
      <c r="AP2451" s="216">
        <f t="shared" si="85"/>
        <v>1</v>
      </c>
    </row>
    <row r="2452" spans="38:42">
      <c r="AL2452" s="216" t="str">
        <f>IF(ISERROR(IF('T203'!B2452="","",'T203'!B2452)),"",IF('T203'!B2452="","",'T203'!B2452))</f>
        <v/>
      </c>
      <c r="AM2452" s="216" t="str">
        <f>IF(ISERROR(IF('T203'!K2452="","",'T203'!K2452)),"",IF('T203'!K2452="","",'T203'!K2452))</f>
        <v>AWI008</v>
      </c>
      <c r="AN2452" s="216">
        <f t="shared" si="84"/>
        <v>2452</v>
      </c>
      <c r="AO2452" s="216" t="str">
        <f>IF(ISERROR('T203'!L2452),"",'T203'!L2452)</f>
        <v>7</v>
      </c>
      <c r="AP2452" s="216">
        <f t="shared" si="85"/>
        <v>1</v>
      </c>
    </row>
    <row r="2453" spans="38:42">
      <c r="AL2453" s="216" t="str">
        <f>IF(ISERROR(IF('T203'!B2453="","",'T203'!B2453)),"",IF('T203'!B2453="","",'T203'!B2453))</f>
        <v/>
      </c>
      <c r="AM2453" s="216" t="str">
        <f>IF(ISERROR(IF('T203'!K2453="","",'T203'!K2453)),"",IF('T203'!K2453="","",'T203'!K2453))</f>
        <v>AWI008</v>
      </c>
      <c r="AN2453" s="216">
        <f t="shared" si="84"/>
        <v>2453</v>
      </c>
      <c r="AO2453" s="216" t="str">
        <f>IF(ISERROR('T203'!L2453),"",'T203'!L2453)</f>
        <v>7-8</v>
      </c>
      <c r="AP2453" s="216">
        <f t="shared" si="85"/>
        <v>1</v>
      </c>
    </row>
    <row r="2454" spans="38:42">
      <c r="AL2454" s="216" t="str">
        <f>IF(ISERROR(IF('T203'!B2454="","",'T203'!B2454)),"",IF('T203'!B2454="","",'T203'!B2454))</f>
        <v/>
      </c>
      <c r="AM2454" s="216" t="str">
        <f>IF(ISERROR(IF('T203'!K2454="","",'T203'!K2454)),"",IF('T203'!K2454="","",'T203'!K2454))</f>
        <v>AWI010</v>
      </c>
      <c r="AN2454" s="216">
        <f t="shared" si="84"/>
        <v>2454</v>
      </c>
      <c r="AO2454" s="216" t="str">
        <f>IF(ISERROR('T203'!L2454),"",'T203'!L2454)</f>
        <v xml:space="preserve"> </v>
      </c>
      <c r="AP2454" s="216">
        <f t="shared" si="85"/>
        <v>1</v>
      </c>
    </row>
    <row r="2455" spans="38:42">
      <c r="AL2455" s="216" t="str">
        <f>IF(ISERROR(IF('T203'!B2455="","",'T203'!B2455)),"",IF('T203'!B2455="","",'T203'!B2455))</f>
        <v/>
      </c>
      <c r="AM2455" s="216" t="str">
        <f>IF(ISERROR(IF('T203'!K2455="","",'T203'!K2455)),"",IF('T203'!K2455="","",'T203'!K2455))</f>
        <v>AWI012</v>
      </c>
      <c r="AN2455" s="216">
        <f t="shared" si="84"/>
        <v>2455</v>
      </c>
      <c r="AO2455" s="216" t="str">
        <f>IF(ISERROR('T203'!L2455),"",'T203'!L2455)</f>
        <v xml:space="preserve"> </v>
      </c>
      <c r="AP2455" s="216">
        <f t="shared" si="85"/>
        <v>1</v>
      </c>
    </row>
    <row r="2456" spans="38:42">
      <c r="AL2456" s="216" t="str">
        <f>IF(ISERROR(IF('T203'!B2456="","",'T203'!B2456)),"",IF('T203'!B2456="","",'T203'!B2456))</f>
        <v/>
      </c>
      <c r="AM2456" s="216" t="str">
        <f>IF(ISERROR(IF('T203'!K2456="","",'T203'!K2456)),"",IF('T203'!K2456="","",'T203'!K2456))</f>
        <v>AWI014</v>
      </c>
      <c r="AN2456" s="216">
        <f t="shared" si="84"/>
        <v>2456</v>
      </c>
      <c r="AO2456" s="216" t="str">
        <f>IF(ISERROR('T203'!L2456),"",'T203'!L2456)</f>
        <v xml:space="preserve"> </v>
      </c>
      <c r="AP2456" s="216">
        <f t="shared" si="85"/>
        <v>1</v>
      </c>
    </row>
    <row r="2457" spans="38:42">
      <c r="AL2457" s="216" t="str">
        <f>IF(ISERROR(IF('T203'!B2457="","",'T203'!B2457)),"",IF('T203'!B2457="","",'T203'!B2457))</f>
        <v/>
      </c>
      <c r="AM2457" s="216" t="str">
        <f>IF(ISERROR(IF('T203'!K2457="","",'T203'!K2457)),"",IF('T203'!K2457="","",'T203'!K2457))</f>
        <v>AWI016</v>
      </c>
      <c r="AN2457" s="216">
        <f t="shared" si="84"/>
        <v>2457</v>
      </c>
      <c r="AO2457" s="216" t="str">
        <f>IF(ISERROR('T203'!L2457),"",'T203'!L2457)</f>
        <v xml:space="preserve"> </v>
      </c>
      <c r="AP2457" s="216">
        <f t="shared" si="85"/>
        <v>1</v>
      </c>
    </row>
    <row r="2458" spans="38:42">
      <c r="AL2458" s="216" t="str">
        <f>IF(ISERROR(IF('T203'!B2458="","",'T203'!B2458)),"",IF('T203'!B2458="","",'T203'!B2458))</f>
        <v/>
      </c>
      <c r="AM2458" s="216" t="str">
        <f>IF(ISERROR(IF('T203'!K2458="","",'T203'!K2458)),"",IF('T203'!K2458="","",'T203'!K2458))</f>
        <v>AWI018</v>
      </c>
      <c r="AN2458" s="216">
        <f t="shared" si="84"/>
        <v>2458</v>
      </c>
      <c r="AO2458" s="216" t="str">
        <f>IF(ISERROR('T203'!L2458),"",'T203'!L2458)</f>
        <v xml:space="preserve"> </v>
      </c>
      <c r="AP2458" s="216">
        <f t="shared" si="85"/>
        <v>1</v>
      </c>
    </row>
    <row r="2459" spans="38:42">
      <c r="AL2459" s="216" t="str">
        <f>IF(ISERROR(IF('T203'!B2459="","",'T203'!B2459)),"",IF('T203'!B2459="","",'T203'!B2459))</f>
        <v/>
      </c>
      <c r="AM2459" s="216" t="str">
        <f>IF(ISERROR(IF('T203'!K2459="","",'T203'!K2459)),"",IF('T203'!K2459="","",'T203'!K2459))</f>
        <v>AWI020</v>
      </c>
      <c r="AN2459" s="216">
        <f t="shared" si="84"/>
        <v>2459</v>
      </c>
      <c r="AO2459" s="216" t="str">
        <f>IF(ISERROR('T203'!L2459),"",'T203'!L2459)</f>
        <v xml:space="preserve"> </v>
      </c>
      <c r="AP2459" s="216">
        <f t="shared" si="85"/>
        <v>1</v>
      </c>
    </row>
    <row r="2460" spans="38:42">
      <c r="AL2460" s="216" t="str">
        <f>IF(ISERROR(IF('T203'!B2460="","",'T203'!B2460)),"",IF('T203'!B2460="","",'T203'!B2460))</f>
        <v/>
      </c>
      <c r="AM2460" s="216" t="str">
        <f>IF(ISERROR(IF('T203'!K2460="","",'T203'!K2460)),"",IF('T203'!K2460="","",'T203'!K2460))</f>
        <v>AWI022</v>
      </c>
      <c r="AN2460" s="216">
        <f t="shared" si="84"/>
        <v>2460</v>
      </c>
      <c r="AO2460" s="216" t="str">
        <f>IF(ISERROR('T203'!L2460),"",'T203'!L2460)</f>
        <v>1-4</v>
      </c>
      <c r="AP2460" s="216">
        <f t="shared" si="85"/>
        <v>1</v>
      </c>
    </row>
    <row r="2461" spans="38:42">
      <c r="AL2461" s="216" t="str">
        <f>IF(ISERROR(IF('T203'!B2461="","",'T203'!B2461)),"",IF('T203'!B2461="","",'T203'!B2461))</f>
        <v/>
      </c>
      <c r="AM2461" s="216" t="str">
        <f>IF(ISERROR(IF('T203'!K2461="","",'T203'!K2461)),"",IF('T203'!K2461="","",'T203'!K2461))</f>
        <v>AWI022</v>
      </c>
      <c r="AN2461" s="216">
        <f t="shared" si="84"/>
        <v>2461</v>
      </c>
      <c r="AO2461" s="216" t="str">
        <f>IF(ISERROR('T203'!L2461),"",'T203'!L2461)</f>
        <v>1-5</v>
      </c>
      <c r="AP2461" s="216">
        <f t="shared" si="85"/>
        <v>1</v>
      </c>
    </row>
    <row r="2462" spans="38:42">
      <c r="AL2462" s="216" t="str">
        <f>IF(ISERROR(IF('T203'!B2462="","",'T203'!B2462)),"",IF('T203'!B2462="","",'T203'!B2462))</f>
        <v/>
      </c>
      <c r="AM2462" s="216" t="str">
        <f>IF(ISERROR(IF('T203'!K2462="","",'T203'!K2462)),"",IF('T203'!K2462="","",'T203'!K2462))</f>
        <v>AWI024</v>
      </c>
      <c r="AN2462" s="216">
        <f t="shared" si="84"/>
        <v>2462</v>
      </c>
      <c r="AO2462" s="216" t="str">
        <f>IF(ISERROR('T203'!L2462),"",'T203'!L2462)</f>
        <v xml:space="preserve"> </v>
      </c>
      <c r="AP2462" s="216">
        <f t="shared" si="85"/>
        <v>1</v>
      </c>
    </row>
    <row r="2463" spans="38:42">
      <c r="AL2463" s="216" t="str">
        <f>IF(ISERROR(IF('T203'!B2463="","",'T203'!B2463)),"",IF('T203'!B2463="","",'T203'!B2463))</f>
        <v/>
      </c>
      <c r="AM2463" s="216" t="str">
        <f>IF(ISERROR(IF('T203'!K2463="","",'T203'!K2463)),"",IF('T203'!K2463="","",'T203'!K2463))</f>
        <v>AWI026</v>
      </c>
      <c r="AN2463" s="216">
        <f t="shared" si="84"/>
        <v>2463</v>
      </c>
      <c r="AO2463" s="216" t="str">
        <f>IF(ISERROR('T203'!L2463),"",'T203'!L2463)</f>
        <v xml:space="preserve"> </v>
      </c>
      <c r="AP2463" s="216">
        <f t="shared" si="85"/>
        <v>1</v>
      </c>
    </row>
    <row r="2464" spans="38:42">
      <c r="AL2464" s="216" t="str">
        <f>IF(ISERROR(IF('T203'!B2464="","",'T203'!B2464)),"",IF('T203'!B2464="","",'T203'!B2464))</f>
        <v/>
      </c>
      <c r="AM2464" s="216" t="str">
        <f>IF(ISERROR(IF('T203'!K2464="","",'T203'!K2464)),"",IF('T203'!K2464="","",'T203'!K2464))</f>
        <v>AWI028</v>
      </c>
      <c r="AN2464" s="216">
        <f t="shared" si="84"/>
        <v>2464</v>
      </c>
      <c r="AO2464" s="216" t="str">
        <f>IF(ISERROR('T203'!L2464),"",'T203'!L2464)</f>
        <v xml:space="preserve"> </v>
      </c>
      <c r="AP2464" s="216">
        <f t="shared" si="85"/>
        <v>1</v>
      </c>
    </row>
    <row r="2465" spans="38:42">
      <c r="AL2465" s="216" t="str">
        <f>IF(ISERROR(IF('T203'!B2465="","",'T203'!B2465)),"",IF('T203'!B2465="","",'T203'!B2465))</f>
        <v/>
      </c>
      <c r="AM2465" s="216" t="str">
        <f>IF(ISERROR(IF('T203'!K2465="","",'T203'!K2465)),"",IF('T203'!K2465="","",'T203'!K2465))</f>
        <v>AWI030</v>
      </c>
      <c r="AN2465" s="216">
        <f t="shared" si="84"/>
        <v>2465</v>
      </c>
      <c r="AO2465" s="216" t="str">
        <f>IF(ISERROR('T203'!L2465),"",'T203'!L2465)</f>
        <v>1-3</v>
      </c>
      <c r="AP2465" s="216">
        <f t="shared" si="85"/>
        <v>1</v>
      </c>
    </row>
    <row r="2466" spans="38:42">
      <c r="AL2466" s="216" t="str">
        <f>IF(ISERROR(IF('T203'!B2466="","",'T203'!B2466)),"",IF('T203'!B2466="","",'T203'!B2466))</f>
        <v/>
      </c>
      <c r="AM2466" s="216" t="str">
        <f>IF(ISERROR(IF('T203'!K2466="","",'T203'!K2466)),"",IF('T203'!K2466="","",'T203'!K2466))</f>
        <v>AWI032</v>
      </c>
      <c r="AN2466" s="216">
        <f t="shared" si="84"/>
        <v>2466</v>
      </c>
      <c r="AO2466" s="216" t="str">
        <f>IF(ISERROR('T203'!L2466),"",'T203'!L2466)</f>
        <v xml:space="preserve"> </v>
      </c>
      <c r="AP2466" s="216">
        <f t="shared" si="85"/>
        <v>1</v>
      </c>
    </row>
    <row r="2467" spans="38:42">
      <c r="AL2467" s="216" t="str">
        <f>IF(ISERROR(IF('T203'!B2467="","",'T203'!B2467)),"",IF('T203'!B2467="","",'T203'!B2467))</f>
        <v/>
      </c>
      <c r="AM2467" s="216" t="str">
        <f>IF(ISERROR(IF('T203'!K2467="","",'T203'!K2467)),"",IF('T203'!K2467="","",'T203'!K2467))</f>
        <v>AWI034</v>
      </c>
      <c r="AN2467" s="216">
        <f t="shared" si="84"/>
        <v>2467</v>
      </c>
      <c r="AO2467" s="216" t="str">
        <f>IF(ISERROR('T203'!L2467),"",'T203'!L2467)</f>
        <v xml:space="preserve"> </v>
      </c>
      <c r="AP2467" s="216">
        <f t="shared" si="85"/>
        <v>1</v>
      </c>
    </row>
    <row r="2468" spans="38:42">
      <c r="AL2468" s="216" t="str">
        <f>IF(ISERROR(IF('T203'!B2468="","",'T203'!B2468)),"",IF('T203'!B2468="","",'T203'!B2468))</f>
        <v/>
      </c>
      <c r="AM2468" s="216" t="str">
        <f>IF(ISERROR(IF('T203'!K2468="","",'T203'!K2468)),"",IF('T203'!K2468="","",'T203'!K2468))</f>
        <v>AWI036</v>
      </c>
      <c r="AN2468" s="216">
        <f t="shared" si="84"/>
        <v>2468</v>
      </c>
      <c r="AO2468" s="216" t="str">
        <f>IF(ISERROR('T203'!L2468),"",'T203'!L2468)</f>
        <v xml:space="preserve"> </v>
      </c>
      <c r="AP2468" s="216">
        <f t="shared" si="85"/>
        <v>1</v>
      </c>
    </row>
    <row r="2469" spans="38:42">
      <c r="AL2469" s="216" t="str">
        <f>IF(ISERROR(IF('T203'!B2469="","",'T203'!B2469)),"",IF('T203'!B2469="","",'T203'!B2469))</f>
        <v/>
      </c>
      <c r="AM2469" s="216" t="str">
        <f>IF(ISERROR(IF('T203'!K2469="","",'T203'!K2469)),"",IF('T203'!K2469="","",'T203'!K2469))</f>
        <v>AWI038</v>
      </c>
      <c r="AN2469" s="216">
        <f t="shared" si="84"/>
        <v>2469</v>
      </c>
      <c r="AO2469" s="216" t="str">
        <f>IF(ISERROR('T203'!L2469),"",'T203'!L2469)</f>
        <v xml:space="preserve"> </v>
      </c>
      <c r="AP2469" s="216">
        <f t="shared" si="85"/>
        <v>1</v>
      </c>
    </row>
    <row r="2470" spans="38:42">
      <c r="AL2470" s="216" t="str">
        <f>IF(ISERROR(IF('T203'!B2470="","",'T203'!B2470)),"",IF('T203'!B2470="","",'T203'!B2470))</f>
        <v/>
      </c>
      <c r="AM2470" s="216" t="str">
        <f>IF(ISERROR(IF('T203'!K2470="","",'T203'!K2470)),"",IF('T203'!K2470="","",'T203'!K2470))</f>
        <v>AWI040</v>
      </c>
      <c r="AN2470" s="216">
        <f t="shared" si="84"/>
        <v>2470</v>
      </c>
      <c r="AO2470" s="216" t="str">
        <f>IF(ISERROR('T203'!L2470),"",'T203'!L2470)</f>
        <v xml:space="preserve"> </v>
      </c>
      <c r="AP2470" s="216">
        <f t="shared" si="85"/>
        <v>1</v>
      </c>
    </row>
    <row r="2471" spans="38:42">
      <c r="AL2471" s="216" t="str">
        <f>IF(ISERROR(IF('T203'!B2471="","",'T203'!B2471)),"",IF('T203'!B2471="","",'T203'!B2471))</f>
        <v/>
      </c>
      <c r="AM2471" s="216" t="str">
        <f>IF(ISERROR(IF('T203'!K2471="","",'T203'!K2471)),"",IF('T203'!K2471="","",'T203'!K2471))</f>
        <v>AWI042</v>
      </c>
      <c r="AN2471" s="216">
        <f t="shared" si="84"/>
        <v>2471</v>
      </c>
      <c r="AO2471" s="216" t="str">
        <f>IF(ISERROR('T203'!L2471),"",'T203'!L2471)</f>
        <v xml:space="preserve"> </v>
      </c>
      <c r="AP2471" s="216">
        <f t="shared" si="85"/>
        <v>1</v>
      </c>
    </row>
    <row r="2472" spans="38:42">
      <c r="AL2472" s="216" t="str">
        <f>IF(ISERROR(IF('T203'!B2472="","",'T203'!B2472)),"",IF('T203'!B2472="","",'T203'!B2472))</f>
        <v/>
      </c>
      <c r="AM2472" s="216" t="str">
        <f>IF(ISERROR(IF('T203'!K2472="","",'T203'!K2472)),"",IF('T203'!K2472="","",'T203'!K2472))</f>
        <v>AWI044</v>
      </c>
      <c r="AN2472" s="216">
        <f t="shared" si="84"/>
        <v>2472</v>
      </c>
      <c r="AO2472" s="216" t="str">
        <f>IF(ISERROR('T203'!L2472),"",'T203'!L2472)</f>
        <v>3-8A</v>
      </c>
      <c r="AP2472" s="216">
        <f t="shared" si="85"/>
        <v>1</v>
      </c>
    </row>
    <row r="2473" spans="38:42">
      <c r="AL2473" s="216" t="str">
        <f>IF(ISERROR(IF('T203'!B2473="","",'T203'!B2473)),"",IF('T203'!B2473="","",'T203'!B2473))</f>
        <v/>
      </c>
      <c r="AM2473" s="216" t="str">
        <f>IF(ISERROR(IF('T203'!K2473="","",'T203'!K2473)),"",IF('T203'!K2473="","",'T203'!K2473))</f>
        <v>AWI046</v>
      </c>
      <c r="AN2473" s="216">
        <f t="shared" si="84"/>
        <v>2473</v>
      </c>
      <c r="AO2473" s="216" t="str">
        <f>IF(ISERROR('T203'!L2473),"",'T203'!L2473)</f>
        <v>2-4</v>
      </c>
      <c r="AP2473" s="216">
        <f t="shared" si="85"/>
        <v>1</v>
      </c>
    </row>
    <row r="2474" spans="38:42">
      <c r="AL2474" s="216" t="str">
        <f>IF(ISERROR(IF('T203'!B2474="","",'T203'!B2474)),"",IF('T203'!B2474="","",'T203'!B2474))</f>
        <v/>
      </c>
      <c r="AM2474" s="216" t="str">
        <f>IF(ISERROR(IF('T203'!K2474="","",'T203'!K2474)),"",IF('T203'!K2474="","",'T203'!K2474))</f>
        <v>AWI048</v>
      </c>
      <c r="AN2474" s="216">
        <f t="shared" si="84"/>
        <v>2474</v>
      </c>
      <c r="AO2474" s="216" t="str">
        <f>IF(ISERROR('T203'!L2474),"",'T203'!L2474)</f>
        <v xml:space="preserve"> </v>
      </c>
      <c r="AP2474" s="216">
        <f t="shared" si="85"/>
        <v>1</v>
      </c>
    </row>
    <row r="2475" spans="38:42">
      <c r="AL2475" s="216" t="str">
        <f>IF(ISERROR(IF('T203'!B2475="","",'T203'!B2475)),"",IF('T203'!B2475="","",'T203'!B2475))</f>
        <v/>
      </c>
      <c r="AM2475" s="216" t="str">
        <f>IF(ISERROR(IF('T203'!K2475="","",'T203'!K2475)),"",IF('T203'!K2475="","",'T203'!K2475))</f>
        <v>AWI502</v>
      </c>
      <c r="AN2475" s="216">
        <f t="shared" si="84"/>
        <v>2475</v>
      </c>
      <c r="AO2475" s="216" t="str">
        <f>IF(ISERROR('T203'!L2475),"",'T203'!L2475)</f>
        <v xml:space="preserve"> </v>
      </c>
      <c r="AP2475" s="216">
        <f t="shared" si="85"/>
        <v>1</v>
      </c>
    </row>
    <row r="2476" spans="38:42">
      <c r="AL2476" s="216" t="str">
        <f>IF(ISERROR(IF('T203'!B2476="","",'T203'!B2476)),"",IF('T203'!B2476="","",'T203'!B2476))</f>
        <v/>
      </c>
      <c r="AM2476" s="216" t="str">
        <f>IF(ISERROR(IF('T203'!K2476="","",'T203'!K2476)),"",IF('T203'!K2476="","",'T203'!K2476))</f>
        <v>AWI504</v>
      </c>
      <c r="AN2476" s="216">
        <f t="shared" si="84"/>
        <v>2476</v>
      </c>
      <c r="AO2476" s="216" t="str">
        <f>IF(ISERROR('T203'!L2476),"",'T203'!L2476)</f>
        <v xml:space="preserve"> </v>
      </c>
      <c r="AP2476" s="216">
        <f t="shared" si="85"/>
        <v>1</v>
      </c>
    </row>
    <row r="2477" spans="38:42">
      <c r="AL2477" s="216" t="str">
        <f>IF(ISERROR(IF('T203'!B2477="","",'T203'!B2477)),"",IF('T203'!B2477="","",'T203'!B2477))</f>
        <v/>
      </c>
      <c r="AM2477" s="216" t="str">
        <f>IF(ISERROR(IF('T203'!K2477="","",'T203'!K2477)),"",IF('T203'!K2477="","",'T203'!K2477))</f>
        <v>AWI504</v>
      </c>
      <c r="AN2477" s="216">
        <f t="shared" si="84"/>
        <v>2477</v>
      </c>
      <c r="AO2477" s="216" t="str">
        <f>IF(ISERROR('T203'!L2477),"",'T203'!L2477)</f>
        <v xml:space="preserve"> </v>
      </c>
      <c r="AP2477" s="216">
        <f t="shared" si="85"/>
        <v>1</v>
      </c>
    </row>
    <row r="2478" spans="38:42">
      <c r="AL2478" s="216" t="str">
        <f>IF(ISERROR(IF('T203'!B2478="","",'T203'!B2478)),"",IF('T203'!B2478="","",'T203'!B2478))</f>
        <v/>
      </c>
      <c r="AM2478" s="216" t="str">
        <f>IF(ISERROR(IF('T203'!K2478="","",'T203'!K2478)),"",IF('T203'!K2478="","",'T203'!K2478))</f>
        <v>AWI506</v>
      </c>
      <c r="AN2478" s="216">
        <f t="shared" si="84"/>
        <v>2478</v>
      </c>
      <c r="AO2478" s="216" t="str">
        <f>IF(ISERROR('T203'!L2478),"",'T203'!L2478)</f>
        <v xml:space="preserve"> </v>
      </c>
      <c r="AP2478" s="216">
        <f t="shared" si="85"/>
        <v>1</v>
      </c>
    </row>
    <row r="2479" spans="38:42">
      <c r="AL2479" s="216" t="str">
        <f>IF(ISERROR(IF('T203'!B2479="","",'T203'!B2479)),"",IF('T203'!B2479="","",'T203'!B2479))</f>
        <v/>
      </c>
      <c r="AM2479" s="216" t="str">
        <f>IF(ISERROR(IF('T203'!K2479="","",'T203'!K2479)),"",IF('T203'!K2479="","",'T203'!K2479))</f>
        <v>AWI506</v>
      </c>
      <c r="AN2479" s="216">
        <f t="shared" si="84"/>
        <v>2479</v>
      </c>
      <c r="AO2479" s="216" t="str">
        <f>IF(ISERROR('T203'!L2479),"",'T203'!L2479)</f>
        <v xml:space="preserve"> </v>
      </c>
      <c r="AP2479" s="216">
        <f t="shared" si="85"/>
        <v>1</v>
      </c>
    </row>
    <row r="2480" spans="38:42">
      <c r="AL2480" s="216" t="str">
        <f>IF(ISERROR(IF('T203'!B2480="","",'T203'!B2480)),"",IF('T203'!B2480="","",'T203'!B2480))</f>
        <v/>
      </c>
      <c r="AM2480" s="216" t="str">
        <f>IF(ISERROR(IF('T203'!K2480="","",'T203'!K2480)),"",IF('T203'!K2480="","",'T203'!K2480))</f>
        <v>AWI508</v>
      </c>
      <c r="AN2480" s="216">
        <f t="shared" si="84"/>
        <v>2480</v>
      </c>
      <c r="AO2480" s="216" t="str">
        <f>IF(ISERROR('T203'!L2480),"",'T203'!L2480)</f>
        <v xml:space="preserve"> </v>
      </c>
      <c r="AP2480" s="216">
        <f t="shared" si="85"/>
        <v>1</v>
      </c>
    </row>
    <row r="2481" spans="38:42">
      <c r="AL2481" s="216" t="str">
        <f>IF(ISERROR(IF('T203'!B2481="","",'T203'!B2481)),"",IF('T203'!B2481="","",'T203'!B2481))</f>
        <v/>
      </c>
      <c r="AM2481" s="216" t="str">
        <f>IF(ISERROR(IF('T203'!K2481="","",'T203'!K2481)),"",IF('T203'!K2481="","",'T203'!K2481))</f>
        <v>AWI510</v>
      </c>
      <c r="AN2481" s="216">
        <f t="shared" si="84"/>
        <v>2481</v>
      </c>
      <c r="AO2481" s="216" t="str">
        <f>IF(ISERROR('T203'!L2481),"",'T203'!L2481)</f>
        <v xml:space="preserve"> </v>
      </c>
      <c r="AP2481" s="216">
        <f t="shared" si="85"/>
        <v>1</v>
      </c>
    </row>
    <row r="2482" spans="38:42">
      <c r="AL2482" s="216" t="str">
        <f>IF(ISERROR(IF('T203'!B2482="","",'T203'!B2482)),"",IF('T203'!B2482="","",'T203'!B2482))</f>
        <v/>
      </c>
      <c r="AM2482" s="216" t="str">
        <f>IF(ISERROR(IF('T203'!K2482="","",'T203'!K2482)),"",IF('T203'!K2482="","",'T203'!K2482))</f>
        <v>AWI512</v>
      </c>
      <c r="AN2482" s="216">
        <f t="shared" si="84"/>
        <v>2482</v>
      </c>
      <c r="AO2482" s="216" t="str">
        <f>IF(ISERROR('T203'!L2482),"",'T203'!L2482)</f>
        <v xml:space="preserve"> </v>
      </c>
      <c r="AP2482" s="216">
        <f t="shared" si="85"/>
        <v>1</v>
      </c>
    </row>
    <row r="2483" spans="38:42">
      <c r="AL2483" s="216" t="str">
        <f>IF(ISERROR(IF('T203'!B2483="","",'T203'!B2483)),"",IF('T203'!B2483="","",'T203'!B2483))</f>
        <v/>
      </c>
      <c r="AM2483" s="216" t="str">
        <f>IF(ISERROR(IF('T203'!K2483="","",'T203'!K2483)),"",IF('T203'!K2483="","",'T203'!K2483))</f>
        <v>AWI514</v>
      </c>
      <c r="AN2483" s="216">
        <f t="shared" si="84"/>
        <v>2483</v>
      </c>
      <c r="AO2483" s="216" t="str">
        <f>IF(ISERROR('T203'!L2483),"",'T203'!L2483)</f>
        <v xml:space="preserve"> </v>
      </c>
      <c r="AP2483" s="216">
        <f t="shared" si="85"/>
        <v>1</v>
      </c>
    </row>
    <row r="2484" spans="38:42">
      <c r="AL2484" s="216" t="str">
        <f>IF(ISERROR(IF('T203'!B2484="","",'T203'!B2484)),"",IF('T203'!B2484="","",'T203'!B2484))</f>
        <v/>
      </c>
      <c r="AM2484" s="216" t="str">
        <f>IF(ISERROR(IF('T203'!K2484="","",'T203'!K2484)),"",IF('T203'!K2484="","",'T203'!K2484))</f>
        <v>AWI514</v>
      </c>
      <c r="AN2484" s="216">
        <f t="shared" si="84"/>
        <v>2484</v>
      </c>
      <c r="AO2484" s="216" t="str">
        <f>IF(ISERROR('T203'!L2484),"",'T203'!L2484)</f>
        <v xml:space="preserve"> </v>
      </c>
      <c r="AP2484" s="216">
        <f t="shared" si="85"/>
        <v>1</v>
      </c>
    </row>
    <row r="2485" spans="38:42">
      <c r="AL2485" s="216" t="str">
        <f>IF(ISERROR(IF('T203'!B2485="","",'T203'!B2485)),"",IF('T203'!B2485="","",'T203'!B2485))</f>
        <v/>
      </c>
      <c r="AM2485" s="216" t="str">
        <f>IF(ISERROR(IF('T203'!K2485="","",'T203'!K2485)),"",IF('T203'!K2485="","",'T203'!K2485))</f>
        <v>AWI516</v>
      </c>
      <c r="AN2485" s="216">
        <f t="shared" si="84"/>
        <v>2485</v>
      </c>
      <c r="AO2485" s="216" t="str">
        <f>IF(ISERROR('T203'!L2485),"",'T203'!L2485)</f>
        <v xml:space="preserve"> </v>
      </c>
      <c r="AP2485" s="216">
        <f t="shared" si="85"/>
        <v>1</v>
      </c>
    </row>
    <row r="2486" spans="38:42">
      <c r="AL2486" s="216" t="str">
        <f>IF(ISERROR(IF('T203'!B2486="","",'T203'!B2486)),"",IF('T203'!B2486="","",'T203'!B2486))</f>
        <v/>
      </c>
      <c r="AM2486" s="216" t="str">
        <f>IF(ISERROR(IF('T203'!K2486="","",'T203'!K2486)),"",IF('T203'!K2486="","",'T203'!K2486))</f>
        <v>AWI522</v>
      </c>
      <c r="AN2486" s="216">
        <f t="shared" si="84"/>
        <v>2486</v>
      </c>
      <c r="AO2486" s="216" t="str">
        <f>IF(ISERROR('T203'!L2486),"",'T203'!L2486)</f>
        <v xml:space="preserve"> </v>
      </c>
      <c r="AP2486" s="216">
        <f t="shared" si="85"/>
        <v>1</v>
      </c>
    </row>
    <row r="2487" spans="38:42">
      <c r="AL2487" s="216" t="str">
        <f>IF(ISERROR(IF('T203'!B2487="","",'T203'!B2487)),"",IF('T203'!B2487="","",'T203'!B2487))</f>
        <v/>
      </c>
      <c r="AM2487" s="216" t="str">
        <f>IF(ISERROR(IF('T203'!K2487="","",'T203'!K2487)),"",IF('T203'!K2487="","",'T203'!K2487))</f>
        <v>AWI524</v>
      </c>
      <c r="AN2487" s="216">
        <f t="shared" si="84"/>
        <v>2487</v>
      </c>
      <c r="AO2487" s="216" t="str">
        <f>IF(ISERROR('T203'!L2487),"",'T203'!L2487)</f>
        <v xml:space="preserve"> </v>
      </c>
      <c r="AP2487" s="216">
        <f t="shared" si="85"/>
        <v>1</v>
      </c>
    </row>
    <row r="2488" spans="38:42">
      <c r="AL2488" s="216" t="str">
        <f>IF(ISERROR(IF('T203'!B2488="","",'T203'!B2488)),"",IF('T203'!B2488="","",'T203'!B2488))</f>
        <v/>
      </c>
      <c r="AM2488" s="216" t="str">
        <f>IF(ISERROR(IF('T203'!K2488="","",'T203'!K2488)),"",IF('T203'!K2488="","",'T203'!K2488))</f>
        <v>AWI524</v>
      </c>
      <c r="AN2488" s="216">
        <f t="shared" si="84"/>
        <v>2488</v>
      </c>
      <c r="AO2488" s="216" t="str">
        <f>IF(ISERROR('T203'!L2488),"",'T203'!L2488)</f>
        <v xml:space="preserve"> </v>
      </c>
      <c r="AP2488" s="216">
        <f t="shared" si="85"/>
        <v>1</v>
      </c>
    </row>
    <row r="2489" spans="38:42">
      <c r="AL2489" s="216" t="str">
        <f>IF(ISERROR(IF('T203'!B2489="","",'T203'!B2489)),"",IF('T203'!B2489="","",'T203'!B2489))</f>
        <v/>
      </c>
      <c r="AM2489" s="216" t="str">
        <f>IF(ISERROR(IF('T203'!K2489="","",'T203'!K2489)),"",IF('T203'!K2489="","",'T203'!K2489))</f>
        <v>AWI526</v>
      </c>
      <c r="AN2489" s="216">
        <f t="shared" si="84"/>
        <v>2489</v>
      </c>
      <c r="AO2489" s="216" t="str">
        <f>IF(ISERROR('T203'!L2489),"",'T203'!L2489)</f>
        <v xml:space="preserve"> </v>
      </c>
      <c r="AP2489" s="216">
        <f t="shared" si="85"/>
        <v>1</v>
      </c>
    </row>
    <row r="2490" spans="38:42">
      <c r="AL2490" s="216" t="str">
        <f>IF(ISERROR(IF('T203'!B2490="","",'T203'!B2490)),"",IF('T203'!B2490="","",'T203'!B2490))</f>
        <v/>
      </c>
      <c r="AM2490" s="216" t="str">
        <f>IF(ISERROR(IF('T203'!K2490="","",'T203'!K2490)),"",IF('T203'!K2490="","",'T203'!K2490))</f>
        <v>AWI528</v>
      </c>
      <c r="AN2490" s="216">
        <f t="shared" si="84"/>
        <v>2490</v>
      </c>
      <c r="AO2490" s="216" t="str">
        <f>IF(ISERROR('T203'!L2490),"",'T203'!L2490)</f>
        <v xml:space="preserve"> </v>
      </c>
      <c r="AP2490" s="216">
        <f t="shared" si="85"/>
        <v>1</v>
      </c>
    </row>
    <row r="2491" spans="38:42">
      <c r="AL2491" s="216" t="str">
        <f>IF(ISERROR(IF('T203'!B2491="","",'T203'!B2491)),"",IF('T203'!B2491="","",'T203'!B2491))</f>
        <v/>
      </c>
      <c r="AM2491" s="216" t="str">
        <f>IF(ISERROR(IF('T203'!K2491="","",'T203'!K2491)),"",IF('T203'!K2491="","",'T203'!K2491))</f>
        <v>AWI528</v>
      </c>
      <c r="AN2491" s="216">
        <f t="shared" si="84"/>
        <v>2491</v>
      </c>
      <c r="AO2491" s="216" t="str">
        <f>IF(ISERROR('T203'!L2491),"",'T203'!L2491)</f>
        <v xml:space="preserve"> </v>
      </c>
      <c r="AP2491" s="216">
        <f t="shared" si="85"/>
        <v>1</v>
      </c>
    </row>
    <row r="2492" spans="38:42">
      <c r="AL2492" s="216" t="str">
        <f>IF(ISERROR(IF('T203'!B2492="","",'T203'!B2492)),"",IF('T203'!B2492="","",'T203'!B2492))</f>
        <v/>
      </c>
      <c r="AM2492" s="216" t="str">
        <f>IF(ISERROR(IF('T203'!K2492="","",'T203'!K2492)),"",IF('T203'!K2492="","",'T203'!K2492))</f>
        <v>AWI530</v>
      </c>
      <c r="AN2492" s="216">
        <f t="shared" si="84"/>
        <v>2492</v>
      </c>
      <c r="AO2492" s="216" t="str">
        <f>IF(ISERROR('T203'!L2492),"",'T203'!L2492)</f>
        <v xml:space="preserve"> </v>
      </c>
      <c r="AP2492" s="216">
        <f t="shared" si="85"/>
        <v>1</v>
      </c>
    </row>
    <row r="2493" spans="38:42">
      <c r="AL2493" s="216" t="str">
        <f>IF(ISERROR(IF('T203'!B2493="","",'T203'!B2493)),"",IF('T203'!B2493="","",'T203'!B2493))</f>
        <v/>
      </c>
      <c r="AM2493" s="216" t="str">
        <f>IF(ISERROR(IF('T203'!K2493="","",'T203'!K2493)),"",IF('T203'!K2493="","",'T203'!K2493))</f>
        <v/>
      </c>
    </row>
    <row r="2494" spans="38:42">
      <c r="AL2494" s="216" t="str">
        <f>IF(ISERROR(IF('T203'!B2494="","",'T203'!B2494)),"",IF('T203'!B2494="","",'T203'!B2494))</f>
        <v/>
      </c>
      <c r="AM2494" s="216" t="str">
        <f>IF(ISERROR(IF('T203'!K2494="","",'T203'!K2494)),"",IF('T203'!K2494="","",'T203'!K2494))</f>
        <v/>
      </c>
    </row>
    <row r="2495" spans="38:42">
      <c r="AL2495" s="216" t="str">
        <f>IF(ISERROR(IF('T203'!B2495="","",'T203'!B2495)),"",IF('T203'!B2495="","",'T203'!B2495))</f>
        <v/>
      </c>
      <c r="AM2495" s="216" t="str">
        <f>IF(ISERROR(IF('T203'!K2495="","",'T203'!K2495)),"",IF('T203'!K2495="","",'T203'!K2495))</f>
        <v/>
      </c>
    </row>
    <row r="2496" spans="38:42">
      <c r="AL2496" s="216" t="str">
        <f>IF(ISERROR(IF('T203'!B2496="","",'T203'!B2496)),"",IF('T203'!B2496="","",'T203'!B2496))</f>
        <v/>
      </c>
      <c r="AM2496" s="216" t="str">
        <f>IF(ISERROR(IF('T203'!K2496="","",'T203'!K2496)),"",IF('T203'!K2496="","",'T203'!K2496))</f>
        <v/>
      </c>
    </row>
    <row r="2497" spans="38:39">
      <c r="AL2497" s="216" t="str">
        <f>IF(ISERROR(IF('T203'!B2497="","",'T203'!B2497)),"",IF('T203'!B2497="","",'T203'!B2497))</f>
        <v/>
      </c>
      <c r="AM2497" s="216" t="str">
        <f>IF(ISERROR(IF('T203'!K2497="","",'T203'!K2497)),"",IF('T203'!K2497="","",'T203'!K2497))</f>
        <v/>
      </c>
    </row>
    <row r="2498" spans="38:39">
      <c r="AL2498" s="216" t="str">
        <f>IF(ISERROR(IF('T203'!B2498="","",'T203'!B2498)),"",IF('T203'!B2498="","",'T203'!B2498))</f>
        <v/>
      </c>
      <c r="AM2498" s="216" t="str">
        <f>IF(ISERROR(IF('T203'!K2498="","",'T203'!K2498)),"",IF('T203'!K2498="","",'T203'!K2498))</f>
        <v/>
      </c>
    </row>
    <row r="2499" spans="38:39">
      <c r="AL2499" s="216" t="str">
        <f>IF(ISERROR(IF('T203'!B2499="","",'T203'!B2499)),"",IF('T203'!B2499="","",'T203'!B2499))</f>
        <v/>
      </c>
      <c r="AM2499" s="216" t="str">
        <f>IF(ISERROR(IF('T203'!K2499="","",'T203'!K2499)),"",IF('T203'!K2499="","",'T203'!K2499))</f>
        <v/>
      </c>
    </row>
    <row r="2500" spans="38:39">
      <c r="AL2500" s="216" t="str">
        <f>IF(ISERROR(IF('T203'!B2500="","",'T203'!B2500)),"",IF('T203'!B2500="","",'T203'!B2500))</f>
        <v/>
      </c>
      <c r="AM2500" s="216" t="str">
        <f>IF(ISERROR(IF('T203'!K2500="","",'T203'!K2500)),"",IF('T203'!K2500="","",'T203'!K2500))</f>
        <v/>
      </c>
    </row>
    <row r="2501" spans="38:39">
      <c r="AL2501" s="216" t="str">
        <f>IF(ISERROR(IF('T203'!B2501="","",'T203'!B2501)),"",IF('T203'!B2501="","",'T203'!B2501))</f>
        <v/>
      </c>
      <c r="AM2501" s="216" t="str">
        <f>IF(ISERROR(IF('T203'!K2501="","",'T203'!K2501)),"",IF('T203'!K2501="","",'T203'!K2501))</f>
        <v/>
      </c>
    </row>
    <row r="2502" spans="38:39">
      <c r="AL2502" s="216" t="str">
        <f>IF(ISERROR(IF('T203'!B2502="","",'T203'!B2502)),"",IF('T203'!B2502="","",'T203'!B2502))</f>
        <v/>
      </c>
      <c r="AM2502" s="216" t="str">
        <f>IF(ISERROR(IF('T203'!K2502="","",'T203'!K2502)),"",IF('T203'!K2502="","",'T203'!K2502))</f>
        <v/>
      </c>
    </row>
    <row r="2503" spans="38:39">
      <c r="AL2503" s="216" t="str">
        <f>IF(ISERROR(IF('T203'!B2503="","",'T203'!B2503)),"",IF('T203'!B2503="","",'T203'!B2503))</f>
        <v/>
      </c>
      <c r="AM2503" s="216" t="str">
        <f>IF(ISERROR(IF('T203'!K2503="","",'T203'!K2503)),"",IF('T203'!K2503="","",'T203'!K2503))</f>
        <v/>
      </c>
    </row>
    <row r="2504" spans="38:39">
      <c r="AL2504" s="216" t="str">
        <f>IF(ISERROR(IF('T203'!B2504="","",'T203'!B2504)),"",IF('T203'!B2504="","",'T203'!B2504))</f>
        <v/>
      </c>
      <c r="AM2504" s="216" t="str">
        <f>IF(ISERROR(IF('T203'!K2504="","",'T203'!K2504)),"",IF('T203'!K2504="","",'T203'!K2504))</f>
        <v/>
      </c>
    </row>
    <row r="2505" spans="38:39">
      <c r="AL2505" s="216" t="str">
        <f>IF(ISERROR(IF('T203'!B2505="","",'T203'!B2505)),"",IF('T203'!B2505="","",'T203'!B2505))</f>
        <v/>
      </c>
      <c r="AM2505" s="216" t="str">
        <f>IF(ISERROR(IF('T203'!K2505="","",'T203'!K2505)),"",IF('T203'!K2505="","",'T203'!K2505))</f>
        <v/>
      </c>
    </row>
    <row r="2506" spans="38:39">
      <c r="AL2506" s="216" t="str">
        <f>IF(ISERROR(IF('T203'!B2506="","",'T203'!B2506)),"",IF('T203'!B2506="","",'T203'!B2506))</f>
        <v/>
      </c>
      <c r="AM2506" s="216" t="str">
        <f>IF(ISERROR(IF('T203'!K2506="","",'T203'!K2506)),"",IF('T203'!K2506="","",'T203'!K2506))</f>
        <v/>
      </c>
    </row>
    <row r="2507" spans="38:39">
      <c r="AL2507" s="216" t="str">
        <f>IF(ISERROR(IF('T203'!B2507="","",'T203'!B2507)),"",IF('T203'!B2507="","",'T203'!B2507))</f>
        <v/>
      </c>
      <c r="AM2507" s="216" t="str">
        <f>IF(ISERROR(IF('T203'!K2507="","",'T203'!K2507)),"",IF('T203'!K2507="","",'T203'!K2507))</f>
        <v/>
      </c>
    </row>
    <row r="2508" spans="38:39">
      <c r="AL2508" s="216" t="str">
        <f>IF(ISERROR(IF('T203'!B2508="","",'T203'!B2508)),"",IF('T203'!B2508="","",'T203'!B2508))</f>
        <v/>
      </c>
      <c r="AM2508" s="216" t="str">
        <f>IF(ISERROR(IF('T203'!K2508="","",'T203'!K2508)),"",IF('T203'!K2508="","",'T203'!K2508))</f>
        <v/>
      </c>
    </row>
    <row r="2509" spans="38:39">
      <c r="AL2509" s="216" t="str">
        <f>IF(ISERROR(IF('T203'!B2509="","",'T203'!B2509)),"",IF('T203'!B2509="","",'T203'!B2509))</f>
        <v/>
      </c>
      <c r="AM2509" s="216" t="str">
        <f>IF(ISERROR(IF('T203'!K2509="","",'T203'!K2509)),"",IF('T203'!K2509="","",'T203'!K2509))</f>
        <v/>
      </c>
    </row>
    <row r="2510" spans="38:39">
      <c r="AL2510" s="216" t="str">
        <f>IF(ISERROR(IF('T203'!B2510="","",'T203'!B2510)),"",IF('T203'!B2510="","",'T203'!B2510))</f>
        <v/>
      </c>
      <c r="AM2510" s="216" t="str">
        <f>IF(ISERROR(IF('T203'!K2510="","",'T203'!K2510)),"",IF('T203'!K2510="","",'T203'!K2510))</f>
        <v/>
      </c>
    </row>
    <row r="2511" spans="38:39">
      <c r="AL2511" s="216" t="str">
        <f>IF(ISERROR(IF('T203'!B2511="","",'T203'!B2511)),"",IF('T203'!B2511="","",'T203'!B2511))</f>
        <v/>
      </c>
      <c r="AM2511" s="216" t="str">
        <f>IF(ISERROR(IF('T203'!K2511="","",'T203'!K2511)),"",IF('T203'!K2511="","",'T203'!K2511))</f>
        <v/>
      </c>
    </row>
    <row r="2512" spans="38:39">
      <c r="AL2512" s="216" t="str">
        <f>IF(ISERROR(IF('T203'!B2512="","",'T203'!B2512)),"",IF('T203'!B2512="","",'T203'!B2512))</f>
        <v/>
      </c>
      <c r="AM2512" s="216" t="str">
        <f>IF(ISERROR(IF('T203'!K2512="","",'T203'!K2512)),"",IF('T203'!K2512="","",'T203'!K2512))</f>
        <v/>
      </c>
    </row>
    <row r="2513" spans="38:39">
      <c r="AL2513" s="216" t="str">
        <f>IF(ISERROR(IF('T203'!B2513="","",'T203'!B2513)),"",IF('T203'!B2513="","",'T203'!B2513))</f>
        <v/>
      </c>
      <c r="AM2513" s="216" t="str">
        <f>IF(ISERROR(IF('T203'!K2513="","",'T203'!K2513)),"",IF('T203'!K2513="","",'T203'!K2513))</f>
        <v/>
      </c>
    </row>
    <row r="2514" spans="38:39">
      <c r="AL2514" s="216" t="str">
        <f>IF(ISERROR(IF('T203'!B2514="","",'T203'!B2514)),"",IF('T203'!B2514="","",'T203'!B2514))</f>
        <v/>
      </c>
      <c r="AM2514" s="216" t="str">
        <f>IF(ISERROR(IF('T203'!K2514="","",'T203'!K2514)),"",IF('T203'!K2514="","",'T203'!K2514))</f>
        <v/>
      </c>
    </row>
    <row r="2515" spans="38:39">
      <c r="AL2515" s="216" t="str">
        <f>IF(ISERROR(IF('T203'!B2515="","",'T203'!B2515)),"",IF('T203'!B2515="","",'T203'!B2515))</f>
        <v/>
      </c>
      <c r="AM2515" s="216" t="str">
        <f>IF(ISERROR(IF('T203'!K2515="","",'T203'!K2515)),"",IF('T203'!K2515="","",'T203'!K2515))</f>
        <v/>
      </c>
    </row>
    <row r="2516" spans="38:39">
      <c r="AL2516" s="216" t="str">
        <f>IF(ISERROR(IF('T203'!B2516="","",'T203'!B2516)),"",IF('T203'!B2516="","",'T203'!B2516))</f>
        <v/>
      </c>
      <c r="AM2516" s="216" t="str">
        <f>IF(ISERROR(IF('T203'!K2516="","",'T203'!K2516)),"",IF('T203'!K2516="","",'T203'!K2516))</f>
        <v/>
      </c>
    </row>
    <row r="2517" spans="38:39">
      <c r="AL2517" s="216" t="str">
        <f>IF(ISERROR(IF('T203'!B2517="","",'T203'!B2517)),"",IF('T203'!B2517="","",'T203'!B2517))</f>
        <v/>
      </c>
      <c r="AM2517" s="216" t="str">
        <f>IF(ISERROR(IF('T203'!K2517="","",'T203'!K2517)),"",IF('T203'!K2517="","",'T203'!K2517))</f>
        <v/>
      </c>
    </row>
    <row r="2518" spans="38:39">
      <c r="AL2518" s="216" t="str">
        <f>IF(ISERROR(IF('T203'!B2518="","",'T203'!B2518)),"",IF('T203'!B2518="","",'T203'!B2518))</f>
        <v/>
      </c>
      <c r="AM2518" s="216" t="str">
        <f>IF(ISERROR(IF('T203'!K2518="","",'T203'!K2518)),"",IF('T203'!K2518="","",'T203'!K2518))</f>
        <v/>
      </c>
    </row>
    <row r="2519" spans="38:39">
      <c r="AL2519" s="216" t="str">
        <f>IF(ISERROR(IF('T203'!B2519="","",'T203'!B2519)),"",IF('T203'!B2519="","",'T203'!B2519))</f>
        <v/>
      </c>
      <c r="AM2519" s="216" t="str">
        <f>IF(ISERROR(IF('T203'!K2519="","",'T203'!K2519)),"",IF('T203'!K2519="","",'T203'!K2519))</f>
        <v/>
      </c>
    </row>
    <row r="2520" spans="38:39">
      <c r="AL2520" s="216" t="str">
        <f>IF(ISERROR(IF('T203'!B2520="","",'T203'!B2520)),"",IF('T203'!B2520="","",'T203'!B2520))</f>
        <v/>
      </c>
      <c r="AM2520" s="216" t="str">
        <f>IF(ISERROR(IF('T203'!K2520="","",'T203'!K2520)),"",IF('T203'!K2520="","",'T203'!K2520))</f>
        <v/>
      </c>
    </row>
    <row r="2521" spans="38:39">
      <c r="AL2521" s="216" t="str">
        <f>IF(ISERROR(IF('T203'!B2521="","",'T203'!B2521)),"",IF('T203'!B2521="","",'T203'!B2521))</f>
        <v/>
      </c>
      <c r="AM2521" s="216" t="str">
        <f>IF(ISERROR(IF('T203'!K2521="","",'T203'!K2521)),"",IF('T203'!K2521="","",'T203'!K2521))</f>
        <v/>
      </c>
    </row>
    <row r="2522" spans="38:39">
      <c r="AL2522" s="216" t="str">
        <f>IF(ISERROR(IF('T203'!B2522="","",'T203'!B2522)),"",IF('T203'!B2522="","",'T203'!B2522))</f>
        <v/>
      </c>
      <c r="AM2522" s="216" t="str">
        <f>IF(ISERROR(IF('T203'!K2522="","",'T203'!K2522)),"",IF('T203'!K2522="","",'T203'!K2522))</f>
        <v/>
      </c>
    </row>
    <row r="2523" spans="38:39">
      <c r="AL2523" s="216" t="str">
        <f>IF(ISERROR(IF('T203'!B2523="","",'T203'!B2523)),"",IF('T203'!B2523="","",'T203'!B2523))</f>
        <v/>
      </c>
      <c r="AM2523" s="216" t="str">
        <f>IF(ISERROR(IF('T203'!K2523="","",'T203'!K2523)),"",IF('T203'!K2523="","",'T203'!K2523))</f>
        <v/>
      </c>
    </row>
    <row r="2524" spans="38:39">
      <c r="AL2524" s="216" t="str">
        <f>IF(ISERROR(IF('T203'!B2524="","",'T203'!B2524)),"",IF('T203'!B2524="","",'T203'!B2524))</f>
        <v/>
      </c>
      <c r="AM2524" s="216" t="str">
        <f>IF(ISERROR(IF('T203'!K2524="","",'T203'!K2524)),"",IF('T203'!K2524="","",'T203'!K2524))</f>
        <v/>
      </c>
    </row>
    <row r="2525" spans="38:39">
      <c r="AL2525" s="216" t="str">
        <f>IF(ISERROR(IF('T203'!B2525="","",'T203'!B2525)),"",IF('T203'!B2525="","",'T203'!B2525))</f>
        <v/>
      </c>
      <c r="AM2525" s="216" t="str">
        <f>IF(ISERROR(IF('T203'!K2525="","",'T203'!K2525)),"",IF('T203'!K2525="","",'T203'!K2525))</f>
        <v/>
      </c>
    </row>
    <row r="2526" spans="38:39">
      <c r="AL2526" s="216" t="str">
        <f>IF(ISERROR(IF('T203'!B2526="","",'T203'!B2526)),"",IF('T203'!B2526="","",'T203'!B2526))</f>
        <v/>
      </c>
      <c r="AM2526" s="216" t="str">
        <f>IF(ISERROR(IF('T203'!K2526="","",'T203'!K2526)),"",IF('T203'!K2526="","",'T203'!K2526))</f>
        <v/>
      </c>
    </row>
    <row r="2527" spans="38:39">
      <c r="AL2527" s="216" t="str">
        <f>IF(ISERROR(IF('T203'!B2527="","",'T203'!B2527)),"",IF('T203'!B2527="","",'T203'!B2527))</f>
        <v/>
      </c>
      <c r="AM2527" s="216" t="str">
        <f>IF(ISERROR(IF('T203'!K2527="","",'T203'!K2527)),"",IF('T203'!K2527="","",'T203'!K2527))</f>
        <v/>
      </c>
    </row>
    <row r="2528" spans="38:39">
      <c r="AL2528" s="216" t="str">
        <f>IF(ISERROR(IF('T203'!B2528="","",'T203'!B2528)),"",IF('T203'!B2528="","",'T203'!B2528))</f>
        <v/>
      </c>
      <c r="AM2528" s="216" t="str">
        <f>IF(ISERROR(IF('T203'!K2528="","",'T203'!K2528)),"",IF('T203'!K2528="","",'T203'!K2528))</f>
        <v/>
      </c>
    </row>
    <row r="2529" spans="38:39">
      <c r="AL2529" s="216" t="str">
        <f>IF(ISERROR(IF('T203'!B2529="","",'T203'!B2529)),"",IF('T203'!B2529="","",'T203'!B2529))</f>
        <v/>
      </c>
      <c r="AM2529" s="216" t="str">
        <f>IF(ISERROR(IF('T203'!K2529="","",'T203'!K2529)),"",IF('T203'!K2529="","",'T203'!K2529))</f>
        <v/>
      </c>
    </row>
    <row r="2530" spans="38:39">
      <c r="AL2530" s="216" t="str">
        <f>IF(ISERROR(IF('T203'!B2530="","",'T203'!B2530)),"",IF('T203'!B2530="","",'T203'!B2530))</f>
        <v/>
      </c>
      <c r="AM2530" s="216" t="str">
        <f>IF(ISERROR(IF('T203'!K2530="","",'T203'!K2530)),"",IF('T203'!K2530="","",'T203'!K2530))</f>
        <v/>
      </c>
    </row>
    <row r="2531" spans="38:39">
      <c r="AL2531" s="216" t="str">
        <f>IF(ISERROR(IF('T203'!B2531="","",'T203'!B2531)),"",IF('T203'!B2531="","",'T203'!B2531))</f>
        <v/>
      </c>
      <c r="AM2531" s="216" t="str">
        <f>IF(ISERROR(IF('T203'!K2531="","",'T203'!K2531)),"",IF('T203'!K2531="","",'T203'!K2531))</f>
        <v/>
      </c>
    </row>
    <row r="2532" spans="38:39">
      <c r="AL2532" s="216" t="str">
        <f>IF(ISERROR(IF('T203'!B2532="","",'T203'!B2532)),"",IF('T203'!B2532="","",'T203'!B2532))</f>
        <v/>
      </c>
      <c r="AM2532" s="216" t="str">
        <f>IF(ISERROR(IF('T203'!K2532="","",'T203'!K2532)),"",IF('T203'!K2532="","",'T203'!K2532))</f>
        <v/>
      </c>
    </row>
    <row r="2533" spans="38:39">
      <c r="AL2533" s="216" t="str">
        <f>IF(ISERROR(IF('T203'!B2533="","",'T203'!B2533)),"",IF('T203'!B2533="","",'T203'!B2533))</f>
        <v/>
      </c>
      <c r="AM2533" s="216" t="str">
        <f>IF(ISERROR(IF('T203'!K2533="","",'T203'!K2533)),"",IF('T203'!K2533="","",'T203'!K2533))</f>
        <v/>
      </c>
    </row>
    <row r="2534" spans="38:39">
      <c r="AL2534" s="216" t="str">
        <f>IF(ISERROR(IF('T203'!B2534="","",'T203'!B2534)),"",IF('T203'!B2534="","",'T203'!B2534))</f>
        <v/>
      </c>
      <c r="AM2534" s="216" t="str">
        <f>IF(ISERROR(IF('T203'!K2534="","",'T203'!K2534)),"",IF('T203'!K2534="","",'T203'!K2534))</f>
        <v/>
      </c>
    </row>
    <row r="2535" spans="38:39">
      <c r="AL2535" s="216" t="str">
        <f>IF(ISERROR(IF('T203'!B2535="","",'T203'!B2535)),"",IF('T203'!B2535="","",'T203'!B2535))</f>
        <v/>
      </c>
      <c r="AM2535" s="216" t="str">
        <f>IF(ISERROR(IF('T203'!K2535="","",'T203'!K2535)),"",IF('T203'!K2535="","",'T203'!K2535))</f>
        <v/>
      </c>
    </row>
    <row r="2536" spans="38:39">
      <c r="AL2536" s="216" t="str">
        <f>IF(ISERROR(IF('T203'!B2536="","",'T203'!B2536)),"",IF('T203'!B2536="","",'T203'!B2536))</f>
        <v/>
      </c>
      <c r="AM2536" s="216" t="str">
        <f>IF(ISERROR(IF('T203'!K2536="","",'T203'!K2536)),"",IF('T203'!K2536="","",'T203'!K2536))</f>
        <v/>
      </c>
    </row>
    <row r="2537" spans="38:39">
      <c r="AL2537" s="216" t="str">
        <f>IF(ISERROR(IF('T203'!B2537="","",'T203'!B2537)),"",IF('T203'!B2537="","",'T203'!B2537))</f>
        <v/>
      </c>
      <c r="AM2537" s="216" t="str">
        <f>IF(ISERROR(IF('T203'!K2537="","",'T203'!K2537)),"",IF('T203'!K2537="","",'T203'!K2537))</f>
        <v/>
      </c>
    </row>
    <row r="2538" spans="38:39">
      <c r="AL2538" s="216" t="str">
        <f>IF(ISERROR(IF('T203'!B2538="","",'T203'!B2538)),"",IF('T203'!B2538="","",'T203'!B2538))</f>
        <v/>
      </c>
      <c r="AM2538" s="216" t="str">
        <f>IF(ISERROR(IF('T203'!K2538="","",'T203'!K2538)),"",IF('T203'!K2538="","",'T203'!K2538))</f>
        <v/>
      </c>
    </row>
    <row r="2539" spans="38:39">
      <c r="AL2539" s="216" t="str">
        <f>IF(ISERROR(IF('T203'!B2539="","",'T203'!B2539)),"",IF('T203'!B2539="","",'T203'!B2539))</f>
        <v/>
      </c>
      <c r="AM2539" s="216" t="str">
        <f>IF(ISERROR(IF('T203'!K2539="","",'T203'!K2539)),"",IF('T203'!K2539="","",'T203'!K2539))</f>
        <v/>
      </c>
    </row>
    <row r="2540" spans="38:39">
      <c r="AL2540" s="216" t="str">
        <f>IF(ISERROR(IF('T203'!B2540="","",'T203'!B2540)),"",IF('T203'!B2540="","",'T203'!B2540))</f>
        <v/>
      </c>
      <c r="AM2540" s="216" t="str">
        <f>IF(ISERROR(IF('T203'!K2540="","",'T203'!K2540)),"",IF('T203'!K2540="","",'T203'!K2540))</f>
        <v/>
      </c>
    </row>
    <row r="2541" spans="38:39">
      <c r="AL2541" s="216" t="str">
        <f>IF(ISERROR(IF('T203'!B2541="","",'T203'!B2541)),"",IF('T203'!B2541="","",'T203'!B2541))</f>
        <v/>
      </c>
      <c r="AM2541" s="216" t="str">
        <f>IF(ISERROR(IF('T203'!K2541="","",'T203'!K2541)),"",IF('T203'!K2541="","",'T203'!K2541))</f>
        <v/>
      </c>
    </row>
    <row r="2542" spans="38:39">
      <c r="AL2542" s="216" t="str">
        <f>IF(ISERROR(IF('T203'!B2542="","",'T203'!B2542)),"",IF('T203'!B2542="","",'T203'!B2542))</f>
        <v/>
      </c>
      <c r="AM2542" s="216" t="str">
        <f>IF(ISERROR(IF('T203'!K2542="","",'T203'!K2542)),"",IF('T203'!K2542="","",'T203'!K2542))</f>
        <v/>
      </c>
    </row>
    <row r="2543" spans="38:39">
      <c r="AL2543" s="216" t="str">
        <f>IF(ISERROR(IF('T203'!B2543="","",'T203'!B2543)),"",IF('T203'!B2543="","",'T203'!B2543))</f>
        <v/>
      </c>
      <c r="AM2543" s="216" t="str">
        <f>IF(ISERROR(IF('T203'!K2543="","",'T203'!K2543)),"",IF('T203'!K2543="","",'T203'!K2543))</f>
        <v/>
      </c>
    </row>
    <row r="2544" spans="38:39">
      <c r="AL2544" s="216" t="str">
        <f>IF(ISERROR(IF('T203'!B2544="","",'T203'!B2544)),"",IF('T203'!B2544="","",'T203'!B2544))</f>
        <v/>
      </c>
      <c r="AM2544" s="216" t="str">
        <f>IF(ISERROR(IF('T203'!K2544="","",'T203'!K2544)),"",IF('T203'!K2544="","",'T203'!K2544))</f>
        <v/>
      </c>
    </row>
    <row r="2545" spans="38:39">
      <c r="AL2545" s="216" t="str">
        <f>IF(ISERROR(IF('T203'!B2545="","",'T203'!B2545)),"",IF('T203'!B2545="","",'T203'!B2545))</f>
        <v/>
      </c>
      <c r="AM2545" s="216" t="str">
        <f>IF(ISERROR(IF('T203'!K2545="","",'T203'!K2545)),"",IF('T203'!K2545="","",'T203'!K2545))</f>
        <v/>
      </c>
    </row>
    <row r="2546" spans="38:39">
      <c r="AL2546" s="216" t="str">
        <f>IF(ISERROR(IF('T203'!B2546="","",'T203'!B2546)),"",IF('T203'!B2546="","",'T203'!B2546))</f>
        <v/>
      </c>
      <c r="AM2546" s="216" t="str">
        <f>IF(ISERROR(IF('T203'!K2546="","",'T203'!K2546)),"",IF('T203'!K2546="","",'T203'!K2546))</f>
        <v/>
      </c>
    </row>
    <row r="2547" spans="38:39">
      <c r="AL2547" s="216" t="str">
        <f>IF(ISERROR(IF('T203'!B2547="","",'T203'!B2547)),"",IF('T203'!B2547="","",'T203'!B2547))</f>
        <v/>
      </c>
      <c r="AM2547" s="216" t="str">
        <f>IF(ISERROR(IF('T203'!K2547="","",'T203'!K2547)),"",IF('T203'!K2547="","",'T203'!K2547))</f>
        <v/>
      </c>
    </row>
    <row r="2548" spans="38:39">
      <c r="AL2548" s="216" t="str">
        <f>IF(ISERROR(IF('T203'!B2548="","",'T203'!B2548)),"",IF('T203'!B2548="","",'T203'!B2548))</f>
        <v/>
      </c>
      <c r="AM2548" s="216" t="str">
        <f>IF(ISERROR(IF('T203'!K2548="","",'T203'!K2548)),"",IF('T203'!K2548="","",'T203'!K2548))</f>
        <v/>
      </c>
    </row>
    <row r="2549" spans="38:39">
      <c r="AL2549" s="216" t="str">
        <f>IF(ISERROR(IF('T203'!B2549="","",'T203'!B2549)),"",IF('T203'!B2549="","",'T203'!B2549))</f>
        <v/>
      </c>
      <c r="AM2549" s="216" t="str">
        <f>IF(ISERROR(IF('T203'!K2549="","",'T203'!K2549)),"",IF('T203'!K2549="","",'T203'!K2549))</f>
        <v/>
      </c>
    </row>
    <row r="2550" spans="38:39">
      <c r="AL2550" s="216" t="str">
        <f>IF(ISERROR(IF('T203'!B2550="","",'T203'!B2550)),"",IF('T203'!B2550="","",'T203'!B2550))</f>
        <v/>
      </c>
      <c r="AM2550" s="216" t="str">
        <f>IF(ISERROR(IF('T203'!K2550="","",'T203'!K2550)),"",IF('T203'!K2550="","",'T203'!K2550))</f>
        <v/>
      </c>
    </row>
    <row r="2551" spans="38:39">
      <c r="AL2551" s="216" t="str">
        <f>IF(ISERROR(IF('T203'!B2551="","",'T203'!B2551)),"",IF('T203'!B2551="","",'T203'!B2551))</f>
        <v/>
      </c>
      <c r="AM2551" s="216" t="str">
        <f>IF(ISERROR(IF('T203'!K2551="","",'T203'!K2551)),"",IF('T203'!K2551="","",'T203'!K2551))</f>
        <v/>
      </c>
    </row>
    <row r="2552" spans="38:39">
      <c r="AL2552" s="216" t="str">
        <f>IF(ISERROR(IF('T203'!B2552="","",'T203'!B2552)),"",IF('T203'!B2552="","",'T203'!B2552))</f>
        <v/>
      </c>
      <c r="AM2552" s="216" t="str">
        <f>IF(ISERROR(IF('T203'!K2552="","",'T203'!K2552)),"",IF('T203'!K2552="","",'T203'!K2552))</f>
        <v/>
      </c>
    </row>
    <row r="2553" spans="38:39">
      <c r="AL2553" s="216" t="str">
        <f>IF(ISERROR(IF('T203'!B2553="","",'T203'!B2553)),"",IF('T203'!B2553="","",'T203'!B2553))</f>
        <v/>
      </c>
      <c r="AM2553" s="216" t="str">
        <f>IF(ISERROR(IF('T203'!K2553="","",'T203'!K2553)),"",IF('T203'!K2553="","",'T203'!K2553))</f>
        <v/>
      </c>
    </row>
    <row r="2554" spans="38:39">
      <c r="AL2554" s="216" t="str">
        <f>IF(ISERROR(IF('T203'!B2554="","",'T203'!B2554)),"",IF('T203'!B2554="","",'T203'!B2554))</f>
        <v/>
      </c>
      <c r="AM2554" s="216" t="str">
        <f>IF(ISERROR(IF('T203'!K2554="","",'T203'!K2554)),"",IF('T203'!K2554="","",'T203'!K2554))</f>
        <v/>
      </c>
    </row>
    <row r="2555" spans="38:39">
      <c r="AL2555" s="216" t="str">
        <f>IF(ISERROR(IF('T203'!B2555="","",'T203'!B2555)),"",IF('T203'!B2555="","",'T203'!B2555))</f>
        <v/>
      </c>
      <c r="AM2555" s="216" t="str">
        <f>IF(ISERROR(IF('T203'!K2555="","",'T203'!K2555)),"",IF('T203'!K2555="","",'T203'!K2555))</f>
        <v/>
      </c>
    </row>
    <row r="2556" spans="38:39">
      <c r="AL2556" s="216" t="str">
        <f>IF(ISERROR(IF('T203'!B2556="","",'T203'!B2556)),"",IF('T203'!B2556="","",'T203'!B2556))</f>
        <v/>
      </c>
      <c r="AM2556" s="216" t="str">
        <f>IF(ISERROR(IF('T203'!K2556="","",'T203'!K2556)),"",IF('T203'!K2556="","",'T203'!K2556))</f>
        <v/>
      </c>
    </row>
    <row r="2557" spans="38:39">
      <c r="AL2557" s="216" t="str">
        <f>IF(ISERROR(IF('T203'!B2557="","",'T203'!B2557)),"",IF('T203'!B2557="","",'T203'!B2557))</f>
        <v/>
      </c>
      <c r="AM2557" s="216" t="str">
        <f>IF(ISERROR(IF('T203'!K2557="","",'T203'!K2557)),"",IF('T203'!K2557="","",'T203'!K2557))</f>
        <v/>
      </c>
    </row>
    <row r="2558" spans="38:39">
      <c r="AL2558" s="216" t="str">
        <f>IF(ISERROR(IF('T203'!B2558="","",'T203'!B2558)),"",IF('T203'!B2558="","",'T203'!B2558))</f>
        <v/>
      </c>
      <c r="AM2558" s="216" t="str">
        <f>IF(ISERROR(IF('T203'!K2558="","",'T203'!K2558)),"",IF('T203'!K2558="","",'T203'!K2558))</f>
        <v/>
      </c>
    </row>
    <row r="2559" spans="38:39">
      <c r="AL2559" s="216" t="str">
        <f>IF(ISERROR(IF('T203'!B2559="","",'T203'!B2559)),"",IF('T203'!B2559="","",'T203'!B2559))</f>
        <v/>
      </c>
      <c r="AM2559" s="216" t="str">
        <f>IF(ISERROR(IF('T203'!K2559="","",'T203'!K2559)),"",IF('T203'!K2559="","",'T203'!K2559))</f>
        <v/>
      </c>
    </row>
    <row r="2560" spans="38:39">
      <c r="AL2560" s="216" t="str">
        <f>IF(ISERROR(IF('T203'!B2560="","",'T203'!B2560)),"",IF('T203'!B2560="","",'T203'!B2560))</f>
        <v/>
      </c>
      <c r="AM2560" s="216" t="str">
        <f>IF(ISERROR(IF('T203'!K2560="","",'T203'!K2560)),"",IF('T203'!K2560="","",'T203'!K2560))</f>
        <v/>
      </c>
    </row>
    <row r="2561" spans="38:39">
      <c r="AL2561" s="216" t="str">
        <f>IF(ISERROR(IF('T203'!B2561="","",'T203'!B2561)),"",IF('T203'!B2561="","",'T203'!B2561))</f>
        <v/>
      </c>
      <c r="AM2561" s="216" t="str">
        <f>IF(ISERROR(IF('T203'!K2561="","",'T203'!K2561)),"",IF('T203'!K2561="","",'T203'!K2561))</f>
        <v/>
      </c>
    </row>
    <row r="2562" spans="38:39">
      <c r="AL2562" s="216" t="str">
        <f>IF(ISERROR(IF('T203'!B2562="","",'T203'!B2562)),"",IF('T203'!B2562="","",'T203'!B2562))</f>
        <v/>
      </c>
      <c r="AM2562" s="216" t="str">
        <f>IF(ISERROR(IF('T203'!K2562="","",'T203'!K2562)),"",IF('T203'!K2562="","",'T203'!K2562))</f>
        <v/>
      </c>
    </row>
    <row r="2563" spans="38:39">
      <c r="AL2563" s="216" t="str">
        <f>IF(ISERROR(IF('T203'!B2563="","",'T203'!B2563)),"",IF('T203'!B2563="","",'T203'!B2563))</f>
        <v/>
      </c>
      <c r="AM2563" s="216" t="str">
        <f>IF(ISERROR(IF('T203'!K2563="","",'T203'!K2563)),"",IF('T203'!K2563="","",'T203'!K2563))</f>
        <v/>
      </c>
    </row>
    <row r="2564" spans="38:39">
      <c r="AL2564" s="216" t="str">
        <f>IF(ISERROR(IF('T203'!B2564="","",'T203'!B2564)),"",IF('T203'!B2564="","",'T203'!B2564))</f>
        <v/>
      </c>
      <c r="AM2564" s="216" t="str">
        <f>IF(ISERROR(IF('T203'!K2564="","",'T203'!K2564)),"",IF('T203'!K2564="","",'T203'!K2564))</f>
        <v/>
      </c>
    </row>
    <row r="2565" spans="38:39">
      <c r="AL2565" s="216" t="str">
        <f>IF(ISERROR(IF('T203'!B2565="","",'T203'!B2565)),"",IF('T203'!B2565="","",'T203'!B2565))</f>
        <v/>
      </c>
      <c r="AM2565" s="216" t="str">
        <f>IF(ISERROR(IF('T203'!K2565="","",'T203'!K2565)),"",IF('T203'!K2565="","",'T203'!K2565))</f>
        <v/>
      </c>
    </row>
    <row r="2566" spans="38:39">
      <c r="AL2566" s="216" t="str">
        <f>IF(ISERROR(IF('T203'!B2566="","",'T203'!B2566)),"",IF('T203'!B2566="","",'T203'!B2566))</f>
        <v/>
      </c>
      <c r="AM2566" s="216" t="str">
        <f>IF(ISERROR(IF('T203'!K2566="","",'T203'!K2566)),"",IF('T203'!K2566="","",'T203'!K2566))</f>
        <v/>
      </c>
    </row>
    <row r="2567" spans="38:39">
      <c r="AL2567" s="216" t="str">
        <f>IF(ISERROR(IF('T203'!B2567="","",'T203'!B2567)),"",IF('T203'!B2567="","",'T203'!B2567))</f>
        <v/>
      </c>
      <c r="AM2567" s="216" t="str">
        <f>IF(ISERROR(IF('T203'!K2567="","",'T203'!K2567)),"",IF('T203'!K2567="","",'T203'!K2567))</f>
        <v/>
      </c>
    </row>
    <row r="2568" spans="38:39">
      <c r="AL2568" s="216" t="str">
        <f>IF(ISERROR(IF('T203'!B2568="","",'T203'!B2568)),"",IF('T203'!B2568="","",'T203'!B2568))</f>
        <v/>
      </c>
      <c r="AM2568" s="216" t="str">
        <f>IF(ISERROR(IF('T203'!K2568="","",'T203'!K2568)),"",IF('T203'!K2568="","",'T203'!K2568))</f>
        <v/>
      </c>
    </row>
    <row r="2569" spans="38:39">
      <c r="AL2569" s="216" t="str">
        <f>IF(ISERROR(IF('T203'!B2569="","",'T203'!B2569)),"",IF('T203'!B2569="","",'T203'!B2569))</f>
        <v/>
      </c>
      <c r="AM2569" s="216" t="str">
        <f>IF(ISERROR(IF('T203'!K2569="","",'T203'!K2569)),"",IF('T203'!K2569="","",'T203'!K2569))</f>
        <v/>
      </c>
    </row>
    <row r="2570" spans="38:39">
      <c r="AL2570" s="216" t="str">
        <f>IF(ISERROR(IF('T203'!B2570="","",'T203'!B2570)),"",IF('T203'!B2570="","",'T203'!B2570))</f>
        <v/>
      </c>
      <c r="AM2570" s="216" t="str">
        <f>IF(ISERROR(IF('T203'!K2570="","",'T203'!K2570)),"",IF('T203'!K2570="","",'T203'!K2570))</f>
        <v/>
      </c>
    </row>
    <row r="2571" spans="38:39">
      <c r="AL2571" s="216" t="str">
        <f>IF(ISERROR(IF('T203'!B2571="","",'T203'!B2571)),"",IF('T203'!B2571="","",'T203'!B2571))</f>
        <v/>
      </c>
      <c r="AM2571" s="216" t="str">
        <f>IF(ISERROR(IF('T203'!K2571="","",'T203'!K2571)),"",IF('T203'!K2571="","",'T203'!K2571))</f>
        <v/>
      </c>
    </row>
    <row r="2572" spans="38:39">
      <c r="AL2572" s="216" t="str">
        <f>IF(ISERROR(IF('T203'!B2572="","",'T203'!B2572)),"",IF('T203'!B2572="","",'T203'!B2572))</f>
        <v/>
      </c>
      <c r="AM2572" s="216" t="str">
        <f>IF(ISERROR(IF('T203'!K2572="","",'T203'!K2572)),"",IF('T203'!K2572="","",'T203'!K2572))</f>
        <v/>
      </c>
    </row>
    <row r="2573" spans="38:39">
      <c r="AL2573" s="216" t="str">
        <f>IF(ISERROR(IF('T203'!B2573="","",'T203'!B2573)),"",IF('T203'!B2573="","",'T203'!B2573))</f>
        <v/>
      </c>
      <c r="AM2573" s="216" t="str">
        <f>IF(ISERROR(IF('T203'!K2573="","",'T203'!K2573)),"",IF('T203'!K2573="","",'T203'!K2573))</f>
        <v/>
      </c>
    </row>
    <row r="2574" spans="38:39">
      <c r="AL2574" s="216" t="str">
        <f>IF(ISERROR(IF('T203'!B2574="","",'T203'!B2574)),"",IF('T203'!B2574="","",'T203'!B2574))</f>
        <v/>
      </c>
      <c r="AM2574" s="216" t="str">
        <f>IF(ISERROR(IF('T203'!K2574="","",'T203'!K2574)),"",IF('T203'!K2574="","",'T203'!K2574))</f>
        <v/>
      </c>
    </row>
    <row r="2575" spans="38:39">
      <c r="AL2575" s="216" t="str">
        <f>IF(ISERROR(IF('T203'!B2575="","",'T203'!B2575)),"",IF('T203'!B2575="","",'T203'!B2575))</f>
        <v/>
      </c>
      <c r="AM2575" s="216" t="str">
        <f>IF(ISERROR(IF('T203'!K2575="","",'T203'!K2575)),"",IF('T203'!K2575="","",'T203'!K2575))</f>
        <v/>
      </c>
    </row>
    <row r="2576" spans="38:39">
      <c r="AL2576" s="216" t="str">
        <f>IF(ISERROR(IF('T203'!B2576="","",'T203'!B2576)),"",IF('T203'!B2576="","",'T203'!B2576))</f>
        <v/>
      </c>
      <c r="AM2576" s="216" t="str">
        <f>IF(ISERROR(IF('T203'!K2576="","",'T203'!K2576)),"",IF('T203'!K2576="","",'T203'!K2576))</f>
        <v/>
      </c>
    </row>
    <row r="2577" spans="38:39">
      <c r="AL2577" s="216" t="str">
        <f>IF(ISERROR(IF('T203'!B2577="","",'T203'!B2577)),"",IF('T203'!B2577="","",'T203'!B2577))</f>
        <v/>
      </c>
      <c r="AM2577" s="216" t="str">
        <f>IF(ISERROR(IF('T203'!K2577="","",'T203'!K2577)),"",IF('T203'!K2577="","",'T203'!K2577))</f>
        <v/>
      </c>
    </row>
    <row r="2578" spans="38:39">
      <c r="AL2578" s="216" t="str">
        <f>IF(ISERROR(IF('T203'!B2578="","",'T203'!B2578)),"",IF('T203'!B2578="","",'T203'!B2578))</f>
        <v/>
      </c>
      <c r="AM2578" s="216" t="str">
        <f>IF(ISERROR(IF('T203'!K2578="","",'T203'!K2578)),"",IF('T203'!K2578="","",'T203'!K2578))</f>
        <v/>
      </c>
    </row>
    <row r="2579" spans="38:39">
      <c r="AL2579" s="216" t="str">
        <f>IF(ISERROR(IF('T203'!B2579="","",'T203'!B2579)),"",IF('T203'!B2579="","",'T203'!B2579))</f>
        <v/>
      </c>
      <c r="AM2579" s="216" t="str">
        <f>IF(ISERROR(IF('T203'!K2579="","",'T203'!K2579)),"",IF('T203'!K2579="","",'T203'!K2579))</f>
        <v/>
      </c>
    </row>
    <row r="2580" spans="38:39">
      <c r="AL2580" s="216" t="str">
        <f>IF(ISERROR(IF('T203'!B2580="","",'T203'!B2580)),"",IF('T203'!B2580="","",'T203'!B2580))</f>
        <v/>
      </c>
      <c r="AM2580" s="216" t="str">
        <f>IF(ISERROR(IF('T203'!K2580="","",'T203'!K2580)),"",IF('T203'!K2580="","",'T203'!K2580))</f>
        <v/>
      </c>
    </row>
    <row r="2581" spans="38:39">
      <c r="AL2581" s="216" t="str">
        <f>IF(ISERROR(IF('T203'!B2581="","",'T203'!B2581)),"",IF('T203'!B2581="","",'T203'!B2581))</f>
        <v/>
      </c>
      <c r="AM2581" s="216" t="str">
        <f>IF(ISERROR(IF('T203'!K2581="","",'T203'!K2581)),"",IF('T203'!K2581="","",'T203'!K2581))</f>
        <v/>
      </c>
    </row>
    <row r="2582" spans="38:39">
      <c r="AL2582" s="216" t="str">
        <f>IF(ISERROR(IF('T203'!B2582="","",'T203'!B2582)),"",IF('T203'!B2582="","",'T203'!B2582))</f>
        <v/>
      </c>
      <c r="AM2582" s="216" t="str">
        <f>IF(ISERROR(IF('T203'!K2582="","",'T203'!K2582)),"",IF('T203'!K2582="","",'T203'!K2582))</f>
        <v/>
      </c>
    </row>
    <row r="2583" spans="38:39">
      <c r="AL2583" s="216" t="str">
        <f>IF(ISERROR(IF('T203'!B2583="","",'T203'!B2583)),"",IF('T203'!B2583="","",'T203'!B2583))</f>
        <v/>
      </c>
      <c r="AM2583" s="216" t="str">
        <f>IF(ISERROR(IF('T203'!K2583="","",'T203'!K2583)),"",IF('T203'!K2583="","",'T203'!K2583))</f>
        <v/>
      </c>
    </row>
    <row r="2584" spans="38:39">
      <c r="AL2584" s="216" t="str">
        <f>IF(ISERROR(IF('T203'!B2584="","",'T203'!B2584)),"",IF('T203'!B2584="","",'T203'!B2584))</f>
        <v/>
      </c>
      <c r="AM2584" s="216" t="str">
        <f>IF(ISERROR(IF('T203'!K2584="","",'T203'!K2584)),"",IF('T203'!K2584="","",'T203'!K2584))</f>
        <v/>
      </c>
    </row>
    <row r="2585" spans="38:39">
      <c r="AL2585" s="216" t="str">
        <f>IF(ISERROR(IF('T203'!B2585="","",'T203'!B2585)),"",IF('T203'!B2585="","",'T203'!B2585))</f>
        <v/>
      </c>
      <c r="AM2585" s="216" t="str">
        <f>IF(ISERROR(IF('T203'!K2585="","",'T203'!K2585)),"",IF('T203'!K2585="","",'T203'!K2585))</f>
        <v/>
      </c>
    </row>
    <row r="2586" spans="38:39">
      <c r="AL2586" s="216" t="str">
        <f>IF(ISERROR(IF('T203'!B2586="","",'T203'!B2586)),"",IF('T203'!B2586="","",'T203'!B2586))</f>
        <v/>
      </c>
      <c r="AM2586" s="216" t="str">
        <f>IF(ISERROR(IF('T203'!K2586="","",'T203'!K2586)),"",IF('T203'!K2586="","",'T203'!K2586))</f>
        <v/>
      </c>
    </row>
    <row r="2587" spans="38:39">
      <c r="AL2587" s="216" t="str">
        <f>IF(ISERROR(IF('T203'!B2587="","",'T203'!B2587)),"",IF('T203'!B2587="","",'T203'!B2587))</f>
        <v/>
      </c>
      <c r="AM2587" s="216" t="str">
        <f>IF(ISERROR(IF('T203'!K2587="","",'T203'!K2587)),"",IF('T203'!K2587="","",'T203'!K2587))</f>
        <v/>
      </c>
    </row>
    <row r="2588" spans="38:39">
      <c r="AL2588" s="216" t="str">
        <f>IF(ISERROR(IF('T203'!B2588="","",'T203'!B2588)),"",IF('T203'!B2588="","",'T203'!B2588))</f>
        <v/>
      </c>
      <c r="AM2588" s="216" t="str">
        <f>IF(ISERROR(IF('T203'!K2588="","",'T203'!K2588)),"",IF('T203'!K2588="","",'T203'!K2588))</f>
        <v/>
      </c>
    </row>
    <row r="2589" spans="38:39">
      <c r="AL2589" s="216" t="str">
        <f>IF(ISERROR(IF('T203'!B2589="","",'T203'!B2589)),"",IF('T203'!B2589="","",'T203'!B2589))</f>
        <v/>
      </c>
      <c r="AM2589" s="216" t="str">
        <f>IF(ISERROR(IF('T203'!K2589="","",'T203'!K2589)),"",IF('T203'!K2589="","",'T203'!K2589))</f>
        <v/>
      </c>
    </row>
    <row r="2590" spans="38:39">
      <c r="AL2590" s="216" t="str">
        <f>IF(ISERROR(IF('T203'!B2590="","",'T203'!B2590)),"",IF('T203'!B2590="","",'T203'!B2590))</f>
        <v/>
      </c>
      <c r="AM2590" s="216" t="str">
        <f>IF(ISERROR(IF('T203'!K2590="","",'T203'!K2590)),"",IF('T203'!K2590="","",'T203'!K2590))</f>
        <v/>
      </c>
    </row>
    <row r="2591" spans="38:39">
      <c r="AL2591" s="216" t="str">
        <f>IF(ISERROR(IF('T203'!B2591="","",'T203'!B2591)),"",IF('T203'!B2591="","",'T203'!B2591))</f>
        <v/>
      </c>
      <c r="AM2591" s="216" t="str">
        <f>IF(ISERROR(IF('T203'!K2591="","",'T203'!K2591)),"",IF('T203'!K2591="","",'T203'!K2591))</f>
        <v/>
      </c>
    </row>
    <row r="2592" spans="38:39">
      <c r="AL2592" s="216" t="str">
        <f>IF(ISERROR(IF('T203'!B2592="","",'T203'!B2592)),"",IF('T203'!B2592="","",'T203'!B2592))</f>
        <v/>
      </c>
      <c r="AM2592" s="216" t="str">
        <f>IF(ISERROR(IF('T203'!K2592="","",'T203'!K2592)),"",IF('T203'!K2592="","",'T203'!K2592))</f>
        <v/>
      </c>
    </row>
    <row r="2593" spans="38:39">
      <c r="AL2593" s="216" t="str">
        <f>IF(ISERROR(IF('T203'!B2593="","",'T203'!B2593)),"",IF('T203'!B2593="","",'T203'!B2593))</f>
        <v/>
      </c>
      <c r="AM2593" s="216" t="str">
        <f>IF(ISERROR(IF('T203'!K2593="","",'T203'!K2593)),"",IF('T203'!K2593="","",'T203'!K2593))</f>
        <v/>
      </c>
    </row>
    <row r="2594" spans="38:39">
      <c r="AL2594" s="216" t="str">
        <f>IF(ISERROR(IF('T203'!B2594="","",'T203'!B2594)),"",IF('T203'!B2594="","",'T203'!B2594))</f>
        <v/>
      </c>
      <c r="AM2594" s="216" t="str">
        <f>IF(ISERROR(IF('T203'!K2594="","",'T203'!K2594)),"",IF('T203'!K2594="","",'T203'!K2594))</f>
        <v/>
      </c>
    </row>
    <row r="2595" spans="38:39">
      <c r="AL2595" s="216" t="str">
        <f>IF(ISERROR(IF('T203'!B2595="","",'T203'!B2595)),"",IF('T203'!B2595="","",'T203'!B2595))</f>
        <v/>
      </c>
      <c r="AM2595" s="216" t="str">
        <f>IF(ISERROR(IF('T203'!K2595="","",'T203'!K2595)),"",IF('T203'!K2595="","",'T203'!K2595))</f>
        <v/>
      </c>
    </row>
    <row r="2596" spans="38:39">
      <c r="AL2596" s="216" t="str">
        <f>IF(ISERROR(IF('T203'!B2596="","",'T203'!B2596)),"",IF('T203'!B2596="","",'T203'!B2596))</f>
        <v/>
      </c>
      <c r="AM2596" s="216" t="str">
        <f>IF(ISERROR(IF('T203'!K2596="","",'T203'!K2596)),"",IF('T203'!K2596="","",'T203'!K2596))</f>
        <v/>
      </c>
    </row>
    <row r="2597" spans="38:39">
      <c r="AL2597" s="216" t="str">
        <f>IF(ISERROR(IF('T203'!B2597="","",'T203'!B2597)),"",IF('T203'!B2597="","",'T203'!B2597))</f>
        <v/>
      </c>
      <c r="AM2597" s="216" t="str">
        <f>IF(ISERROR(IF('T203'!K2597="","",'T203'!K2597)),"",IF('T203'!K2597="","",'T203'!K2597))</f>
        <v/>
      </c>
    </row>
    <row r="2598" spans="38:39">
      <c r="AL2598" s="216" t="str">
        <f>IF(ISERROR(IF('T203'!B2598="","",'T203'!B2598)),"",IF('T203'!B2598="","",'T203'!B2598))</f>
        <v/>
      </c>
      <c r="AM2598" s="216" t="str">
        <f>IF(ISERROR(IF('T203'!K2598="","",'T203'!K2598)),"",IF('T203'!K2598="","",'T203'!K2598))</f>
        <v/>
      </c>
    </row>
    <row r="2599" spans="38:39">
      <c r="AL2599" s="216" t="str">
        <f>IF(ISERROR(IF('T203'!B2599="","",'T203'!B2599)),"",IF('T203'!B2599="","",'T203'!B2599))</f>
        <v/>
      </c>
      <c r="AM2599" s="216" t="str">
        <f>IF(ISERROR(IF('T203'!K2599="","",'T203'!K2599)),"",IF('T203'!K2599="","",'T203'!K2599))</f>
        <v/>
      </c>
    </row>
    <row r="2600" spans="38:39">
      <c r="AL2600" s="216" t="str">
        <f>IF(ISERROR(IF('T203'!B2600="","",'T203'!B2600)),"",IF('T203'!B2600="","",'T203'!B2600))</f>
        <v/>
      </c>
      <c r="AM2600" s="216" t="str">
        <f>IF(ISERROR(IF('T203'!K2600="","",'T203'!K2600)),"",IF('T203'!K2600="","",'T203'!K2600))</f>
        <v/>
      </c>
    </row>
    <row r="2601" spans="38:39">
      <c r="AL2601" s="216" t="str">
        <f>IF(ISERROR(IF('T203'!B2601="","",'T203'!B2601)),"",IF('T203'!B2601="","",'T203'!B2601))</f>
        <v/>
      </c>
      <c r="AM2601" s="216" t="str">
        <f>IF(ISERROR(IF('T203'!K2601="","",'T203'!K2601)),"",IF('T203'!K2601="","",'T203'!K2601))</f>
        <v/>
      </c>
    </row>
    <row r="2602" spans="38:39">
      <c r="AL2602" s="216" t="str">
        <f>IF(ISERROR(IF('T203'!B2602="","",'T203'!B2602)),"",IF('T203'!B2602="","",'T203'!B2602))</f>
        <v/>
      </c>
      <c r="AM2602" s="216" t="str">
        <f>IF(ISERROR(IF('T203'!K2602="","",'T203'!K2602)),"",IF('T203'!K2602="","",'T203'!K2602))</f>
        <v/>
      </c>
    </row>
    <row r="2603" spans="38:39">
      <c r="AL2603" s="216" t="str">
        <f>IF(ISERROR(IF('T203'!B2603="","",'T203'!B2603)),"",IF('T203'!B2603="","",'T203'!B2603))</f>
        <v/>
      </c>
      <c r="AM2603" s="216" t="str">
        <f>IF(ISERROR(IF('T203'!K2603="","",'T203'!K2603)),"",IF('T203'!K2603="","",'T203'!K2603))</f>
        <v/>
      </c>
    </row>
    <row r="2604" spans="38:39">
      <c r="AL2604" s="216" t="str">
        <f>IF(ISERROR(IF('T203'!B2604="","",'T203'!B2604)),"",IF('T203'!B2604="","",'T203'!B2604))</f>
        <v/>
      </c>
      <c r="AM2604" s="216" t="str">
        <f>IF(ISERROR(IF('T203'!K2604="","",'T203'!K2604)),"",IF('T203'!K2604="","",'T203'!K2604))</f>
        <v/>
      </c>
    </row>
    <row r="2605" spans="38:39">
      <c r="AL2605" s="216" t="str">
        <f>IF(ISERROR(IF('T203'!B2605="","",'T203'!B2605)),"",IF('T203'!B2605="","",'T203'!B2605))</f>
        <v/>
      </c>
      <c r="AM2605" s="216" t="str">
        <f>IF(ISERROR(IF('T203'!K2605="","",'T203'!K2605)),"",IF('T203'!K2605="","",'T203'!K2605))</f>
        <v/>
      </c>
    </row>
    <row r="2606" spans="38:39">
      <c r="AL2606" s="216" t="str">
        <f>IF(ISERROR(IF('T203'!B2606="","",'T203'!B2606)),"",IF('T203'!B2606="","",'T203'!B2606))</f>
        <v/>
      </c>
      <c r="AM2606" s="216" t="str">
        <f>IF(ISERROR(IF('T203'!K2606="","",'T203'!K2606)),"",IF('T203'!K2606="","",'T203'!K2606))</f>
        <v/>
      </c>
    </row>
    <row r="2607" spans="38:39">
      <c r="AL2607" s="216" t="str">
        <f>IF(ISERROR(IF('T203'!B2607="","",'T203'!B2607)),"",IF('T203'!B2607="","",'T203'!B2607))</f>
        <v/>
      </c>
      <c r="AM2607" s="216" t="str">
        <f>IF(ISERROR(IF('T203'!K2607="","",'T203'!K2607)),"",IF('T203'!K2607="","",'T203'!K2607))</f>
        <v/>
      </c>
    </row>
    <row r="2608" spans="38:39">
      <c r="AL2608" s="216" t="str">
        <f>IF(ISERROR(IF('T203'!B2608="","",'T203'!B2608)),"",IF('T203'!B2608="","",'T203'!B2608))</f>
        <v/>
      </c>
      <c r="AM2608" s="216" t="str">
        <f>IF(ISERROR(IF('T203'!K2608="","",'T203'!K2608)),"",IF('T203'!K2608="","",'T203'!K2608))</f>
        <v/>
      </c>
    </row>
    <row r="2609" spans="38:39">
      <c r="AL2609" s="216" t="str">
        <f>IF(ISERROR(IF('T203'!B2609="","",'T203'!B2609)),"",IF('T203'!B2609="","",'T203'!B2609))</f>
        <v/>
      </c>
      <c r="AM2609" s="216" t="str">
        <f>IF(ISERROR(IF('T203'!K2609="","",'T203'!K2609)),"",IF('T203'!K2609="","",'T203'!K2609))</f>
        <v/>
      </c>
    </row>
    <row r="2610" spans="38:39">
      <c r="AL2610" s="216" t="str">
        <f>IF(ISERROR(IF('T203'!B2610="","",'T203'!B2610)),"",IF('T203'!B2610="","",'T203'!B2610))</f>
        <v/>
      </c>
      <c r="AM2610" s="216" t="str">
        <f>IF(ISERROR(IF('T203'!K2610="","",'T203'!K2610)),"",IF('T203'!K2610="","",'T203'!K2610))</f>
        <v/>
      </c>
    </row>
    <row r="2611" spans="38:39">
      <c r="AL2611" s="216" t="str">
        <f>IF(ISERROR(IF('T203'!B2611="","",'T203'!B2611)),"",IF('T203'!B2611="","",'T203'!B2611))</f>
        <v/>
      </c>
      <c r="AM2611" s="216" t="str">
        <f>IF(ISERROR(IF('T203'!K2611="","",'T203'!K2611)),"",IF('T203'!K2611="","",'T203'!K2611))</f>
        <v/>
      </c>
    </row>
    <row r="2612" spans="38:39">
      <c r="AL2612" s="216" t="str">
        <f>IF(ISERROR(IF('T203'!B2612="","",'T203'!B2612)),"",IF('T203'!B2612="","",'T203'!B2612))</f>
        <v/>
      </c>
      <c r="AM2612" s="216" t="str">
        <f>IF(ISERROR(IF('T203'!K2612="","",'T203'!K2612)),"",IF('T203'!K2612="","",'T203'!K2612))</f>
        <v/>
      </c>
    </row>
    <row r="2613" spans="38:39">
      <c r="AL2613" s="216" t="str">
        <f>IF(ISERROR(IF('T203'!B2613="","",'T203'!B2613)),"",IF('T203'!B2613="","",'T203'!B2613))</f>
        <v/>
      </c>
      <c r="AM2613" s="216" t="str">
        <f>IF(ISERROR(IF('T203'!K2613="","",'T203'!K2613)),"",IF('T203'!K2613="","",'T203'!K2613))</f>
        <v/>
      </c>
    </row>
    <row r="2614" spans="38:39">
      <c r="AL2614" s="216" t="str">
        <f>IF(ISERROR(IF('T203'!B2614="","",'T203'!B2614)),"",IF('T203'!B2614="","",'T203'!B2614))</f>
        <v/>
      </c>
      <c r="AM2614" s="216" t="str">
        <f>IF(ISERROR(IF('T203'!K2614="","",'T203'!K2614)),"",IF('T203'!K2614="","",'T203'!K2614))</f>
        <v/>
      </c>
    </row>
    <row r="2615" spans="38:39">
      <c r="AL2615" s="216" t="str">
        <f>IF(ISERROR(IF('T203'!B2615="","",'T203'!B2615)),"",IF('T203'!B2615="","",'T203'!B2615))</f>
        <v/>
      </c>
      <c r="AM2615" s="216" t="str">
        <f>IF(ISERROR(IF('T203'!K2615="","",'T203'!K2615)),"",IF('T203'!K2615="","",'T203'!K2615))</f>
        <v/>
      </c>
    </row>
    <row r="2616" spans="38:39">
      <c r="AL2616" s="216" t="str">
        <f>IF(ISERROR(IF('T203'!B2616="","",'T203'!B2616)),"",IF('T203'!B2616="","",'T203'!B2616))</f>
        <v/>
      </c>
      <c r="AM2616" s="216" t="str">
        <f>IF(ISERROR(IF('T203'!K2616="","",'T203'!K2616)),"",IF('T203'!K2616="","",'T203'!K2616))</f>
        <v/>
      </c>
    </row>
    <row r="2617" spans="38:39">
      <c r="AL2617" s="216" t="str">
        <f>IF(ISERROR(IF('T203'!B2617="","",'T203'!B2617)),"",IF('T203'!B2617="","",'T203'!B2617))</f>
        <v/>
      </c>
      <c r="AM2617" s="216" t="str">
        <f>IF(ISERROR(IF('T203'!K2617="","",'T203'!K2617)),"",IF('T203'!K2617="","",'T203'!K2617))</f>
        <v/>
      </c>
    </row>
  </sheetData>
  <sheetProtection selectLockedCells="1"/>
  <mergeCells count="107">
    <mergeCell ref="C5:G5"/>
    <mergeCell ref="C6:G6"/>
    <mergeCell ref="C7:G7"/>
    <mergeCell ref="C8:G8"/>
    <mergeCell ref="C9:G9"/>
    <mergeCell ref="O42:Q42"/>
    <mergeCell ref="J43:N43"/>
    <mergeCell ref="B32:D32"/>
    <mergeCell ref="M41:N41"/>
    <mergeCell ref="O41:P41"/>
    <mergeCell ref="C11:G11"/>
    <mergeCell ref="J20:K20"/>
    <mergeCell ref="J21:K21"/>
    <mergeCell ref="J22:K22"/>
    <mergeCell ref="J23:K23"/>
    <mergeCell ref="C16:K16"/>
    <mergeCell ref="I27:M27"/>
    <mergeCell ref="I26:M26"/>
    <mergeCell ref="J40:L40"/>
    <mergeCell ref="O43:Q43"/>
    <mergeCell ref="B39:H39"/>
    <mergeCell ref="J41:L41"/>
    <mergeCell ref="N27:O27"/>
    <mergeCell ref="C10:G10"/>
    <mergeCell ref="A176:C176"/>
    <mergeCell ref="A177:C177"/>
    <mergeCell ref="E181:F181"/>
    <mergeCell ref="A158:C158"/>
    <mergeCell ref="A159:C159"/>
    <mergeCell ref="A161:C161"/>
    <mergeCell ref="J42:N42"/>
    <mergeCell ref="E188:F188"/>
    <mergeCell ref="A174:C174"/>
    <mergeCell ref="A162:C162"/>
    <mergeCell ref="A163:C163"/>
    <mergeCell ref="A164:C164"/>
    <mergeCell ref="A165:C165"/>
    <mergeCell ref="A166:C166"/>
    <mergeCell ref="A167:C167"/>
    <mergeCell ref="A168:C168"/>
    <mergeCell ref="A170:C170"/>
    <mergeCell ref="A171:C171"/>
    <mergeCell ref="A172:C172"/>
    <mergeCell ref="A173:C173"/>
    <mergeCell ref="E182:F182"/>
    <mergeCell ref="E184:F184"/>
    <mergeCell ref="E185:F185"/>
    <mergeCell ref="E186:F186"/>
    <mergeCell ref="E187:F187"/>
    <mergeCell ref="E183:F183"/>
    <mergeCell ref="L2:M2"/>
    <mergeCell ref="E3:K3"/>
    <mergeCell ref="L3:M3"/>
    <mergeCell ref="N3:P3"/>
    <mergeCell ref="E2:K2"/>
    <mergeCell ref="O40:P40"/>
    <mergeCell ref="C17:H17"/>
    <mergeCell ref="C18:H18"/>
    <mergeCell ref="C20:H20"/>
    <mergeCell ref="C21:H21"/>
    <mergeCell ref="C22:H22"/>
    <mergeCell ref="C23:H23"/>
    <mergeCell ref="J18:K18"/>
    <mergeCell ref="J39:L39"/>
    <mergeCell ref="C26:E26"/>
    <mergeCell ref="C27:E27"/>
    <mergeCell ref="N26:O26"/>
    <mergeCell ref="C12:G12"/>
    <mergeCell ref="N4:P4"/>
    <mergeCell ref="M40:N40"/>
    <mergeCell ref="A175:C175"/>
    <mergeCell ref="M39:N39"/>
    <mergeCell ref="O39:P39"/>
    <mergeCell ref="H5:J5"/>
    <mergeCell ref="H6:J6"/>
    <mergeCell ref="K6:P6"/>
    <mergeCell ref="K10:P10"/>
    <mergeCell ref="H12:P14"/>
    <mergeCell ref="K5:P5"/>
    <mergeCell ref="K8:P8"/>
    <mergeCell ref="K9:P9"/>
    <mergeCell ref="H11:P11"/>
    <mergeCell ref="J37:Q37"/>
    <mergeCell ref="J19:K19"/>
    <mergeCell ref="J38:L38"/>
    <mergeCell ref="M38:N38"/>
    <mergeCell ref="O38:P38"/>
    <mergeCell ref="B28:P28"/>
    <mergeCell ref="I30:I31"/>
    <mergeCell ref="H30:H31"/>
    <mergeCell ref="G30:G31"/>
    <mergeCell ref="F30:F31"/>
    <mergeCell ref="E30:E31"/>
    <mergeCell ref="B30:D31"/>
    <mergeCell ref="C19:D19"/>
    <mergeCell ref="C13:G13"/>
    <mergeCell ref="C14:G14"/>
    <mergeCell ref="H7:J7"/>
    <mergeCell ref="H8:J8"/>
    <mergeCell ref="H9:J9"/>
    <mergeCell ref="H10:J10"/>
    <mergeCell ref="K7:P7"/>
    <mergeCell ref="B33:D33"/>
    <mergeCell ref="B34:D34"/>
    <mergeCell ref="B25:P25"/>
    <mergeCell ref="E19:H19"/>
    <mergeCell ref="C15:G15"/>
  </mergeCells>
  <conditionalFormatting sqref="I66">
    <cfRule type="expression" dxfId="21" priority="36" stopIfTrue="1">
      <formula>AND(#REF!&gt;0,#REF!&lt;&gt;"",ISERROR(#REF!))</formula>
    </cfRule>
  </conditionalFormatting>
  <conditionalFormatting sqref="I65">
    <cfRule type="expression" dxfId="20" priority="39" stopIfTrue="1">
      <formula>AND(#REF!&gt;0,#REF!&lt;&gt;"",ISERROR(#REF!))</formula>
    </cfRule>
  </conditionalFormatting>
  <conditionalFormatting sqref="G27">
    <cfRule type="expression" dxfId="19" priority="10" stopIfTrue="1">
      <formula>($BG$3=0)</formula>
    </cfRule>
    <cfRule type="expression" dxfId="18" priority="11" stopIfTrue="1">
      <formula>($BG$3=1)</formula>
    </cfRule>
  </conditionalFormatting>
  <conditionalFormatting sqref="N27:O27">
    <cfRule type="expression" dxfId="17" priority="46">
      <formula>AND($B$27&lt;&gt;"",ISERROR(MATCH($N$27,INDIRECT(BA5),0)))</formula>
    </cfRule>
  </conditionalFormatting>
  <conditionalFormatting sqref="C27">
    <cfRule type="expression" dxfId="16" priority="47">
      <formula>AND($B27&lt;&gt;"",$C27="")</formula>
    </cfRule>
  </conditionalFormatting>
  <conditionalFormatting sqref="C13">
    <cfRule type="expression" dxfId="15" priority="3">
      <formula>$C$13=""</formula>
    </cfRule>
  </conditionalFormatting>
  <conditionalFormatting sqref="V37:AC37">
    <cfRule type="expression" dxfId="14" priority="71">
      <formula>V$37="Out"</formula>
    </cfRule>
  </conditionalFormatting>
  <conditionalFormatting sqref="I34:P34">
    <cfRule type="expression" dxfId="13" priority="72">
      <formula>V$37="Out"</formula>
    </cfRule>
  </conditionalFormatting>
  <conditionalFormatting sqref="C15">
    <cfRule type="expression" dxfId="12" priority="1">
      <formula>$C$15=""</formula>
    </cfRule>
  </conditionalFormatting>
  <dataValidations count="10">
    <dataValidation type="list" allowBlank="1" showInputMessage="1" showErrorMessage="1" sqref="N27" xr:uid="{00000000-0002-0000-0100-000000000000}">
      <formula1>INDIRECT(BA5)</formula1>
    </dataValidation>
    <dataValidation type="decimal" allowBlank="1" showInputMessage="1" showErrorMessage="1" sqref="E32:P34 V35:AC36" xr:uid="{00000000-0002-0000-0100-000001000000}">
      <formula1>0</formula1>
      <formula2>100</formula2>
    </dataValidation>
    <dataValidation type="list" allowBlank="1" showInputMessage="1" showErrorMessage="1" sqref="H27" xr:uid="{00000000-0002-0000-0100-000002000000}">
      <formula1>$AK$2:$AK$3</formula1>
    </dataValidation>
    <dataValidation type="list" allowBlank="1" showInputMessage="1" showErrorMessage="1" sqref="B27" xr:uid="{00000000-0002-0000-0100-000003000000}">
      <formula1>$AL$2:$AL$2500</formula1>
    </dataValidation>
    <dataValidation type="list" allowBlank="1" showInputMessage="1" showErrorMessage="1" sqref="O27" xr:uid="{00000000-0002-0000-0100-000004000000}">
      <formula1>INDIRECT($BA$5)</formula1>
    </dataValidation>
    <dataValidation type="decimal" operator="greaterThanOrEqual" allowBlank="1" showInputMessage="1" showErrorMessage="1" sqref="C13:C14" xr:uid="{00000000-0002-0000-0100-000005000000}">
      <formula1>0</formula1>
    </dataValidation>
    <dataValidation type="list" allowBlank="1" showInputMessage="1" showErrorMessage="1" sqref="C7:G7" xr:uid="{00000000-0002-0000-0100-000006000000}">
      <formula1>$T$4:$T$111</formula1>
    </dataValidation>
    <dataValidation type="list" allowBlank="1" showInputMessage="1" showErrorMessage="1" sqref="E19:H19" xr:uid="{00000000-0002-0000-0100-000007000000}">
      <formula1>$V$7:$V$9</formula1>
    </dataValidation>
    <dataValidation type="list" operator="greaterThanOrEqual" allowBlank="1" showInputMessage="1" showErrorMessage="1" sqref="C15:G15" xr:uid="{00000000-0002-0000-0100-000008000000}">
      <formula1>$U$4:$U$6</formula1>
    </dataValidation>
    <dataValidation type="list" allowBlank="1" showInputMessage="1" showErrorMessage="1" sqref="C12:G12" xr:uid="{00000000-0002-0000-0100-000009000000}">
      <formula1>$S$1:$S$2</formula1>
    </dataValidation>
  </dataValidations>
  <printOptions horizontalCentered="1" verticalCentered="1"/>
  <pageMargins left="0.75" right="0.75" top="1" bottom="1" header="0.5" footer="0.5"/>
  <pageSetup scale="52" orientation="portrait" horizontalDpi="300" verticalDpi="300" r:id="rId1"/>
  <headerFooter alignWithMargins="0"/>
  <colBreaks count="1" manualBreakCount="1">
    <brk id="17" max="1048575" man="1"/>
  </colBreaks>
  <customProperties>
    <customPr name="SSCSheetTrackingNo" r:id="rId2"/>
  </customProperties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>
    <pageSetUpPr fitToPage="1"/>
  </sheetPr>
  <dimension ref="A1:CB109"/>
  <sheetViews>
    <sheetView showGridLines="0" showRowColHeaders="0" topLeftCell="A17" zoomScale="115" zoomScaleNormal="115" workbookViewId="0">
      <selection activeCell="C15" sqref="C15"/>
    </sheetView>
  </sheetViews>
  <sheetFormatPr defaultColWidth="9.15625" defaultRowHeight="12.3"/>
  <cols>
    <col min="1" max="1" width="4.41796875" style="38" customWidth="1"/>
    <col min="2" max="2" width="44.41796875" style="38" customWidth="1"/>
    <col min="3" max="3" width="33.41796875" style="38" customWidth="1"/>
    <col min="4" max="7" width="14.26171875" style="34" customWidth="1"/>
    <col min="8" max="26" width="9.15625" style="34"/>
    <col min="27" max="16384" width="9.15625" style="38"/>
  </cols>
  <sheetData>
    <row r="1" spans="1:80" ht="15">
      <c r="A1" s="32"/>
      <c r="B1" s="32"/>
      <c r="C1" s="32"/>
    </row>
    <row r="2" spans="1:80" ht="16" customHeight="1">
      <c r="A2" s="445" t="s">
        <v>1809</v>
      </c>
      <c r="B2" s="445"/>
      <c r="C2" s="445"/>
      <c r="D2" s="445"/>
      <c r="E2" s="445"/>
      <c r="F2" s="445"/>
      <c r="G2" s="445"/>
    </row>
    <row r="3" spans="1:80" ht="12" customHeight="1">
      <c r="A3" s="31"/>
      <c r="B3" s="31"/>
      <c r="C3" s="31"/>
    </row>
    <row r="4" spans="1:80" s="34" customFormat="1" ht="20.100000000000001" customHeight="1">
      <c r="A4" s="35"/>
      <c r="B4" s="452" t="s">
        <v>1810</v>
      </c>
      <c r="C4" s="453"/>
      <c r="D4" s="127" t="s">
        <v>62</v>
      </c>
      <c r="E4" s="127" t="s">
        <v>63</v>
      </c>
      <c r="F4" s="127" t="s">
        <v>64</v>
      </c>
      <c r="G4" s="127" t="s">
        <v>86</v>
      </c>
      <c r="AA4" s="38"/>
      <c r="AB4" s="38"/>
      <c r="AC4" s="38"/>
      <c r="AD4" s="38"/>
      <c r="AE4" s="38"/>
      <c r="AF4" s="38"/>
      <c r="AG4" s="38"/>
      <c r="AH4" s="38"/>
      <c r="AI4" s="38"/>
      <c r="AJ4" s="38"/>
      <c r="AK4" s="38"/>
      <c r="AL4" s="38"/>
      <c r="AM4" s="38"/>
      <c r="AN4" s="38"/>
      <c r="AO4" s="38"/>
      <c r="AP4" s="38"/>
      <c r="AQ4" s="38"/>
      <c r="AR4" s="38"/>
      <c r="AS4" s="38"/>
      <c r="AT4" s="38"/>
      <c r="AU4" s="38"/>
      <c r="AV4" s="38"/>
      <c r="AW4" s="38"/>
      <c r="AX4" s="38"/>
      <c r="AY4" s="38"/>
      <c r="AZ4" s="38"/>
      <c r="BA4" s="38"/>
      <c r="BB4" s="38"/>
      <c r="BC4" s="38"/>
      <c r="BD4" s="38"/>
      <c r="BE4" s="38"/>
      <c r="BF4" s="38"/>
      <c r="BG4" s="38"/>
      <c r="BH4" s="38"/>
      <c r="BI4" s="38"/>
      <c r="BJ4" s="38"/>
      <c r="BK4" s="38"/>
      <c r="BL4" s="38"/>
      <c r="BM4" s="38"/>
      <c r="BN4" s="38"/>
      <c r="BO4" s="38"/>
      <c r="BP4" s="38"/>
      <c r="BQ4" s="38"/>
      <c r="BR4" s="38"/>
      <c r="BS4" s="38"/>
      <c r="BT4" s="38"/>
      <c r="BU4" s="38"/>
      <c r="BV4" s="38"/>
      <c r="BW4" s="38"/>
      <c r="BX4" s="38"/>
      <c r="BY4" s="38"/>
      <c r="BZ4" s="38"/>
      <c r="CA4" s="38"/>
      <c r="CB4" s="38"/>
    </row>
    <row r="5" spans="1:80" s="34" customFormat="1" ht="15.3">
      <c r="A5" s="36"/>
      <c r="B5" s="16" t="s">
        <v>1877</v>
      </c>
      <c r="C5" s="16" t="s">
        <v>59</v>
      </c>
      <c r="D5" s="16">
        <v>10</v>
      </c>
      <c r="E5" s="16"/>
      <c r="F5" s="314"/>
      <c r="G5" s="16" t="str">
        <f>IF(F5&gt;=D5,"Yes","No")</f>
        <v>No</v>
      </c>
    </row>
    <row r="6" spans="1:80" s="34" customFormat="1" ht="15.3">
      <c r="A6" s="36"/>
      <c r="B6" s="16" t="s">
        <v>1878</v>
      </c>
      <c r="C6" s="16" t="s">
        <v>59</v>
      </c>
      <c r="D6" s="16">
        <v>17</v>
      </c>
      <c r="E6" s="16"/>
      <c r="F6" s="314"/>
      <c r="G6" s="16" t="str">
        <f>IF(F6&gt;=D6,"Yes","No")</f>
        <v>No</v>
      </c>
    </row>
    <row r="7" spans="1:80" s="34" customFormat="1" ht="15.3">
      <c r="A7" s="36"/>
      <c r="B7" s="16" t="s">
        <v>1813</v>
      </c>
      <c r="C7" s="16" t="s">
        <v>70</v>
      </c>
      <c r="D7" s="16"/>
      <c r="E7" s="16">
        <v>50</v>
      </c>
      <c r="F7" s="314"/>
      <c r="G7" s="16" t="str">
        <f>IF(F7&lt;=E7,"Yes","No")</f>
        <v>Yes</v>
      </c>
    </row>
    <row r="8" spans="1:80" s="34" customFormat="1" ht="15.3">
      <c r="A8" s="36"/>
      <c r="B8" s="16" t="s">
        <v>1814</v>
      </c>
      <c r="C8" s="16" t="s">
        <v>73</v>
      </c>
      <c r="D8" s="18">
        <v>0.9</v>
      </c>
      <c r="E8" s="16"/>
      <c r="F8" s="315"/>
      <c r="G8" s="16" t="str">
        <f>IF(F8&gt;=D8,"Yes","No")</f>
        <v>No</v>
      </c>
    </row>
    <row r="9" spans="1:80" s="34" customFormat="1" ht="15.3">
      <c r="A9" s="36"/>
      <c r="B9" s="16" t="s">
        <v>1815</v>
      </c>
      <c r="C9" s="16" t="s">
        <v>76</v>
      </c>
      <c r="D9" s="16"/>
      <c r="E9" s="16">
        <v>50</v>
      </c>
      <c r="F9" s="314"/>
      <c r="G9" s="16" t="str">
        <f>IF(F9&lt;=E9,"Yes","No")</f>
        <v>Yes</v>
      </c>
    </row>
    <row r="10" spans="1:80" s="34" customFormat="1" ht="15.3">
      <c r="A10" s="36"/>
      <c r="B10" s="16" t="s">
        <v>1816</v>
      </c>
      <c r="C10" s="16" t="s">
        <v>76</v>
      </c>
      <c r="D10" s="16"/>
      <c r="E10" s="16">
        <v>75</v>
      </c>
      <c r="F10" s="314"/>
      <c r="G10" s="16" t="str">
        <f>IF(F10&lt;=E10,"Yes","No")</f>
        <v>Yes</v>
      </c>
    </row>
    <row r="11" spans="1:80" s="34" customFormat="1" ht="15.3">
      <c r="A11" s="36"/>
      <c r="B11" s="16" t="s">
        <v>1817</v>
      </c>
      <c r="C11" s="16" t="s">
        <v>79</v>
      </c>
      <c r="D11" s="16"/>
      <c r="E11" s="149">
        <v>5</v>
      </c>
      <c r="F11" s="314"/>
      <c r="G11" s="16" t="str">
        <f>IF(F11&lt;=E11,"Yes","No")</f>
        <v>Yes</v>
      </c>
    </row>
    <row r="12" spans="1:80" s="34" customFormat="1" ht="15.3">
      <c r="A12" s="36"/>
      <c r="B12" s="16" t="s">
        <v>80</v>
      </c>
      <c r="C12" s="16" t="s">
        <v>79</v>
      </c>
      <c r="D12" s="16"/>
      <c r="E12" s="16">
        <v>2.1</v>
      </c>
      <c r="F12" s="314"/>
      <c r="G12" s="16" t="str">
        <f>IF(F12&lt;=E12,"Yes","No")</f>
        <v>Yes</v>
      </c>
    </row>
    <row r="13" spans="1:80" s="34" customFormat="1" ht="15.3">
      <c r="A13" s="36"/>
      <c r="B13" s="16" t="s">
        <v>81</v>
      </c>
      <c r="C13" s="16" t="s">
        <v>1879</v>
      </c>
      <c r="D13" s="16" t="s">
        <v>82</v>
      </c>
      <c r="E13" s="16"/>
      <c r="F13" s="314"/>
      <c r="G13" s="16" t="s">
        <v>100</v>
      </c>
    </row>
    <row r="14" spans="1:80" s="34" customFormat="1" ht="15.3">
      <c r="A14" s="36"/>
      <c r="B14" s="16" t="s">
        <v>1818</v>
      </c>
      <c r="C14" s="16" t="s">
        <v>1879</v>
      </c>
      <c r="D14" s="16">
        <v>11</v>
      </c>
      <c r="E14" s="16"/>
      <c r="F14" s="314"/>
      <c r="G14" s="16" t="str">
        <f>IF(F14&gt;=D14,"Yes","No")</f>
        <v>No</v>
      </c>
    </row>
    <row r="15" spans="1:80" s="34" customFormat="1" ht="15.3">
      <c r="A15" s="36"/>
      <c r="B15" s="16" t="s">
        <v>1819</v>
      </c>
      <c r="C15" s="16" t="s">
        <v>84</v>
      </c>
      <c r="D15" s="16">
        <v>120</v>
      </c>
      <c r="E15" s="16"/>
      <c r="F15" s="314"/>
      <c r="G15" s="16" t="str">
        <f>IF(F15&gt;=D15,"Yes","No")</f>
        <v>No</v>
      </c>
    </row>
    <row r="16" spans="1:80" s="34" customFormat="1" ht="16.2">
      <c r="A16" s="36"/>
      <c r="B16" s="16" t="s">
        <v>1821</v>
      </c>
      <c r="C16" s="16" t="s">
        <v>1820</v>
      </c>
      <c r="D16" s="16">
        <v>135</v>
      </c>
      <c r="E16" s="16"/>
      <c r="F16" s="314"/>
      <c r="G16" s="16" t="str">
        <f>IF(F16&gt;=D16,"Yes","No")</f>
        <v>No</v>
      </c>
    </row>
    <row r="17" spans="1:7" s="34" customFormat="1" ht="16.5">
      <c r="A17" s="36"/>
      <c r="B17" s="452" t="s">
        <v>1811</v>
      </c>
      <c r="C17" s="453"/>
      <c r="D17" s="127" t="s">
        <v>62</v>
      </c>
      <c r="E17" s="127" t="s">
        <v>63</v>
      </c>
      <c r="F17" s="127" t="s">
        <v>64</v>
      </c>
      <c r="G17" s="127" t="s">
        <v>86</v>
      </c>
    </row>
    <row r="18" spans="1:7" s="34" customFormat="1" ht="15.3">
      <c r="A18" s="36"/>
      <c r="B18" s="446" t="s">
        <v>88</v>
      </c>
      <c r="C18" s="447"/>
      <c r="D18" s="19">
        <v>62</v>
      </c>
      <c r="E18" s="19"/>
      <c r="F18" s="314"/>
      <c r="G18" s="16" t="str">
        <f>IF(F18&gt;=D18,"Yes","No")</f>
        <v>No</v>
      </c>
    </row>
    <row r="19" spans="1:7" s="34" customFormat="1" ht="15.3">
      <c r="A19" s="36"/>
      <c r="B19" s="446" t="s">
        <v>87</v>
      </c>
      <c r="C19" s="447"/>
      <c r="D19" s="19"/>
      <c r="E19" s="19"/>
      <c r="F19" s="143" t="e">
        <f>Sheet1!L26</f>
        <v>#DIV/0!</v>
      </c>
      <c r="G19" s="16"/>
    </row>
    <row r="20" spans="1:7" s="34" customFormat="1" ht="15.3">
      <c r="A20" s="36"/>
      <c r="B20" s="446" t="s">
        <v>114</v>
      </c>
      <c r="C20" s="447"/>
      <c r="D20" s="19"/>
      <c r="E20" s="19"/>
      <c r="F20" s="143">
        <f>Sheet1!L27</f>
        <v>0</v>
      </c>
      <c r="G20" s="16"/>
    </row>
    <row r="21" spans="1:7" s="34" customFormat="1" ht="15.3">
      <c r="A21" s="36"/>
      <c r="B21" s="446" t="s">
        <v>58</v>
      </c>
      <c r="C21" s="447"/>
      <c r="D21" s="19">
        <v>10</v>
      </c>
      <c r="E21" s="19">
        <v>20</v>
      </c>
      <c r="F21" s="143" t="e">
        <f>Sheet1!L28</f>
        <v>#DIV/0!</v>
      </c>
      <c r="G21" s="16" t="e">
        <f>IF(AND(F21&gt;=D21,F21&lt;=E21),"Yes","No")</f>
        <v>#DIV/0!</v>
      </c>
    </row>
    <row r="22" spans="1:7" s="34" customFormat="1" ht="15.3">
      <c r="A22" s="36"/>
      <c r="B22" s="446" t="s">
        <v>34</v>
      </c>
      <c r="C22" s="447"/>
      <c r="D22" s="19">
        <v>6</v>
      </c>
      <c r="E22" s="19">
        <v>12</v>
      </c>
      <c r="F22" s="143">
        <f>Sheet1!L29</f>
        <v>0</v>
      </c>
      <c r="G22" s="16" t="str">
        <f>IF(AND(F22&gt;=D22,F22&lt;=E22),"Yes","No")</f>
        <v>No</v>
      </c>
    </row>
    <row r="23" spans="1:7" s="34" customFormat="1" ht="15.3">
      <c r="A23" s="36"/>
      <c r="B23" s="446" t="s">
        <v>35</v>
      </c>
      <c r="C23" s="447"/>
      <c r="D23" s="19">
        <v>0.5</v>
      </c>
      <c r="E23" s="19">
        <v>3</v>
      </c>
      <c r="F23" s="143">
        <f>Sheet1!L30</f>
        <v>0</v>
      </c>
      <c r="G23" s="16" t="str">
        <f>IF(AND(F23&gt;=D23,F23&lt;=E23),"Yes","No")</f>
        <v>No</v>
      </c>
    </row>
    <row r="24" spans="1:7" s="34" customFormat="1" ht="15.3">
      <c r="A24" s="36"/>
      <c r="B24" s="454" t="s">
        <v>92</v>
      </c>
      <c r="C24" s="455"/>
      <c r="D24" s="21">
        <v>3</v>
      </c>
      <c r="E24" s="13"/>
      <c r="F24" s="143">
        <f>Sheet1!L31</f>
        <v>0</v>
      </c>
      <c r="G24" s="16" t="str">
        <f>IF(F24&gt;=D24,"Yes","No")</f>
        <v>No</v>
      </c>
    </row>
    <row r="25" spans="1:7" s="34" customFormat="1" ht="15.75" customHeight="1">
      <c r="A25" s="36"/>
      <c r="B25" s="456" t="s">
        <v>93</v>
      </c>
      <c r="C25" s="457"/>
      <c r="D25" s="23">
        <f>IF(Inputs!C15&lt;&gt;Inputs!$U$4,'Mix Requirements'!E3,'Mix Requirements'!E2)</f>
        <v>60</v>
      </c>
      <c r="E25" s="24"/>
      <c r="F25" s="143" t="str">
        <f>Sheet1!L32</f>
        <v/>
      </c>
      <c r="G25" s="16" t="str">
        <f>IF(AND(F25&gt;=D25,F25&lt;&gt;""),"Yes","No")</f>
        <v>No</v>
      </c>
    </row>
    <row r="26" spans="1:7" s="34" customFormat="1" ht="15.75" customHeight="1">
      <c r="A26" s="36"/>
      <c r="B26" s="456" t="s">
        <v>94</v>
      </c>
      <c r="C26" s="457"/>
      <c r="D26" s="450">
        <f>IF(Inputs!C15=Inputs!$U$4,2,IF(Inputs!$C$15=Inputs!$U$5,4,5))</f>
        <v>2</v>
      </c>
      <c r="E26" s="451"/>
      <c r="F26" s="317" t="str">
        <f>Inputs!G27</f>
        <v/>
      </c>
      <c r="G26" s="16" t="str">
        <f>IF(F26&lt;=D26,"Yes","No")</f>
        <v>No</v>
      </c>
    </row>
    <row r="27" spans="1:7" s="34" customFormat="1" ht="15.75" customHeight="1">
      <c r="A27" s="36"/>
      <c r="B27" s="456" t="s">
        <v>95</v>
      </c>
      <c r="C27" s="457"/>
      <c r="D27" s="24"/>
      <c r="E27" s="24">
        <f>IF(Inputs!C15&lt;&gt;Inputs!$U$4,'Mix Requirements'!B3,'Mix Requirements'!B2)</f>
        <v>30</v>
      </c>
      <c r="F27" s="316"/>
      <c r="G27" s="16" t="str">
        <f>IF(AND(F27&lt;=E27,F27&lt;&gt;""),"Yes","No")</f>
        <v>No</v>
      </c>
    </row>
    <row r="28" spans="1:7" s="34" customFormat="1" ht="15.75" customHeight="1">
      <c r="A28" s="36"/>
      <c r="B28" s="456" t="s">
        <v>96</v>
      </c>
      <c r="C28" s="457"/>
      <c r="D28" s="24"/>
      <c r="E28" s="24">
        <v>10</v>
      </c>
      <c r="F28" s="316"/>
      <c r="G28" s="16" t="str">
        <f>IF(AND(F28&lt;=E28,F28&lt;&gt;""),"Yes","No")</f>
        <v>No</v>
      </c>
    </row>
    <row r="29" spans="1:7" s="34" customFormat="1" ht="15.3">
      <c r="A29" s="36"/>
      <c r="B29" s="444" t="s">
        <v>99</v>
      </c>
      <c r="C29" s="444"/>
      <c r="D29" s="446" t="str">
        <f>Inputs!V7</f>
        <v>Type 1 Portland Cement</v>
      </c>
      <c r="E29" s="447"/>
      <c r="F29" s="143">
        <f>Inputs!E19</f>
        <v>0</v>
      </c>
      <c r="G29" s="16" t="str">
        <f>IF(D29=F29,"Yes","No")</f>
        <v>No</v>
      </c>
    </row>
    <row r="30" spans="1:7" s="34" customFormat="1" ht="15.3">
      <c r="A30" s="36"/>
      <c r="B30" s="444" t="s">
        <v>16</v>
      </c>
      <c r="C30" s="444"/>
      <c r="D30" s="448" t="str">
        <f>Inputs!C12</f>
        <v>CSS-1H</v>
      </c>
      <c r="E30" s="449"/>
      <c r="F30" s="143" t="str">
        <f>Inputs!C12</f>
        <v>CSS-1H</v>
      </c>
      <c r="G30" s="16" t="str">
        <f>IF(D30=F30,"Yes","No")</f>
        <v>Yes</v>
      </c>
    </row>
    <row r="31" spans="1:7" s="34" customFormat="1" ht="15">
      <c r="A31" s="36"/>
    </row>
    <row r="32" spans="1:7" s="34" customFormat="1" ht="15">
      <c r="A32" s="36"/>
    </row>
    <row r="33" spans="1:1" s="34" customFormat="1" ht="15">
      <c r="A33" s="36"/>
    </row>
    <row r="34" spans="1:1" s="34" customFormat="1" ht="15">
      <c r="A34" s="36"/>
    </row>
    <row r="35" spans="1:1" s="34" customFormat="1" ht="15">
      <c r="A35" s="36"/>
    </row>
    <row r="36" spans="1:1" s="34" customFormat="1" ht="15">
      <c r="A36" s="36"/>
    </row>
    <row r="37" spans="1:1" s="34" customFormat="1" ht="15">
      <c r="A37" s="36"/>
    </row>
    <row r="38" spans="1:1" s="34" customFormat="1" ht="15">
      <c r="A38" s="36"/>
    </row>
    <row r="39" spans="1:1" s="34" customFormat="1" ht="15">
      <c r="A39" s="36"/>
    </row>
    <row r="40" spans="1:1" s="34" customFormat="1" ht="15">
      <c r="A40" s="36"/>
    </row>
    <row r="41" spans="1:1" s="34" customFormat="1" ht="15">
      <c r="A41" s="36"/>
    </row>
    <row r="42" spans="1:1" s="34" customFormat="1" ht="15">
      <c r="A42" s="36"/>
    </row>
    <row r="43" spans="1:1" s="34" customFormat="1" ht="15">
      <c r="A43" s="36"/>
    </row>
    <row r="44" spans="1:1" s="34" customFormat="1" ht="15">
      <c r="A44" s="36"/>
    </row>
    <row r="45" spans="1:1" s="34" customFormat="1" ht="15">
      <c r="A45" s="36"/>
    </row>
    <row r="46" spans="1:1" s="34" customFormat="1" ht="15">
      <c r="A46" s="36"/>
    </row>
    <row r="47" spans="1:1" s="34" customFormat="1" ht="15">
      <c r="A47" s="36"/>
    </row>
    <row r="48" spans="1:1" s="34" customFormat="1" ht="15">
      <c r="A48" s="36"/>
    </row>
    <row r="49" spans="1:1" s="34" customFormat="1" ht="15">
      <c r="A49" s="36"/>
    </row>
    <row r="50" spans="1:1" s="34" customFormat="1" ht="15">
      <c r="A50" s="36"/>
    </row>
    <row r="51" spans="1:1" s="34" customFormat="1" ht="15">
      <c r="A51" s="36"/>
    </row>
    <row r="52" spans="1:1" s="34" customFormat="1" ht="15">
      <c r="A52" s="36"/>
    </row>
    <row r="53" spans="1:1" s="34" customFormat="1" ht="15">
      <c r="A53" s="36"/>
    </row>
    <row r="54" spans="1:1" s="34" customFormat="1" ht="15">
      <c r="A54" s="36"/>
    </row>
    <row r="55" spans="1:1" s="34" customFormat="1" ht="15">
      <c r="A55" s="36"/>
    </row>
    <row r="56" spans="1:1" s="34" customFormat="1" ht="15">
      <c r="A56" s="36"/>
    </row>
    <row r="57" spans="1:1" s="34" customFormat="1" ht="15">
      <c r="A57" s="36"/>
    </row>
    <row r="58" spans="1:1" s="34" customFormat="1" ht="15">
      <c r="A58" s="36"/>
    </row>
    <row r="59" spans="1:1" s="34" customFormat="1" ht="15">
      <c r="A59" s="36"/>
    </row>
    <row r="60" spans="1:1" s="34" customFormat="1" ht="15">
      <c r="A60" s="36"/>
    </row>
    <row r="61" spans="1:1" s="34" customFormat="1" ht="15">
      <c r="A61" s="36"/>
    </row>
    <row r="62" spans="1:1" s="34" customFormat="1" ht="15">
      <c r="A62" s="36"/>
    </row>
    <row r="63" spans="1:1" s="34" customFormat="1" ht="15">
      <c r="A63" s="36"/>
    </row>
    <row r="64" spans="1:1" s="34" customFormat="1" ht="15">
      <c r="A64" s="36"/>
    </row>
    <row r="65" spans="1:1" s="34" customFormat="1" ht="15">
      <c r="A65" s="36"/>
    </row>
    <row r="66" spans="1:1" s="34" customFormat="1" ht="15">
      <c r="A66" s="36"/>
    </row>
    <row r="67" spans="1:1" s="34" customFormat="1" ht="15">
      <c r="A67" s="36"/>
    </row>
    <row r="68" spans="1:1" s="34" customFormat="1" ht="15">
      <c r="A68" s="36"/>
    </row>
    <row r="69" spans="1:1" s="34" customFormat="1" ht="15">
      <c r="A69" s="36"/>
    </row>
    <row r="70" spans="1:1" s="34" customFormat="1" ht="15">
      <c r="A70" s="36"/>
    </row>
    <row r="71" spans="1:1" s="34" customFormat="1" ht="15">
      <c r="A71" s="36"/>
    </row>
    <row r="72" spans="1:1" s="34" customFormat="1" ht="15">
      <c r="A72" s="36"/>
    </row>
    <row r="73" spans="1:1" s="34" customFormat="1" ht="15">
      <c r="A73" s="36"/>
    </row>
    <row r="74" spans="1:1" s="34" customFormat="1" ht="15">
      <c r="A74" s="36"/>
    </row>
    <row r="75" spans="1:1" s="34" customFormat="1" ht="15">
      <c r="A75" s="36"/>
    </row>
    <row r="76" spans="1:1" s="34" customFormat="1" ht="15">
      <c r="A76" s="36"/>
    </row>
    <row r="77" spans="1:1" s="34" customFormat="1" ht="15">
      <c r="A77" s="36"/>
    </row>
    <row r="78" spans="1:1" s="34" customFormat="1" ht="15">
      <c r="A78" s="36"/>
    </row>
    <row r="79" spans="1:1" s="34" customFormat="1" ht="15">
      <c r="A79" s="36"/>
    </row>
    <row r="80" spans="1:1" s="34" customFormat="1" ht="15">
      <c r="A80" s="36"/>
    </row>
    <row r="81" spans="1:1" s="34" customFormat="1" ht="15">
      <c r="A81" s="36"/>
    </row>
    <row r="82" spans="1:1" s="34" customFormat="1" ht="15">
      <c r="A82" s="36"/>
    </row>
    <row r="83" spans="1:1" s="34" customFormat="1" ht="15">
      <c r="A83" s="36"/>
    </row>
    <row r="84" spans="1:1" s="34" customFormat="1"/>
    <row r="85" spans="1:1" s="34" customFormat="1"/>
    <row r="86" spans="1:1" s="34" customFormat="1"/>
    <row r="87" spans="1:1" s="34" customFormat="1"/>
    <row r="88" spans="1:1" s="34" customFormat="1"/>
    <row r="89" spans="1:1" s="34" customFormat="1"/>
    <row r="90" spans="1:1" s="34" customFormat="1"/>
    <row r="91" spans="1:1" s="34" customFormat="1"/>
    <row r="92" spans="1:1" s="34" customFormat="1"/>
    <row r="93" spans="1:1" s="34" customFormat="1"/>
    <row r="94" spans="1:1" s="34" customFormat="1"/>
    <row r="95" spans="1:1" s="34" customFormat="1"/>
    <row r="96" spans="1:1" s="34" customFormat="1"/>
    <row r="97" s="34" customFormat="1"/>
    <row r="98" s="34" customFormat="1"/>
    <row r="99" s="34" customFormat="1"/>
    <row r="100" s="34" customFormat="1"/>
    <row r="101" s="34" customFormat="1"/>
    <row r="102" s="34" customFormat="1"/>
    <row r="103" s="34" customFormat="1"/>
    <row r="104" s="34" customFormat="1"/>
    <row r="105" s="34" customFormat="1"/>
    <row r="106" s="34" customFormat="1"/>
    <row r="107" s="34" customFormat="1"/>
    <row r="108" s="34" customFormat="1"/>
    <row r="109" s="34" customFormat="1"/>
  </sheetData>
  <sheetProtection algorithmName="SHA-512" hashValue="08F/mle2Iba5uD8vW6l4wA8GlZbvCnxnas5pd4KVq0qetmhaN7KP/nAa7Q/at1aAAUaoenmQmE/LE2BHixpbgg==" saltValue="2Z6HwqTZqO1k6Y16eEsr8A==" spinCount="100000" sheet="1" objects="1" scenarios="1"/>
  <mergeCells count="19">
    <mergeCell ref="B20:C20"/>
    <mergeCell ref="B21:C21"/>
    <mergeCell ref="B22:C22"/>
    <mergeCell ref="B30:C30"/>
    <mergeCell ref="A2:G2"/>
    <mergeCell ref="D29:E29"/>
    <mergeCell ref="D30:E30"/>
    <mergeCell ref="D26:E26"/>
    <mergeCell ref="B4:C4"/>
    <mergeCell ref="B17:C17"/>
    <mergeCell ref="B24:C24"/>
    <mergeCell ref="B25:C25"/>
    <mergeCell ref="B26:C26"/>
    <mergeCell ref="B23:C23"/>
    <mergeCell ref="B27:C27"/>
    <mergeCell ref="B28:C28"/>
    <mergeCell ref="B29:C29"/>
    <mergeCell ref="B18:C18"/>
    <mergeCell ref="B19:C19"/>
  </mergeCells>
  <conditionalFormatting sqref="G5:G30">
    <cfRule type="expression" dxfId="11" priority="2">
      <formula>$G5="No"</formula>
    </cfRule>
  </conditionalFormatting>
  <conditionalFormatting sqref="F27:F28 F18 F5:F16">
    <cfRule type="containsBlanks" dxfId="10" priority="1">
      <formula>LEN(TRIM(F5))=0</formula>
    </cfRule>
  </conditionalFormatting>
  <dataValidations count="1">
    <dataValidation type="list" allowBlank="1" showInputMessage="1" showErrorMessage="1" sqref="F13" xr:uid="{00000000-0002-0000-0200-000000000000}">
      <formula1>$D$13</formula1>
    </dataValidation>
  </dataValidations>
  <printOptions horizontalCentered="1" verticalCentered="1"/>
  <pageMargins left="0.75" right="0.75" top="1" bottom="1" header="0.5" footer="0.5"/>
  <pageSetup orientation="portrait" horizontalDpi="300" verticalDpi="300" r:id="rId1"/>
  <headerFooter alignWithMargins="0"/>
  <customProperties>
    <customPr name="SSCSheetTrackingNo" r:id="rId2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>
    <pageSetUpPr fitToPage="1"/>
  </sheetPr>
  <dimension ref="A1:Z87"/>
  <sheetViews>
    <sheetView showGridLines="0" showRowColHeaders="0" zoomScale="115" zoomScaleNormal="115" workbookViewId="0">
      <selection activeCell="C5" sqref="C5"/>
    </sheetView>
  </sheetViews>
  <sheetFormatPr defaultColWidth="9.15625" defaultRowHeight="12.3"/>
  <cols>
    <col min="1" max="1" width="4.41796875" style="38" customWidth="1"/>
    <col min="2" max="2" width="38.83984375" style="38" customWidth="1"/>
    <col min="3" max="3" width="18.83984375" style="38" customWidth="1"/>
    <col min="4" max="7" width="14.26171875" style="34" customWidth="1"/>
    <col min="8" max="8" width="9.15625" style="34" hidden="1" customWidth="1"/>
    <col min="9" max="9" width="9.15625" style="34" customWidth="1"/>
    <col min="10" max="26" width="9.15625" style="34"/>
    <col min="27" max="16384" width="9.15625" style="38"/>
  </cols>
  <sheetData>
    <row r="1" spans="1:9" ht="15">
      <c r="A1" s="32"/>
      <c r="B1" s="32"/>
      <c r="C1" s="32"/>
    </row>
    <row r="2" spans="1:9" ht="16" customHeight="1">
      <c r="A2" s="445" t="s">
        <v>1809</v>
      </c>
      <c r="B2" s="445"/>
      <c r="C2" s="445"/>
      <c r="D2" s="445"/>
      <c r="E2" s="445"/>
      <c r="F2" s="445"/>
      <c r="G2" s="445"/>
    </row>
    <row r="3" spans="1:9" ht="16" customHeight="1">
      <c r="A3" s="164"/>
      <c r="B3" s="164"/>
      <c r="C3" s="164"/>
      <c r="D3" s="164"/>
      <c r="E3" s="164"/>
      <c r="F3" s="164"/>
      <c r="G3" s="164"/>
    </row>
    <row r="4" spans="1:9" ht="16" customHeight="1">
      <c r="A4" s="164"/>
      <c r="B4" s="34"/>
      <c r="C4" s="128" t="s">
        <v>1804</v>
      </c>
      <c r="D4" s="128" t="s">
        <v>64</v>
      </c>
      <c r="E4" s="128" t="s">
        <v>52</v>
      </c>
      <c r="F4" s="128" t="s">
        <v>89</v>
      </c>
      <c r="G4" s="164"/>
    </row>
    <row r="5" spans="1:9" ht="16" customHeight="1">
      <c r="A5" s="164"/>
      <c r="B5" s="103" t="s">
        <v>112</v>
      </c>
      <c r="C5" s="130"/>
      <c r="D5" s="318" t="e">
        <f>Sheet1!L21</f>
        <v>#DIV/0!</v>
      </c>
      <c r="E5" s="145"/>
      <c r="F5" s="319" t="e">
        <f>Sheet1!N21</f>
        <v>#DIV/0!</v>
      </c>
      <c r="G5" s="164"/>
    </row>
    <row r="6" spans="1:9" ht="16" customHeight="1">
      <c r="A6" s="164"/>
      <c r="B6" s="103" t="s">
        <v>113</v>
      </c>
      <c r="C6" s="130"/>
      <c r="D6" s="318" t="e">
        <f>Sheet1!L22</f>
        <v>#DIV/0!</v>
      </c>
      <c r="E6" s="145"/>
      <c r="F6" s="319" t="e">
        <f>Sheet1!N22</f>
        <v>#DIV/0!</v>
      </c>
      <c r="G6" s="164"/>
    </row>
    <row r="7" spans="1:9" ht="16" customHeight="1">
      <c r="A7" s="164"/>
      <c r="B7" s="164"/>
      <c r="C7" s="164"/>
      <c r="D7" s="164"/>
      <c r="E7" s="164" t="s">
        <v>150</v>
      </c>
      <c r="F7" s="146" t="e">
        <f>SUM(F5:F6)</f>
        <v>#DIV/0!</v>
      </c>
      <c r="G7" s="164" t="e">
        <f>IF(F7&lt;0,"Under",IF(F7&gt;0,"Over",""))</f>
        <v>#DIV/0!</v>
      </c>
    </row>
    <row r="8" spans="1:9" ht="12" customHeight="1">
      <c r="A8" s="31"/>
      <c r="B8" s="31"/>
      <c r="C8" s="31" t="s">
        <v>1826</v>
      </c>
      <c r="D8" s="34" t="s">
        <v>64</v>
      </c>
      <c r="H8" s="321">
        <f>IF(H9=2,C10*C9/100,C10)</f>
        <v>0</v>
      </c>
      <c r="I8" s="34" t="s">
        <v>1861</v>
      </c>
    </row>
    <row r="9" spans="1:9" s="34" customFormat="1" ht="15">
      <c r="A9" s="36"/>
      <c r="B9" s="103" t="s">
        <v>1827</v>
      </c>
      <c r="C9" s="130"/>
      <c r="D9" s="321" t="e">
        <f>Testing!F21</f>
        <v>#DIV/0!</v>
      </c>
      <c r="H9" s="324">
        <v>1</v>
      </c>
    </row>
    <row r="10" spans="1:9" s="34" customFormat="1" ht="15">
      <c r="A10" s="36"/>
      <c r="B10" s="103" t="str">
        <f>CONCATENATE("Unit Emulsion Rate (",IF(H9=1,"lb/SY","% of Agg Rate"),")")</f>
        <v>Unit Emulsion Rate (lb/SY)</v>
      </c>
      <c r="C10" s="130"/>
      <c r="D10" s="321" t="e">
        <f>Testing!F20/100*Testing!F21/IF(H9=2,D9,1)*IF(H9=2,100,1)</f>
        <v>#DIV/0!</v>
      </c>
      <c r="H10" s="34" t="s">
        <v>1862</v>
      </c>
    </row>
    <row r="11" spans="1:9" s="34" customFormat="1" ht="15">
      <c r="A11" s="36"/>
      <c r="B11" s="103" t="s">
        <v>41</v>
      </c>
      <c r="C11" s="318" t="e">
        <f>Sheet1!K18</f>
        <v>#DIV/0!</v>
      </c>
      <c r="H11" s="34" t="s">
        <v>1863</v>
      </c>
    </row>
    <row r="12" spans="1:9" s="34" customFormat="1" ht="15">
      <c r="A12" s="36"/>
    </row>
    <row r="13" spans="1:9" s="34" customFormat="1" ht="15">
      <c r="A13" s="36"/>
      <c r="B13" s="151"/>
    </row>
    <row r="14" spans="1:9" s="34" customFormat="1" ht="15">
      <c r="A14" s="36"/>
      <c r="B14" s="150" t="s">
        <v>1828</v>
      </c>
      <c r="C14" s="320" t="str">
        <f>IF(COUNTIF(Testing!G5:G30,"No")&gt;0,"No","Yes")</f>
        <v>No</v>
      </c>
    </row>
    <row r="15" spans="1:9" s="34" customFormat="1" ht="15">
      <c r="A15" s="36"/>
    </row>
    <row r="16" spans="1:9" s="34" customFormat="1" ht="15">
      <c r="A16" s="36"/>
    </row>
    <row r="17" spans="1:1" s="34" customFormat="1" ht="15">
      <c r="A17" s="36"/>
    </row>
    <row r="18" spans="1:1" s="34" customFormat="1" ht="15">
      <c r="A18" s="36"/>
    </row>
    <row r="19" spans="1:1" s="34" customFormat="1" ht="15">
      <c r="A19" s="36"/>
    </row>
    <row r="20" spans="1:1" s="34" customFormat="1" ht="15">
      <c r="A20" s="36"/>
    </row>
    <row r="21" spans="1:1" s="34" customFormat="1" ht="15">
      <c r="A21" s="36"/>
    </row>
    <row r="22" spans="1:1" s="34" customFormat="1" ht="15">
      <c r="A22" s="36"/>
    </row>
    <row r="23" spans="1:1" s="34" customFormat="1" ht="15">
      <c r="A23" s="36"/>
    </row>
    <row r="24" spans="1:1" s="34" customFormat="1" ht="15">
      <c r="A24" s="36"/>
    </row>
    <row r="25" spans="1:1" s="34" customFormat="1" ht="15">
      <c r="A25" s="36"/>
    </row>
    <row r="26" spans="1:1" s="34" customFormat="1" ht="15">
      <c r="A26" s="36"/>
    </row>
    <row r="27" spans="1:1" s="34" customFormat="1" ht="15">
      <c r="A27" s="36"/>
    </row>
    <row r="28" spans="1:1" s="34" customFormat="1" ht="15">
      <c r="A28" s="36"/>
    </row>
    <row r="29" spans="1:1" s="34" customFormat="1" ht="15">
      <c r="A29" s="36"/>
    </row>
    <row r="30" spans="1:1" s="34" customFormat="1" ht="15">
      <c r="A30" s="36"/>
    </row>
    <row r="31" spans="1:1" s="34" customFormat="1" ht="15">
      <c r="A31" s="36"/>
    </row>
    <row r="32" spans="1:1" s="34" customFormat="1" ht="15">
      <c r="A32" s="36"/>
    </row>
    <row r="33" spans="1:1" s="34" customFormat="1" ht="15">
      <c r="A33" s="36"/>
    </row>
    <row r="34" spans="1:1" s="34" customFormat="1" ht="15">
      <c r="A34" s="36"/>
    </row>
    <row r="35" spans="1:1" s="34" customFormat="1" ht="15">
      <c r="A35" s="36"/>
    </row>
    <row r="36" spans="1:1" s="34" customFormat="1" ht="15">
      <c r="A36" s="36"/>
    </row>
    <row r="37" spans="1:1" s="34" customFormat="1" ht="15">
      <c r="A37" s="36"/>
    </row>
    <row r="38" spans="1:1" s="34" customFormat="1" ht="15">
      <c r="A38" s="36"/>
    </row>
    <row r="39" spans="1:1" s="34" customFormat="1" ht="15">
      <c r="A39" s="36"/>
    </row>
    <row r="40" spans="1:1" s="34" customFormat="1" ht="15">
      <c r="A40" s="36"/>
    </row>
    <row r="41" spans="1:1" s="34" customFormat="1" ht="15">
      <c r="A41" s="36"/>
    </row>
    <row r="42" spans="1:1" s="34" customFormat="1" ht="15">
      <c r="A42" s="36"/>
    </row>
    <row r="43" spans="1:1" s="34" customFormat="1" ht="15">
      <c r="A43" s="36"/>
    </row>
    <row r="44" spans="1:1" s="34" customFormat="1" ht="15">
      <c r="A44" s="36"/>
    </row>
    <row r="45" spans="1:1" s="34" customFormat="1" ht="15">
      <c r="A45" s="36"/>
    </row>
    <row r="46" spans="1:1" s="34" customFormat="1" ht="15">
      <c r="A46" s="36"/>
    </row>
    <row r="47" spans="1:1" s="34" customFormat="1" ht="15">
      <c r="A47" s="36"/>
    </row>
    <row r="48" spans="1:1" s="34" customFormat="1" ht="15">
      <c r="A48" s="36"/>
    </row>
    <row r="49" spans="1:1" s="34" customFormat="1" ht="15">
      <c r="A49" s="36"/>
    </row>
    <row r="50" spans="1:1" s="34" customFormat="1" ht="15">
      <c r="A50" s="36"/>
    </row>
    <row r="51" spans="1:1" s="34" customFormat="1" ht="15">
      <c r="A51" s="36"/>
    </row>
    <row r="52" spans="1:1" s="34" customFormat="1" ht="15">
      <c r="A52" s="36"/>
    </row>
    <row r="53" spans="1:1" s="34" customFormat="1" ht="15">
      <c r="A53" s="36"/>
    </row>
    <row r="54" spans="1:1" s="34" customFormat="1" ht="15">
      <c r="A54" s="36"/>
    </row>
    <row r="55" spans="1:1" s="34" customFormat="1" ht="15">
      <c r="A55" s="36"/>
    </row>
    <row r="56" spans="1:1" s="34" customFormat="1" ht="15">
      <c r="A56" s="36"/>
    </row>
    <row r="57" spans="1:1" s="34" customFormat="1" ht="15">
      <c r="A57" s="36"/>
    </row>
    <row r="58" spans="1:1" s="34" customFormat="1" ht="15">
      <c r="A58" s="36"/>
    </row>
    <row r="59" spans="1:1" s="34" customFormat="1" ht="15">
      <c r="A59" s="36"/>
    </row>
    <row r="60" spans="1:1" s="34" customFormat="1" ht="15">
      <c r="A60" s="36"/>
    </row>
    <row r="61" spans="1:1" s="34" customFormat="1" ht="15">
      <c r="A61" s="36"/>
    </row>
    <row r="62" spans="1:1" s="34" customFormat="1"/>
    <row r="63" spans="1:1" s="34" customFormat="1"/>
    <row r="64" spans="1:1" s="34" customFormat="1"/>
    <row r="65" s="34" customFormat="1"/>
    <row r="66" s="34" customFormat="1"/>
    <row r="67" s="34" customFormat="1"/>
    <row r="68" s="34" customFormat="1"/>
    <row r="69" s="34" customFormat="1"/>
    <row r="70" s="34" customFormat="1"/>
    <row r="71" s="34" customFormat="1"/>
    <row r="72" s="34" customFormat="1"/>
    <row r="73" s="34" customFormat="1"/>
    <row r="74" s="34" customFormat="1"/>
    <row r="75" s="34" customFormat="1"/>
    <row r="76" s="34" customFormat="1"/>
    <row r="77" s="34" customFormat="1"/>
    <row r="78" s="34" customFormat="1"/>
    <row r="79" s="34" customFormat="1"/>
    <row r="80" s="34" customFormat="1"/>
    <row r="81" s="34" customFormat="1"/>
    <row r="82" s="34" customFormat="1"/>
    <row r="83" s="34" customFormat="1"/>
    <row r="84" s="34" customFormat="1"/>
    <row r="85" s="34" customFormat="1"/>
    <row r="86" s="34" customFormat="1"/>
    <row r="87" s="34" customFormat="1"/>
  </sheetData>
  <sheetProtection password="C121" sheet="1" objects="1" scenarios="1"/>
  <mergeCells count="1">
    <mergeCell ref="A2:G2"/>
  </mergeCells>
  <dataValidations count="1">
    <dataValidation type="decimal" allowBlank="1" showInputMessage="1" showErrorMessage="1" sqref="C10" xr:uid="{00000000-0002-0000-0300-000000000000}">
      <formula1>0</formula1>
      <formula2>100</formula2>
    </dataValidation>
  </dataValidations>
  <printOptions horizontalCentered="1" verticalCentered="1"/>
  <pageMargins left="0.75" right="0.75" top="1" bottom="1" header="0.5" footer="0.5"/>
  <pageSetup scale="76" orientation="portrait" horizontalDpi="300" verticalDpi="300" r:id="rId1"/>
  <headerFooter alignWithMargins="0"/>
  <customProperties>
    <customPr name="SSCSheetTrackingNo" r:id="rId2"/>
  </customProperties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1" r:id="rId5" name="Drop Down 1">
              <controlPr defaultSize="0" autoLine="0" autoPict="0">
                <anchor moveWithCells="1">
                  <from>
                    <xdr:col>4</xdr:col>
                    <xdr:colOff>144780</xdr:colOff>
                    <xdr:row>9</xdr:row>
                    <xdr:rowOff>11430</xdr:rowOff>
                  </from>
                  <to>
                    <xdr:col>5</xdr:col>
                    <xdr:colOff>304800</xdr:colOff>
                    <xdr:row>10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7">
    <pageSetUpPr fitToPage="1"/>
  </sheetPr>
  <dimension ref="A1:O79"/>
  <sheetViews>
    <sheetView showGridLines="0" showRowColHeaders="0" zoomScaleNormal="100" workbookViewId="0">
      <selection activeCell="C9" sqref="C9:F9"/>
    </sheetView>
  </sheetViews>
  <sheetFormatPr defaultColWidth="9.15625" defaultRowHeight="12.3"/>
  <cols>
    <col min="1" max="1" width="1.68359375" style="38" customWidth="1"/>
    <col min="2" max="3" width="10.68359375" style="38" customWidth="1"/>
    <col min="4" max="4" width="11.41796875" style="38" customWidth="1"/>
    <col min="5" max="5" width="12.15625" style="38" customWidth="1"/>
    <col min="6" max="6" width="10.68359375" style="38" customWidth="1"/>
    <col min="7" max="7" width="12.26171875" style="38" customWidth="1"/>
    <col min="8" max="8" width="12.83984375" style="38" customWidth="1"/>
    <col min="9" max="9" width="10.68359375" style="38" customWidth="1"/>
    <col min="10" max="10" width="14.15625" style="38" bestFit="1" customWidth="1"/>
    <col min="11" max="11" width="10.68359375" style="38" customWidth="1"/>
    <col min="12" max="12" width="12.68359375" style="39" customWidth="1"/>
    <col min="13" max="13" width="1.68359375" style="39" customWidth="1"/>
    <col min="14" max="14" width="8.68359375" style="66" customWidth="1"/>
    <col min="15" max="15" width="9.15625" style="66" customWidth="1"/>
    <col min="16" max="23" width="9.15625" style="38" customWidth="1"/>
    <col min="24" max="16384" width="9.15625" style="38"/>
  </cols>
  <sheetData>
    <row r="1" spans="1:13" ht="18.600000000000001">
      <c r="A1" s="40"/>
      <c r="B1" s="41"/>
      <c r="C1" s="42"/>
      <c r="D1" s="43"/>
      <c r="E1" s="44" t="s">
        <v>271</v>
      </c>
      <c r="F1" s="45"/>
      <c r="G1" s="45"/>
      <c r="H1" s="45"/>
      <c r="I1" s="45"/>
      <c r="J1" s="46"/>
      <c r="K1" s="47"/>
      <c r="L1" s="48"/>
      <c r="M1" s="49"/>
    </row>
    <row r="2" spans="1:13" ht="15.3">
      <c r="A2" s="40"/>
      <c r="B2" s="50" t="s">
        <v>1865</v>
      </c>
      <c r="C2" s="45"/>
      <c r="D2" s="45"/>
      <c r="E2" s="45"/>
      <c r="F2" s="45"/>
      <c r="G2" s="45"/>
      <c r="H2" s="45"/>
      <c r="I2" s="45"/>
      <c r="J2" s="45"/>
      <c r="K2" s="43"/>
      <c r="L2" s="48"/>
      <c r="M2" s="51"/>
    </row>
    <row r="3" spans="1:13" ht="15.3">
      <c r="A3" s="40"/>
      <c r="B3" s="50" t="s">
        <v>1808</v>
      </c>
      <c r="C3" s="45"/>
      <c r="D3" s="45"/>
      <c r="E3" s="45"/>
      <c r="F3" s="45"/>
      <c r="G3" s="45"/>
      <c r="H3" s="45"/>
      <c r="I3" s="45"/>
      <c r="J3" s="45"/>
      <c r="K3" s="43"/>
      <c r="L3" s="48"/>
      <c r="M3" s="51"/>
    </row>
    <row r="4" spans="1:13" ht="6" hidden="1" customHeight="1">
      <c r="A4" s="40"/>
      <c r="B4" s="40"/>
      <c r="C4" s="45"/>
      <c r="D4" s="45"/>
      <c r="E4" s="45"/>
      <c r="F4" s="45"/>
      <c r="G4" s="45"/>
      <c r="H4" s="45"/>
      <c r="I4" s="45"/>
      <c r="J4" s="45"/>
      <c r="K4" s="43"/>
      <c r="L4" s="48"/>
      <c r="M4" s="51"/>
    </row>
    <row r="5" spans="1:13" ht="15" customHeight="1">
      <c r="A5" s="45"/>
      <c r="E5" s="45"/>
      <c r="F5" s="45"/>
      <c r="G5" s="45"/>
      <c r="H5" s="45"/>
      <c r="I5" s="45"/>
      <c r="M5" s="51"/>
    </row>
    <row r="6" spans="1:13" ht="15.3">
      <c r="A6" s="53"/>
      <c r="B6" s="461" t="s">
        <v>273</v>
      </c>
      <c r="C6" s="462"/>
      <c r="D6" s="461" t="str">
        <f>IF(Inputs!C7="","",Inputs!C7)</f>
        <v/>
      </c>
      <c r="E6" s="463"/>
      <c r="F6" s="163" t="s">
        <v>274</v>
      </c>
      <c r="G6" s="464" t="str">
        <f>IF(Inputs!$C$5="","",Inputs!$C$5)</f>
        <v/>
      </c>
      <c r="H6" s="465"/>
      <c r="I6" s="465"/>
      <c r="J6" s="163" t="s">
        <v>1850</v>
      </c>
      <c r="K6" s="332" t="str">
        <f>IF(Inputs!K6="","",Inputs!K6)</f>
        <v/>
      </c>
      <c r="L6" s="332"/>
      <c r="M6" s="51"/>
    </row>
    <row r="7" spans="1:13" ht="15.3">
      <c r="A7" s="53"/>
      <c r="B7" s="461" t="s">
        <v>275</v>
      </c>
      <c r="C7" s="461"/>
      <c r="D7" s="161" t="str">
        <f>IF(Inputs!$C$8="","",Inputs!$C$8)</f>
        <v/>
      </c>
      <c r="E7" s="160"/>
      <c r="F7" s="52" t="s">
        <v>272</v>
      </c>
      <c r="G7" s="475">
        <f>Inputs!K5</f>
        <v>0</v>
      </c>
      <c r="H7" s="475"/>
      <c r="J7" s="163" t="s">
        <v>277</v>
      </c>
      <c r="K7" s="474" t="str">
        <f>IF(Inputs!C6="","",Inputs!C6)</f>
        <v/>
      </c>
      <c r="L7" s="474"/>
      <c r="M7" s="51"/>
    </row>
    <row r="8" spans="1:13" ht="15.3">
      <c r="A8" s="53"/>
      <c r="B8" s="461" t="s">
        <v>276</v>
      </c>
      <c r="C8" s="461"/>
      <c r="D8" s="169" t="str">
        <f>IF(Inputs!C9="","",Inputs!C9)</f>
        <v/>
      </c>
      <c r="E8" s="54"/>
      <c r="F8" s="175" t="s">
        <v>278</v>
      </c>
      <c r="G8" s="172" t="str">
        <f>IF(Inputs!K9="","",CONCATENATE("MP ",Inputs!K9," - ",Inputs!K10))</f>
        <v/>
      </c>
      <c r="H8" s="170"/>
      <c r="I8" s="162"/>
      <c r="J8" s="334" t="s">
        <v>1875</v>
      </c>
      <c r="K8" s="38" t="str">
        <f>IF(Inputs!K8="","",Inputs!K8)</f>
        <v/>
      </c>
      <c r="M8" s="51"/>
    </row>
    <row r="9" spans="1:13" ht="15.3">
      <c r="A9" s="53"/>
      <c r="B9" s="339" t="s">
        <v>1874</v>
      </c>
      <c r="C9" s="473" t="str">
        <f>IF(Inputs!C15="","",Inputs!C15)</f>
        <v>2320-0000002 AGG - MICROSURFACING, FRICTION L-2</v>
      </c>
      <c r="D9" s="473"/>
      <c r="E9" s="473"/>
      <c r="F9" s="473"/>
      <c r="G9" s="466" t="str">
        <f>IF(Inputs!H12="","",Inputs!H12)</f>
        <v/>
      </c>
      <c r="H9" s="466"/>
      <c r="I9" s="466"/>
      <c r="J9" s="466"/>
      <c r="K9" s="466"/>
      <c r="L9" s="466"/>
      <c r="M9" s="51"/>
    </row>
    <row r="10" spans="1:13" ht="15" customHeight="1">
      <c r="A10" s="53"/>
      <c r="B10" s="55" t="s">
        <v>279</v>
      </c>
      <c r="C10" s="56"/>
      <c r="D10" s="57" t="s">
        <v>124</v>
      </c>
      <c r="E10" s="58" t="s">
        <v>280</v>
      </c>
      <c r="F10" s="55" t="s">
        <v>281</v>
      </c>
      <c r="G10" s="55"/>
      <c r="H10" s="56"/>
      <c r="I10" s="58" t="s">
        <v>129</v>
      </c>
      <c r="J10" s="58" t="s">
        <v>1807</v>
      </c>
      <c r="K10" s="125" t="s">
        <v>93</v>
      </c>
      <c r="L10" s="59"/>
      <c r="M10" s="51"/>
    </row>
    <row r="11" spans="1:13" ht="15.3">
      <c r="A11" s="53"/>
      <c r="B11" s="60">
        <f>Inputs!C27</f>
        <v>0</v>
      </c>
      <c r="C11" s="173"/>
      <c r="D11" s="61" t="str">
        <f>Inputs!G27</f>
        <v/>
      </c>
      <c r="E11" s="61">
        <f>Inputs!B27</f>
        <v>0</v>
      </c>
      <c r="F11" s="478" t="str">
        <f>Inputs!I27</f>
        <v/>
      </c>
      <c r="G11" s="478"/>
      <c r="H11" s="478"/>
      <c r="I11" s="62" t="str">
        <f>Inputs!N27</f>
        <v xml:space="preserve"> </v>
      </c>
      <c r="J11" s="63" t="str">
        <f>Inputs!F27</f>
        <v/>
      </c>
      <c r="K11" s="64" t="str">
        <f>Inputs!O42</f>
        <v/>
      </c>
      <c r="L11" s="65"/>
      <c r="M11" s="51"/>
    </row>
    <row r="12" spans="1:13" ht="15.3">
      <c r="A12" s="53"/>
      <c r="B12" s="67"/>
      <c r="C12" s="68"/>
      <c r="D12" s="69"/>
      <c r="E12" s="70"/>
      <c r="F12" s="71"/>
      <c r="G12" s="68"/>
      <c r="H12" s="68"/>
      <c r="I12" s="72"/>
      <c r="J12" s="73"/>
      <c r="K12" s="74"/>
      <c r="L12" s="75"/>
      <c r="M12" s="51"/>
    </row>
    <row r="13" spans="1:13" ht="15.3">
      <c r="A13" s="53"/>
      <c r="B13" s="76" t="s">
        <v>282</v>
      </c>
      <c r="C13" s="76"/>
      <c r="D13" s="76"/>
      <c r="E13" s="77"/>
      <c r="F13" s="76"/>
      <c r="G13" s="76"/>
      <c r="H13" s="76"/>
      <c r="I13" s="76"/>
      <c r="J13" s="76"/>
      <c r="K13" s="76"/>
      <c r="L13" s="78"/>
      <c r="M13" s="49"/>
    </row>
    <row r="14" spans="1:13" ht="20.25" customHeight="1">
      <c r="A14" s="53"/>
      <c r="B14" s="174" t="str">
        <f>Inputs!F30</f>
        <v>1"</v>
      </c>
      <c r="C14" s="174" t="str">
        <f>Inputs!G30</f>
        <v>3/4"</v>
      </c>
      <c r="D14" s="174" t="str">
        <f>Inputs!H30</f>
        <v>1/2"</v>
      </c>
      <c r="E14" s="174" t="str">
        <f>Inputs!I30</f>
        <v>3/8"</v>
      </c>
      <c r="F14" s="174" t="str">
        <f>Inputs!J30</f>
        <v>#4</v>
      </c>
      <c r="G14" s="174" t="str">
        <f>Inputs!K30</f>
        <v>#8</v>
      </c>
      <c r="H14" s="174" t="str">
        <f>Inputs!L30</f>
        <v>#16</v>
      </c>
      <c r="I14" s="174" t="str">
        <f>Inputs!M30</f>
        <v>#30</v>
      </c>
      <c r="J14" s="174" t="str">
        <f>Inputs!N30</f>
        <v>#50</v>
      </c>
      <c r="K14" s="174" t="str">
        <f>Inputs!O30</f>
        <v>#100</v>
      </c>
      <c r="L14" s="174" t="str">
        <f>Inputs!P30</f>
        <v>#200</v>
      </c>
      <c r="M14" s="38"/>
    </row>
    <row r="15" spans="1:13" ht="9" customHeight="1">
      <c r="A15" s="53"/>
      <c r="B15" s="79"/>
      <c r="C15" s="79"/>
      <c r="D15" s="79"/>
      <c r="E15" s="79" t="str">
        <f>IF(Inputs!V37="In","","OUT")</f>
        <v>OUT</v>
      </c>
      <c r="F15" s="79" t="str">
        <f>IF(Inputs!W37="In","","OUT")</f>
        <v>OUT</v>
      </c>
      <c r="G15" s="79" t="str">
        <f>IF(Inputs!X37="In","","OUT")</f>
        <v>OUT</v>
      </c>
      <c r="H15" s="79" t="str">
        <f>IF(Inputs!Y37="In","","OUT")</f>
        <v>OUT</v>
      </c>
      <c r="I15" s="79" t="str">
        <f>IF(Inputs!Z37="In","","OUT")</f>
        <v>OUT</v>
      </c>
      <c r="J15" s="79" t="str">
        <f>IF(Inputs!AA37="In","","OUT")</f>
        <v>OUT</v>
      </c>
      <c r="K15" s="79" t="str">
        <f>IF(Inputs!AB37="In","","OUT")</f>
        <v>OUT</v>
      </c>
      <c r="L15" s="79" t="str">
        <f>IF(Inputs!AC37="In","","OUT")</f>
        <v>OUT</v>
      </c>
      <c r="M15" s="49"/>
    </row>
    <row r="16" spans="1:13" ht="15.3">
      <c r="A16" s="53"/>
      <c r="B16" s="76" t="s">
        <v>283</v>
      </c>
      <c r="C16" s="76"/>
      <c r="D16" s="76"/>
      <c r="E16" s="76"/>
      <c r="F16" s="76"/>
      <c r="G16" s="76"/>
      <c r="H16" s="77"/>
      <c r="I16" s="77"/>
      <c r="J16" s="77"/>
      <c r="K16" s="77"/>
      <c r="L16" s="80"/>
      <c r="M16" s="51"/>
    </row>
    <row r="17" spans="1:13" ht="15.3">
      <c r="A17" s="40"/>
      <c r="B17" s="176">
        <v>100</v>
      </c>
      <c r="C17" s="176">
        <v>100</v>
      </c>
      <c r="D17" s="176">
        <v>100</v>
      </c>
      <c r="E17" s="176">
        <f>Inputs!V35</f>
        <v>100</v>
      </c>
      <c r="F17" s="176">
        <f>Inputs!W35</f>
        <v>100</v>
      </c>
      <c r="G17" s="176">
        <f>Inputs!X35</f>
        <v>90</v>
      </c>
      <c r="H17" s="176">
        <f>Inputs!Y35</f>
        <v>70</v>
      </c>
      <c r="I17" s="176">
        <f>Inputs!Z35</f>
        <v>50</v>
      </c>
      <c r="J17" s="176">
        <f>Inputs!AA35</f>
        <v>30</v>
      </c>
      <c r="K17" s="176">
        <f>Inputs!AB35</f>
        <v>21</v>
      </c>
      <c r="L17" s="176">
        <f>Inputs!AC35</f>
        <v>15</v>
      </c>
      <c r="M17" s="51"/>
    </row>
    <row r="18" spans="1:13" ht="15.3">
      <c r="A18" s="53"/>
      <c r="B18" s="81" t="str">
        <f>IF(Inputs!F33="","",ROUND(Inputs!F34,0))</f>
        <v/>
      </c>
      <c r="C18" s="81" t="str">
        <f>IF(Inputs!G33="","",ROUND(Inputs!G34,0))</f>
        <v/>
      </c>
      <c r="D18" s="81" t="str">
        <f>IF(Inputs!H33="","",ROUND(Inputs!H34,0))</f>
        <v/>
      </c>
      <c r="E18" s="81" t="str">
        <f>IF(Inputs!I33="","",ROUND(Inputs!I34,0))</f>
        <v/>
      </c>
      <c r="F18" s="81" t="str">
        <f>IF(Inputs!J33="","",ROUND(Inputs!J34,0))</f>
        <v/>
      </c>
      <c r="G18" s="81" t="str">
        <f>IF(Inputs!K33="","",ROUND(Inputs!K34,0))</f>
        <v/>
      </c>
      <c r="H18" s="81" t="str">
        <f>IF(Inputs!L33="","",ROUND(Inputs!L34,1))</f>
        <v/>
      </c>
      <c r="I18" s="81" t="str">
        <f>IF(Inputs!M33="","",ROUND(Inputs!M34,1))</f>
        <v/>
      </c>
      <c r="J18" s="81" t="str">
        <f>IF(Inputs!N33="","",ROUND(Inputs!N34,1))</f>
        <v/>
      </c>
      <c r="K18" s="81" t="str">
        <f>IF(Inputs!O33="","",ROUND(Inputs!O34,1))</f>
        <v/>
      </c>
      <c r="L18" s="81" t="str">
        <f>IF(Inputs!P33="","",ROUND(Inputs!P34,1))</f>
        <v/>
      </c>
      <c r="M18" s="81" t="str">
        <f>IF(Inputs!Q33="","",ROUND(Inputs!Q34,0))</f>
        <v/>
      </c>
    </row>
    <row r="19" spans="1:13" ht="15.3">
      <c r="A19" s="40"/>
      <c r="B19" s="177"/>
      <c r="C19" s="177"/>
      <c r="D19" s="177"/>
      <c r="E19" s="177"/>
      <c r="F19" s="177">
        <f>Inputs!W36</f>
        <v>90</v>
      </c>
      <c r="G19" s="177">
        <f>Inputs!X36</f>
        <v>65</v>
      </c>
      <c r="H19" s="177">
        <f>Inputs!Y36</f>
        <v>45</v>
      </c>
      <c r="I19" s="177">
        <f>Inputs!Z36</f>
        <v>30</v>
      </c>
      <c r="J19" s="177">
        <f>Inputs!AA36</f>
        <v>18</v>
      </c>
      <c r="K19" s="177">
        <f>Inputs!AB36</f>
        <v>10</v>
      </c>
      <c r="L19" s="177">
        <f>Inputs!AC36</f>
        <v>5</v>
      </c>
      <c r="M19" s="51"/>
    </row>
    <row r="20" spans="1:13" ht="15.3">
      <c r="A20" s="40"/>
      <c r="B20" s="76" t="s">
        <v>284</v>
      </c>
      <c r="C20" s="76"/>
      <c r="D20" s="76"/>
      <c r="E20" s="76"/>
      <c r="F20" s="76"/>
      <c r="G20" s="76"/>
      <c r="H20" s="76"/>
      <c r="I20" s="76"/>
      <c r="J20" s="76"/>
      <c r="K20" s="76"/>
      <c r="L20" s="78"/>
      <c r="M20" s="51"/>
    </row>
    <row r="21" spans="1:13" ht="15.3">
      <c r="A21" s="40"/>
      <c r="B21" s="76"/>
      <c r="C21" s="178"/>
      <c r="D21" s="178"/>
      <c r="E21" s="178"/>
      <c r="F21" s="178"/>
      <c r="G21" s="178"/>
      <c r="H21" s="178"/>
      <c r="I21" s="178"/>
      <c r="J21" s="178"/>
      <c r="K21" s="76"/>
      <c r="L21" s="78"/>
      <c r="M21" s="51"/>
    </row>
    <row r="22" spans="1:13" ht="16.5" customHeight="1">
      <c r="A22" s="40"/>
      <c r="B22" s="76"/>
      <c r="C22" s="178"/>
      <c r="D22" s="179" t="s">
        <v>1822</v>
      </c>
      <c r="E22" s="180"/>
      <c r="F22" s="180"/>
      <c r="G22" s="180"/>
      <c r="H22" s="180"/>
      <c r="I22" s="181">
        <f>Inputs!I18</f>
        <v>100</v>
      </c>
      <c r="J22" s="184" t="s">
        <v>1851</v>
      </c>
      <c r="K22" s="76"/>
      <c r="L22" s="78"/>
      <c r="M22" s="51"/>
    </row>
    <row r="23" spans="1:13" ht="15.3">
      <c r="A23" s="40"/>
      <c r="B23" s="76"/>
      <c r="C23" s="178"/>
      <c r="D23" s="182" t="s">
        <v>1845</v>
      </c>
      <c r="E23" s="182"/>
      <c r="F23" s="182"/>
      <c r="G23" s="182"/>
      <c r="H23" s="182"/>
      <c r="I23" s="181">
        <f>Inputs!I19</f>
        <v>0</v>
      </c>
      <c r="J23" s="184" t="s">
        <v>1851</v>
      </c>
      <c r="K23" s="76"/>
      <c r="L23" s="78"/>
      <c r="M23" s="51"/>
    </row>
    <row r="24" spans="1:13" ht="15.3">
      <c r="A24" s="40"/>
      <c r="B24" s="76"/>
      <c r="C24" s="178"/>
      <c r="D24" s="182" t="str">
        <f>IF(Inputs!C12="","Emulsion",Inputs!C12)</f>
        <v>CSS-1H</v>
      </c>
      <c r="E24" s="182"/>
      <c r="F24" s="182"/>
      <c r="G24" s="182"/>
      <c r="H24" s="182"/>
      <c r="I24" s="181">
        <f>Inputs!I20</f>
        <v>0</v>
      </c>
      <c r="J24" s="184" t="s">
        <v>1851</v>
      </c>
      <c r="K24" s="76"/>
      <c r="L24" s="78"/>
      <c r="M24" s="51"/>
    </row>
    <row r="25" spans="1:13" ht="15.3">
      <c r="A25" s="40"/>
      <c r="B25" s="76"/>
      <c r="C25" s="178"/>
      <c r="D25" s="182" t="s">
        <v>1806</v>
      </c>
      <c r="E25" s="182"/>
      <c r="F25" s="182"/>
      <c r="G25" s="182"/>
      <c r="H25" s="182"/>
      <c r="I25" s="181">
        <f>Inputs!I21</f>
        <v>0</v>
      </c>
      <c r="J25" s="184" t="s">
        <v>1851</v>
      </c>
      <c r="K25" s="76"/>
      <c r="L25" s="78"/>
      <c r="M25" s="51"/>
    </row>
    <row r="26" spans="1:13" ht="15.3">
      <c r="A26" s="40"/>
      <c r="B26" s="76"/>
      <c r="C26" s="178"/>
      <c r="D26" s="182" t="s">
        <v>1805</v>
      </c>
      <c r="E26" s="182"/>
      <c r="F26" s="182"/>
      <c r="G26" s="182"/>
      <c r="H26" s="182"/>
      <c r="I26" s="181">
        <f>Inputs!I22</f>
        <v>0</v>
      </c>
      <c r="J26" s="184" t="s">
        <v>1851</v>
      </c>
      <c r="K26" s="76"/>
      <c r="L26" s="78"/>
      <c r="M26" s="51"/>
    </row>
    <row r="27" spans="1:13" ht="15.3">
      <c r="A27" s="40"/>
      <c r="B27" s="76"/>
      <c r="C27" s="76"/>
      <c r="D27" s="76"/>
      <c r="E27" s="76"/>
      <c r="F27" s="76"/>
      <c r="G27" s="76"/>
      <c r="H27" s="76"/>
      <c r="I27" s="76"/>
      <c r="J27" s="76"/>
      <c r="K27" s="76"/>
      <c r="L27" s="78"/>
      <c r="M27" s="51"/>
    </row>
    <row r="28" spans="1:13" ht="15.3">
      <c r="A28" s="40"/>
      <c r="B28" s="468" t="s">
        <v>1860</v>
      </c>
      <c r="C28" s="469"/>
      <c r="D28" s="469"/>
      <c r="E28" s="467" t="str">
        <f>CONCATENATE(Inputs!C11, " ",Inputs!C12)</f>
        <v xml:space="preserve"> CSS-1H</v>
      </c>
      <c r="F28" s="467"/>
      <c r="G28" s="467"/>
      <c r="H28" s="467"/>
      <c r="I28" s="468"/>
      <c r="J28" s="187"/>
      <c r="K28" s="82"/>
      <c r="L28" s="83"/>
      <c r="M28" s="51"/>
    </row>
    <row r="29" spans="1:13" ht="15.3">
      <c r="A29" s="40"/>
      <c r="B29" s="470"/>
      <c r="C29" s="470"/>
      <c r="D29" s="470"/>
      <c r="E29" s="77"/>
      <c r="F29" s="77"/>
      <c r="G29" s="76"/>
      <c r="H29" s="76"/>
      <c r="I29" s="76"/>
      <c r="J29" s="206"/>
      <c r="K29" s="84"/>
      <c r="L29" s="85"/>
      <c r="M29" s="51"/>
    </row>
    <row r="30" spans="1:13" ht="15.3">
      <c r="A30" s="40"/>
      <c r="B30" s="471" t="s">
        <v>1856</v>
      </c>
      <c r="C30" s="471"/>
      <c r="D30" s="471"/>
      <c r="E30" s="471"/>
      <c r="F30" s="471"/>
      <c r="G30" s="472" t="s">
        <v>1852</v>
      </c>
      <c r="H30" s="472"/>
      <c r="I30" s="472"/>
      <c r="J30" s="472"/>
      <c r="K30" s="472"/>
      <c r="L30" s="472"/>
      <c r="M30" s="49"/>
    </row>
    <row r="31" spans="1:13" ht="15.3">
      <c r="A31" s="40"/>
      <c r="B31" s="458" t="str">
        <f>Testing!B18</f>
        <v>Residual Asphalt (% Emulsion)</v>
      </c>
      <c r="C31" s="458"/>
      <c r="D31" s="460"/>
      <c r="E31" s="188">
        <f>Testing!F18</f>
        <v>0</v>
      </c>
      <c r="F31" s="323" t="str">
        <f>IF(Testing!G18="No","Out","")</f>
        <v>Out</v>
      </c>
      <c r="G31" s="458" t="str">
        <f>Testing!B5</f>
        <v>Wet Cohesion @ 30 (lb-in)</v>
      </c>
      <c r="H31" s="458"/>
      <c r="I31" s="459"/>
      <c r="J31" s="191">
        <f>Testing!F5</f>
        <v>0</v>
      </c>
      <c r="K31" s="322" t="str">
        <f>IF(Testing!G5="No","Out","")</f>
        <v>Out</v>
      </c>
      <c r="M31" s="49"/>
    </row>
    <row r="32" spans="1:13" ht="15.3">
      <c r="A32" s="40"/>
      <c r="B32" s="458" t="str">
        <f>Testing!B19</f>
        <v>Unit Emulsion (gal/sy)</v>
      </c>
      <c r="C32" s="458"/>
      <c r="D32" s="460"/>
      <c r="E32" s="188" t="e">
        <f>Testing!F19</f>
        <v>#DIV/0!</v>
      </c>
      <c r="F32" s="323" t="str">
        <f>IF(Testing!G19="No","Out","")</f>
        <v/>
      </c>
      <c r="G32" s="458" t="str">
        <f>Testing!B6</f>
        <v>Wet Cohesion @ 60 (lb-in)</v>
      </c>
      <c r="H32" s="458"/>
      <c r="I32" s="459"/>
      <c r="J32" s="191">
        <f>Testing!F6</f>
        <v>0</v>
      </c>
      <c r="K32" s="322" t="str">
        <f>IF(Testing!G6="No","Out","")</f>
        <v>Out</v>
      </c>
      <c r="M32" s="49"/>
    </row>
    <row r="33" spans="1:13" ht="15.3">
      <c r="A33" s="40"/>
      <c r="B33" s="458" t="str">
        <f>Testing!B20</f>
        <v>Unit Emulsion (% of Agg wt)</v>
      </c>
      <c r="C33" s="458"/>
      <c r="D33" s="460"/>
      <c r="E33" s="188">
        <f>Testing!F20</f>
        <v>0</v>
      </c>
      <c r="F33" s="323" t="str">
        <f>IF(Testing!G20="No","Out","")</f>
        <v/>
      </c>
      <c r="G33" s="458" t="str">
        <f>Testing!B7</f>
        <v>Excess Asphalt (g/ft2)</v>
      </c>
      <c r="H33" s="458"/>
      <c r="I33" s="459"/>
      <c r="J33" s="191">
        <f>Testing!F7</f>
        <v>0</v>
      </c>
      <c r="K33" s="322" t="str">
        <f>IF(Testing!G7="No","Out","")</f>
        <v/>
      </c>
      <c r="M33" s="49"/>
    </row>
    <row r="34" spans="1:13" ht="15.3">
      <c r="A34" s="40"/>
      <c r="B34" s="458" t="str">
        <f>Testing!B21</f>
        <v>Unit Agg (lb/sy)</v>
      </c>
      <c r="C34" s="458"/>
      <c r="D34" s="460"/>
      <c r="E34" s="188" t="e">
        <f>Testing!F21</f>
        <v>#DIV/0!</v>
      </c>
      <c r="F34" s="323" t="e">
        <f>IF(Testing!G21="No","Out","")</f>
        <v>#DIV/0!</v>
      </c>
      <c r="G34" s="458" t="str">
        <f>Testing!B8</f>
        <v>Wet Stripping (%)</v>
      </c>
      <c r="H34" s="458"/>
      <c r="I34" s="459"/>
      <c r="J34" s="191">
        <f>Testing!F8</f>
        <v>0</v>
      </c>
      <c r="K34" s="322" t="str">
        <f>IF(Testing!G8="No","Out","")</f>
        <v>Out</v>
      </c>
      <c r="M34" s="49"/>
    </row>
    <row r="35" spans="1:13" ht="15.3">
      <c r="A35" s="40"/>
      <c r="B35" s="458" t="str">
        <f>Testing!B22</f>
        <v>Residual Asphalt</v>
      </c>
      <c r="C35" s="458"/>
      <c r="D35" s="460"/>
      <c r="E35" s="188">
        <f>Testing!F22</f>
        <v>0</v>
      </c>
      <c r="F35" s="323" t="str">
        <f>IF(Testing!G22="No","Out","")</f>
        <v>Out</v>
      </c>
      <c r="G35" s="458" t="str">
        <f>Testing!B9</f>
        <v>Wet Track Abrasion (1hr) (g/ft2)</v>
      </c>
      <c r="H35" s="458"/>
      <c r="I35" s="459"/>
      <c r="J35" s="191">
        <f>Testing!F9</f>
        <v>0</v>
      </c>
      <c r="K35" s="322" t="str">
        <f>IF(Testing!G9="No","Out","")</f>
        <v/>
      </c>
      <c r="L35" s="193"/>
      <c r="M35" s="49"/>
    </row>
    <row r="36" spans="1:13" ht="15.3">
      <c r="A36" s="40"/>
      <c r="B36" s="458" t="str">
        <f>Testing!B23</f>
        <v>Mineral Filler</v>
      </c>
      <c r="C36" s="458"/>
      <c r="D36" s="460"/>
      <c r="E36" s="188">
        <f>Testing!F23</f>
        <v>0</v>
      </c>
      <c r="F36" s="323" t="str">
        <f>IF(Testing!G23="No","Out","")</f>
        <v>Out</v>
      </c>
      <c r="G36" s="458" t="str">
        <f>Testing!B10</f>
        <v>Wet Track Abrasion (6 day) (g/ft2)</v>
      </c>
      <c r="H36" s="458"/>
      <c r="I36" s="459"/>
      <c r="J36" s="191">
        <f>Testing!F10</f>
        <v>0</v>
      </c>
      <c r="K36" s="322" t="str">
        <f>IF(Testing!G10="No","Out","")</f>
        <v/>
      </c>
      <c r="L36" s="193"/>
      <c r="M36" s="49"/>
    </row>
    <row r="37" spans="1:13" ht="15.3">
      <c r="A37" s="40"/>
      <c r="B37" s="458" t="str">
        <f>Testing!B24</f>
        <v>% Polymer Solids</v>
      </c>
      <c r="C37" s="458"/>
      <c r="D37" s="460"/>
      <c r="E37" s="189">
        <f>Testing!F24</f>
        <v>0</v>
      </c>
      <c r="F37" s="323" t="str">
        <f>IF(Testing!G24="No","Out","")</f>
        <v>Out</v>
      </c>
      <c r="G37" s="458" t="str">
        <f>Testing!B11</f>
        <v>Lateral Displacement (%)</v>
      </c>
      <c r="H37" s="458"/>
      <c r="I37" s="459"/>
      <c r="J37" s="191">
        <f>Testing!F11</f>
        <v>0</v>
      </c>
      <c r="K37" s="322" t="str">
        <f>IF(Testing!G11="No","Out","")</f>
        <v/>
      </c>
      <c r="L37" s="193"/>
      <c r="M37" s="49"/>
    </row>
    <row r="38" spans="1:13" ht="15.3">
      <c r="A38" s="40"/>
      <c r="B38" s="458" t="str">
        <f>Testing!B25</f>
        <v>Sand Equivalent</v>
      </c>
      <c r="C38" s="458"/>
      <c r="D38" s="460"/>
      <c r="E38" s="188" t="str">
        <f>Testing!F25</f>
        <v/>
      </c>
      <c r="F38" s="323" t="str">
        <f>IF(Testing!G25="No","Out","")</f>
        <v>Out</v>
      </c>
      <c r="G38" s="458" t="str">
        <f>Testing!B12</f>
        <v>Specific Gravity after 1000 cycles</v>
      </c>
      <c r="H38" s="458"/>
      <c r="I38" s="459"/>
      <c r="J38" s="192">
        <f>Testing!F12</f>
        <v>0</v>
      </c>
      <c r="K38" s="322" t="str">
        <f>IF(Testing!G12="No","Out","")</f>
        <v/>
      </c>
      <c r="L38" s="193"/>
      <c r="M38" s="49"/>
    </row>
    <row r="39" spans="1:13" ht="15.3">
      <c r="A39" s="40"/>
      <c r="B39" s="458" t="str">
        <f>Testing!B26</f>
        <v>Friction Type</v>
      </c>
      <c r="C39" s="458"/>
      <c r="D39" s="460"/>
      <c r="E39" s="190" t="str">
        <f>Testing!F26</f>
        <v/>
      </c>
      <c r="F39" s="323" t="str">
        <f>IF(Testing!G26="No","Out","")</f>
        <v>Out</v>
      </c>
      <c r="G39" s="458" t="str">
        <f>Testing!B13</f>
        <v>Classification</v>
      </c>
      <c r="H39" s="458"/>
      <c r="I39" s="459"/>
      <c r="J39" s="191">
        <f>Testing!F13</f>
        <v>0</v>
      </c>
      <c r="K39" s="322" t="str">
        <f>IF(Testing!G13="No","Out","")</f>
        <v/>
      </c>
      <c r="L39" s="193"/>
      <c r="M39" s="49"/>
    </row>
    <row r="40" spans="1:13" ht="15.3">
      <c r="A40" s="40"/>
      <c r="B40" s="458" t="str">
        <f>Testing!B27</f>
        <v>Abrasion Loss</v>
      </c>
      <c r="C40" s="458"/>
      <c r="D40" s="460"/>
      <c r="E40" s="190">
        <f>Testing!F27</f>
        <v>0</v>
      </c>
      <c r="F40" s="323" t="str">
        <f>IF(Testing!G27="No","Out","")</f>
        <v>Out</v>
      </c>
      <c r="G40" s="458" t="str">
        <f>Testing!B14</f>
        <v>Compatibility (Points)</v>
      </c>
      <c r="H40" s="458"/>
      <c r="I40" s="459"/>
      <c r="J40" s="191">
        <f>Testing!F14</f>
        <v>0</v>
      </c>
      <c r="K40" s="322" t="str">
        <f>IF(Testing!G14="No","Out","")</f>
        <v>Out</v>
      </c>
      <c r="L40" s="193"/>
      <c r="M40" s="49"/>
    </row>
    <row r="41" spans="1:13" ht="15.3">
      <c r="A41" s="40"/>
      <c r="B41" s="458" t="str">
        <f>Testing!B28</f>
        <v>A freeze</v>
      </c>
      <c r="C41" s="458"/>
      <c r="D41" s="460"/>
      <c r="E41" s="190">
        <f>Testing!F28</f>
        <v>0</v>
      </c>
      <c r="F41" s="323" t="str">
        <f>IF(Testing!G28="No","Out","")</f>
        <v>Out</v>
      </c>
      <c r="G41" s="458" t="str">
        <f>Testing!B15</f>
        <v>Mix Time @77F (25C) (Seconds)</v>
      </c>
      <c r="H41" s="458"/>
      <c r="I41" s="459"/>
      <c r="J41" s="191">
        <f>Testing!F15</f>
        <v>0</v>
      </c>
      <c r="K41" s="322" t="str">
        <f>IF(Testing!G15="No","Out","")</f>
        <v>Out</v>
      </c>
      <c r="L41" s="193"/>
      <c r="M41" s="49"/>
    </row>
    <row r="42" spans="1:13" ht="15.3">
      <c r="A42" s="40"/>
      <c r="B42" s="458" t="str">
        <f>Testing!B29</f>
        <v>Mineral Filler Type</v>
      </c>
      <c r="C42" s="458"/>
      <c r="D42" s="460"/>
      <c r="E42" s="190">
        <f>Testing!F29</f>
        <v>0</v>
      </c>
      <c r="F42" s="323" t="str">
        <f>IF(Testing!G29="No","Out","")</f>
        <v>Out</v>
      </c>
      <c r="G42" s="458" t="str">
        <f>Testing!B16</f>
        <v>Ring and Ball Softening Point (°C)</v>
      </c>
      <c r="H42" s="458"/>
      <c r="I42" s="459"/>
      <c r="J42" s="191">
        <f>Testing!F16</f>
        <v>0</v>
      </c>
      <c r="K42" s="322" t="str">
        <f>IF(Testing!G16="No","Out","")</f>
        <v>Out</v>
      </c>
      <c r="L42" s="194"/>
      <c r="M42" s="49"/>
    </row>
    <row r="43" spans="1:13" ht="15.3">
      <c r="A43" s="40"/>
      <c r="B43" s="458" t="str">
        <f>Testing!B30</f>
        <v>Emulsion</v>
      </c>
      <c r="C43" s="458"/>
      <c r="D43" s="459"/>
      <c r="E43" s="190" t="str">
        <f>Testing!F30</f>
        <v>CSS-1H</v>
      </c>
      <c r="F43" s="323" t="str">
        <f>IF(Testing!G30="No","Out","")</f>
        <v/>
      </c>
      <c r="G43" s="186"/>
      <c r="H43" s="64"/>
      <c r="I43" s="198"/>
      <c r="J43" s="209"/>
      <c r="K43" s="197"/>
      <c r="L43" s="193"/>
      <c r="M43" s="49"/>
    </row>
    <row r="44" spans="1:13" ht="15.3">
      <c r="A44" s="40"/>
      <c r="C44" s="208" t="s">
        <v>1864</v>
      </c>
      <c r="D44" s="208"/>
      <c r="E44" s="329" t="e">
        <f>Sheet1!X19</f>
        <v>#DIV/0!</v>
      </c>
      <c r="F44" s="325" t="e">
        <f>IF(E44&lt;20,"Out","")</f>
        <v>#DIV/0!</v>
      </c>
      <c r="G44" s="326"/>
      <c r="H44" s="201"/>
      <c r="I44" s="202"/>
      <c r="J44" s="327"/>
      <c r="K44" s="328"/>
      <c r="L44" s="195"/>
      <c r="M44" s="49"/>
    </row>
    <row r="45" spans="1:13" ht="15.3">
      <c r="A45" s="40"/>
      <c r="B45" s="472" t="s">
        <v>1859</v>
      </c>
      <c r="C45" s="472"/>
      <c r="D45" s="472"/>
      <c r="E45" s="472"/>
      <c r="F45" s="472"/>
      <c r="G45" s="472"/>
      <c r="H45" s="472"/>
      <c r="I45" s="472"/>
      <c r="J45" s="472"/>
      <c r="K45" s="472"/>
      <c r="L45" s="472"/>
      <c r="M45" s="49"/>
    </row>
    <row r="46" spans="1:13" ht="15.3">
      <c r="A46" s="40"/>
      <c r="B46" s="159"/>
      <c r="C46" s="159"/>
      <c r="D46" s="63"/>
      <c r="E46" s="63"/>
      <c r="F46" s="63"/>
      <c r="G46" s="86"/>
      <c r="H46" s="161"/>
      <c r="I46" s="193"/>
      <c r="M46" s="49"/>
    </row>
    <row r="47" spans="1:13" ht="15.3">
      <c r="A47" s="40"/>
      <c r="B47" s="159"/>
      <c r="C47" s="159"/>
      <c r="D47" s="199" t="s">
        <v>1857</v>
      </c>
      <c r="E47" s="199"/>
      <c r="F47" s="200"/>
      <c r="G47" s="204" t="s">
        <v>1804</v>
      </c>
      <c r="H47" s="205" t="s">
        <v>64</v>
      </c>
      <c r="I47" s="208" t="s">
        <v>1858</v>
      </c>
      <c r="M47" s="49"/>
    </row>
    <row r="48" spans="1:13" ht="15.3">
      <c r="A48" s="40"/>
      <c r="B48" s="159"/>
      <c r="C48" s="159"/>
      <c r="D48" s="210" t="str">
        <f>'Mix Verification'!B5</f>
        <v>2319-9990104 (Tons of Agg)</v>
      </c>
      <c r="E48" s="201"/>
      <c r="F48" s="202"/>
      <c r="G48" s="212">
        <f>'Mix Verification'!C5</f>
        <v>0</v>
      </c>
      <c r="H48" s="203" t="e">
        <f>'Mix Verification'!D5</f>
        <v>#DIV/0!</v>
      </c>
      <c r="I48" s="207" t="e">
        <f>(H48-G48)/G48</f>
        <v>#DIV/0!</v>
      </c>
      <c r="M48" s="49"/>
    </row>
    <row r="49" spans="1:13" ht="15">
      <c r="A49" s="88"/>
      <c r="B49" s="159"/>
      <c r="C49" s="159"/>
      <c r="D49" s="210" t="str">
        <f>'Mix Verification'!B6</f>
        <v>2319-9990106 (Gal Emulsion)</v>
      </c>
      <c r="E49" s="201"/>
      <c r="F49" s="202"/>
      <c r="G49" s="212">
        <f>'Mix Verification'!C6</f>
        <v>0</v>
      </c>
      <c r="H49" s="203" t="e">
        <f>'Mix Verification'!D6</f>
        <v>#DIV/0!</v>
      </c>
      <c r="I49" s="207" t="e">
        <f>(H49-G49)/G49</f>
        <v>#DIV/0!</v>
      </c>
      <c r="M49" s="49"/>
    </row>
    <row r="50" spans="1:13" ht="15.3">
      <c r="A50" s="88"/>
      <c r="F50" s="211"/>
      <c r="G50" s="185"/>
      <c r="H50" s="185"/>
      <c r="I50" s="185"/>
      <c r="J50" s="86"/>
      <c r="K50" s="196"/>
      <c r="L50" s="196"/>
      <c r="M50" s="49"/>
    </row>
    <row r="51" spans="1:13" ht="15.3">
      <c r="A51" s="88"/>
      <c r="F51" s="477" t="s">
        <v>285</v>
      </c>
      <c r="G51" s="477"/>
      <c r="H51" s="185"/>
      <c r="I51" s="185"/>
      <c r="J51" s="86"/>
      <c r="K51" s="476"/>
      <c r="L51" s="476"/>
      <c r="M51" s="49"/>
    </row>
    <row r="52" spans="1:13" ht="15.75" customHeight="1">
      <c r="A52" s="40"/>
      <c r="F52" s="479" t="str">
        <f>IF('Mix Verification'!C14="No","Does not comply","Comply")</f>
        <v>Does not comply</v>
      </c>
      <c r="G52" s="479"/>
      <c r="H52" s="62"/>
      <c r="I52" s="62"/>
      <c r="J52" s="87"/>
      <c r="M52" s="49"/>
    </row>
    <row r="53" spans="1:13" ht="16.5" customHeight="1">
      <c r="A53" s="40"/>
      <c r="F53" s="211"/>
      <c r="G53" s="183"/>
      <c r="H53" s="183"/>
      <c r="I53" s="183"/>
      <c r="J53" s="87"/>
      <c r="K53" s="480"/>
      <c r="L53" s="480"/>
      <c r="M53" s="49"/>
    </row>
    <row r="54" spans="1:13" ht="15.3">
      <c r="A54" s="40"/>
      <c r="B54" s="481" t="str">
        <f>IF(F52="Comply","JMF initially approved. Final mix approval based on field production.","JMF does not comply with specifications")</f>
        <v>JMF does not comply with specifications</v>
      </c>
      <c r="C54" s="481"/>
      <c r="D54" s="481"/>
      <c r="E54" s="481"/>
      <c r="F54" s="89"/>
      <c r="G54" s="171"/>
      <c r="H54" s="171"/>
      <c r="I54" s="171"/>
      <c r="J54" s="90"/>
      <c r="K54" s="90"/>
      <c r="L54" s="91"/>
      <c r="M54" s="49"/>
    </row>
    <row r="55" spans="1:13" ht="1" customHeight="1">
      <c r="A55" s="40"/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92"/>
      <c r="M55" s="49"/>
    </row>
    <row r="56" spans="1:13" ht="20.100000000000001" customHeight="1">
      <c r="A56" s="40"/>
      <c r="B56" s="482" t="s">
        <v>286</v>
      </c>
      <c r="C56" s="482"/>
      <c r="D56" s="483"/>
      <c r="E56" s="483"/>
      <c r="F56" s="483"/>
      <c r="G56" s="483"/>
      <c r="H56" s="483"/>
      <c r="I56" s="483"/>
      <c r="J56" s="483"/>
      <c r="K56" s="483"/>
      <c r="L56" s="483"/>
      <c r="M56" s="49"/>
    </row>
    <row r="57" spans="1:13" ht="20.100000000000001" customHeight="1">
      <c r="A57" s="40"/>
      <c r="B57" s="93"/>
      <c r="C57" s="93"/>
      <c r="D57" s="484"/>
      <c r="E57" s="484"/>
      <c r="F57" s="484"/>
      <c r="G57" s="484"/>
      <c r="H57" s="484"/>
      <c r="I57" s="484"/>
      <c r="J57" s="484"/>
      <c r="K57" s="484"/>
      <c r="L57" s="484"/>
      <c r="M57" s="49"/>
    </row>
    <row r="58" spans="1:13" ht="7" customHeight="1">
      <c r="A58" s="40"/>
      <c r="B58" s="40"/>
      <c r="C58" s="40"/>
      <c r="D58" s="40"/>
      <c r="E58" s="40"/>
      <c r="F58" s="40"/>
      <c r="G58" s="40"/>
      <c r="H58" s="40"/>
      <c r="I58" s="40"/>
      <c r="J58" s="40"/>
      <c r="K58" s="40"/>
      <c r="L58" s="92"/>
      <c r="M58" s="49"/>
    </row>
    <row r="59" spans="1:13" ht="15.3">
      <c r="A59" s="40"/>
      <c r="B59" s="482" t="s">
        <v>287</v>
      </c>
      <c r="C59" s="482"/>
      <c r="D59" s="330">
        <f>Inputs!C8</f>
        <v>0</v>
      </c>
      <c r="E59" s="330"/>
      <c r="F59" s="331"/>
      <c r="G59" s="331"/>
      <c r="H59" s="485"/>
      <c r="I59" s="485"/>
      <c r="J59" s="485"/>
      <c r="K59" s="485"/>
      <c r="L59" s="485"/>
      <c r="M59" s="49"/>
    </row>
    <row r="60" spans="1:13" ht="15.3">
      <c r="A60" s="40"/>
      <c r="B60" s="40"/>
      <c r="C60" s="40"/>
      <c r="D60" s="486"/>
      <c r="E60" s="487"/>
      <c r="F60" s="487"/>
      <c r="G60" s="486"/>
      <c r="H60" s="488"/>
      <c r="I60" s="488"/>
      <c r="J60" s="486"/>
      <c r="K60" s="488"/>
      <c r="L60" s="488"/>
      <c r="M60" s="49"/>
    </row>
    <row r="61" spans="1:13" ht="22" customHeight="1">
      <c r="A61" s="40"/>
      <c r="B61" s="88" t="s">
        <v>288</v>
      </c>
      <c r="C61" s="43"/>
      <c r="D61" s="489">
        <f>Inputs!K7</f>
        <v>0</v>
      </c>
      <c r="E61" s="489"/>
      <c r="F61" s="94"/>
      <c r="G61" s="40"/>
      <c r="H61" s="46" t="s">
        <v>289</v>
      </c>
      <c r="I61" s="490"/>
      <c r="J61" s="491"/>
      <c r="K61" s="491"/>
      <c r="L61" s="491"/>
      <c r="M61" s="49"/>
    </row>
    <row r="62" spans="1:13" ht="15">
      <c r="A62" s="95"/>
      <c r="B62" s="95"/>
      <c r="C62" s="95"/>
      <c r="D62" s="95"/>
      <c r="E62" s="95"/>
      <c r="F62" s="95"/>
      <c r="G62" s="95"/>
      <c r="H62" s="95"/>
      <c r="I62" s="95"/>
      <c r="J62" s="95"/>
      <c r="K62" s="95"/>
      <c r="L62" s="49"/>
      <c r="M62" s="49"/>
    </row>
    <row r="63" spans="1:13" ht="15">
      <c r="A63" s="96"/>
      <c r="B63" s="96"/>
      <c r="C63" s="96"/>
      <c r="D63" s="96"/>
      <c r="E63" s="96"/>
      <c r="F63" s="96"/>
      <c r="G63" s="96"/>
      <c r="H63" s="96"/>
      <c r="I63" s="96"/>
      <c r="J63" s="96"/>
      <c r="K63" s="96"/>
      <c r="L63" s="97"/>
      <c r="M63" s="97"/>
    </row>
    <row r="64" spans="1:13" ht="15">
      <c r="A64" s="96"/>
      <c r="B64" s="96"/>
      <c r="C64" s="96"/>
      <c r="D64" s="96"/>
      <c r="E64" s="96"/>
      <c r="F64" s="96"/>
      <c r="G64" s="96"/>
      <c r="H64" s="96"/>
      <c r="I64" s="96"/>
      <c r="J64" s="96"/>
      <c r="K64" s="96"/>
      <c r="L64" s="97"/>
      <c r="M64" s="97"/>
    </row>
    <row r="65" spans="1:13" ht="15">
      <c r="A65" s="96"/>
      <c r="B65" s="96"/>
      <c r="C65" s="96"/>
      <c r="D65" s="96"/>
      <c r="E65" s="96"/>
      <c r="F65" s="96"/>
      <c r="G65" s="96"/>
      <c r="H65" s="96"/>
      <c r="I65" s="96"/>
      <c r="J65" s="96"/>
      <c r="K65" s="96"/>
      <c r="L65" s="97"/>
      <c r="M65" s="97"/>
    </row>
    <row r="66" spans="1:13" ht="15">
      <c r="A66" s="96"/>
      <c r="B66" s="96"/>
      <c r="C66" s="96"/>
      <c r="D66" s="96"/>
      <c r="E66" s="96"/>
      <c r="F66" s="96"/>
      <c r="G66" s="96"/>
      <c r="H66" s="96"/>
      <c r="I66" s="96"/>
      <c r="J66" s="96"/>
      <c r="K66" s="96"/>
      <c r="L66" s="97"/>
      <c r="M66" s="97"/>
    </row>
    <row r="67" spans="1:13" ht="15">
      <c r="A67" s="96"/>
      <c r="B67" s="96"/>
      <c r="C67" s="96"/>
      <c r="D67" s="96"/>
      <c r="E67" s="96"/>
      <c r="F67" s="96"/>
      <c r="G67" s="96"/>
      <c r="H67" s="96"/>
      <c r="I67" s="96"/>
      <c r="J67" s="96"/>
      <c r="K67" s="96"/>
      <c r="L67" s="97"/>
      <c r="M67" s="97"/>
    </row>
    <row r="68" spans="1:13" ht="15">
      <c r="A68" s="96"/>
      <c r="B68" s="96"/>
      <c r="C68" s="96"/>
      <c r="D68" s="96"/>
      <c r="E68" s="96"/>
      <c r="F68" s="96"/>
      <c r="G68" s="96"/>
      <c r="H68" s="96"/>
      <c r="I68" s="96"/>
      <c r="J68" s="96"/>
      <c r="K68" s="96"/>
      <c r="L68" s="97"/>
      <c r="M68" s="97"/>
    </row>
    <row r="69" spans="1:13" ht="15">
      <c r="A69" s="96"/>
      <c r="B69" s="96"/>
      <c r="C69" s="96"/>
      <c r="D69" s="96"/>
      <c r="E69" s="96"/>
      <c r="F69" s="96"/>
      <c r="G69" s="96"/>
      <c r="H69" s="96"/>
      <c r="I69" s="96"/>
      <c r="J69" s="96"/>
      <c r="K69" s="96"/>
      <c r="L69" s="97"/>
      <c r="M69" s="97"/>
    </row>
    <row r="70" spans="1:13" ht="15">
      <c r="A70" s="96"/>
      <c r="B70" s="96"/>
      <c r="C70" s="96"/>
      <c r="D70" s="96"/>
      <c r="E70" s="96"/>
      <c r="F70" s="96"/>
      <c r="G70" s="96"/>
      <c r="H70" s="96"/>
      <c r="I70" s="96"/>
      <c r="J70" s="96"/>
      <c r="K70" s="96"/>
      <c r="L70" s="97"/>
      <c r="M70" s="97"/>
    </row>
    <row r="71" spans="1:13" ht="15">
      <c r="A71" s="96"/>
      <c r="B71" s="96"/>
      <c r="C71" s="96"/>
      <c r="D71" s="96"/>
      <c r="E71" s="96"/>
      <c r="F71" s="96"/>
      <c r="G71" s="96"/>
      <c r="H71" s="96"/>
      <c r="I71" s="96"/>
      <c r="J71" s="96"/>
      <c r="K71" s="96"/>
      <c r="L71" s="97"/>
      <c r="M71" s="97"/>
    </row>
    <row r="72" spans="1:13" ht="15">
      <c r="A72" s="96"/>
      <c r="B72" s="96"/>
      <c r="C72" s="96"/>
      <c r="D72" s="96"/>
      <c r="E72" s="96"/>
      <c r="F72" s="96"/>
      <c r="G72" s="96"/>
      <c r="H72" s="96"/>
      <c r="I72" s="96"/>
      <c r="J72" s="96"/>
      <c r="K72" s="96"/>
      <c r="L72" s="97"/>
      <c r="M72" s="97"/>
    </row>
    <row r="73" spans="1:13" ht="15">
      <c r="A73" s="96"/>
      <c r="B73" s="96"/>
      <c r="C73" s="96"/>
      <c r="D73" s="96"/>
      <c r="E73" s="96"/>
      <c r="F73" s="96"/>
      <c r="G73" s="96"/>
      <c r="H73" s="96"/>
      <c r="I73" s="96"/>
      <c r="J73" s="96"/>
      <c r="K73" s="96"/>
      <c r="L73" s="97"/>
      <c r="M73" s="97"/>
    </row>
    <row r="74" spans="1:13" ht="15">
      <c r="A74" s="96"/>
      <c r="B74" s="96"/>
      <c r="C74" s="96"/>
      <c r="D74" s="96"/>
      <c r="E74" s="96"/>
      <c r="F74" s="96"/>
      <c r="G74" s="96"/>
      <c r="H74" s="96"/>
      <c r="I74" s="96"/>
      <c r="J74" s="96"/>
      <c r="K74" s="96"/>
      <c r="L74" s="97"/>
      <c r="M74" s="97"/>
    </row>
    <row r="75" spans="1:13" ht="15">
      <c r="A75" s="96"/>
      <c r="B75" s="96"/>
      <c r="C75" s="96"/>
      <c r="D75" s="96"/>
      <c r="E75" s="96"/>
      <c r="F75" s="96"/>
      <c r="G75" s="96"/>
      <c r="H75" s="96"/>
      <c r="I75" s="96"/>
      <c r="J75" s="96"/>
      <c r="K75" s="96"/>
      <c r="L75" s="97"/>
      <c r="M75" s="97"/>
    </row>
    <row r="76" spans="1:13" ht="15">
      <c r="A76" s="96"/>
      <c r="B76" s="96"/>
      <c r="C76" s="96"/>
      <c r="D76" s="96"/>
      <c r="E76" s="96"/>
      <c r="F76" s="96"/>
      <c r="G76" s="96"/>
      <c r="H76" s="96"/>
      <c r="I76" s="96"/>
      <c r="J76" s="96"/>
      <c r="K76" s="96"/>
      <c r="L76" s="97"/>
      <c r="M76" s="97"/>
    </row>
    <row r="77" spans="1:13" ht="15">
      <c r="A77" s="96"/>
      <c r="B77" s="96"/>
      <c r="C77" s="96"/>
      <c r="D77" s="96"/>
      <c r="E77" s="96"/>
      <c r="F77" s="96"/>
      <c r="G77" s="96"/>
      <c r="H77" s="96"/>
      <c r="I77" s="96"/>
      <c r="J77" s="96"/>
      <c r="K77" s="96"/>
      <c r="L77" s="97"/>
      <c r="M77" s="97"/>
    </row>
    <row r="78" spans="1:13" ht="15">
      <c r="A78" s="96"/>
      <c r="B78" s="96"/>
      <c r="C78" s="96"/>
      <c r="D78" s="96"/>
      <c r="E78" s="96"/>
      <c r="F78" s="96"/>
      <c r="G78" s="96"/>
      <c r="H78" s="96"/>
      <c r="I78" s="96"/>
      <c r="J78" s="96"/>
      <c r="K78" s="96"/>
      <c r="L78" s="97"/>
      <c r="M78" s="97"/>
    </row>
    <row r="79" spans="1:13" ht="15">
      <c r="A79" s="96"/>
      <c r="B79" s="96"/>
      <c r="C79" s="96"/>
      <c r="D79" s="96"/>
      <c r="E79" s="96"/>
      <c r="F79" s="96"/>
      <c r="G79" s="96"/>
      <c r="H79" s="96"/>
      <c r="I79" s="96"/>
      <c r="J79" s="96"/>
      <c r="K79" s="96"/>
      <c r="L79" s="97"/>
      <c r="M79" s="97"/>
    </row>
  </sheetData>
  <sheetProtection password="C121" sheet="1" objects="1" scenarios="1"/>
  <mergeCells count="57">
    <mergeCell ref="D60:F60"/>
    <mergeCell ref="G60:I60"/>
    <mergeCell ref="J60:L60"/>
    <mergeCell ref="D61:E61"/>
    <mergeCell ref="I61:L61"/>
    <mergeCell ref="B54:E54"/>
    <mergeCell ref="B56:C56"/>
    <mergeCell ref="D56:L56"/>
    <mergeCell ref="D57:L57"/>
    <mergeCell ref="B59:C59"/>
    <mergeCell ref="H59:I59"/>
    <mergeCell ref="J59:L59"/>
    <mergeCell ref="F52:G52"/>
    <mergeCell ref="G42:I42"/>
    <mergeCell ref="K53:L53"/>
    <mergeCell ref="B45:L45"/>
    <mergeCell ref="B43:D43"/>
    <mergeCell ref="B42:D42"/>
    <mergeCell ref="K7:L7"/>
    <mergeCell ref="B7:C7"/>
    <mergeCell ref="G7:H7"/>
    <mergeCell ref="K51:L51"/>
    <mergeCell ref="F51:G51"/>
    <mergeCell ref="B40:D40"/>
    <mergeCell ref="F11:H11"/>
    <mergeCell ref="B41:D41"/>
    <mergeCell ref="G31:I31"/>
    <mergeCell ref="G32:I32"/>
    <mergeCell ref="G33:I33"/>
    <mergeCell ref="G34:I34"/>
    <mergeCell ref="G35:I35"/>
    <mergeCell ref="G41:I41"/>
    <mergeCell ref="G38:I38"/>
    <mergeCell ref="G39:I39"/>
    <mergeCell ref="B6:C6"/>
    <mergeCell ref="D6:E6"/>
    <mergeCell ref="G6:I6"/>
    <mergeCell ref="B8:C8"/>
    <mergeCell ref="B38:D38"/>
    <mergeCell ref="G9:L9"/>
    <mergeCell ref="E28:I28"/>
    <mergeCell ref="B28:D28"/>
    <mergeCell ref="B29:D29"/>
    <mergeCell ref="B31:D31"/>
    <mergeCell ref="B32:D32"/>
    <mergeCell ref="B33:D33"/>
    <mergeCell ref="B30:F30"/>
    <mergeCell ref="G30:L30"/>
    <mergeCell ref="B34:D34"/>
    <mergeCell ref="C9:F9"/>
    <mergeCell ref="G40:I40"/>
    <mergeCell ref="B39:D39"/>
    <mergeCell ref="G36:I36"/>
    <mergeCell ref="G37:I37"/>
    <mergeCell ref="B35:D35"/>
    <mergeCell ref="B36:D36"/>
    <mergeCell ref="B37:D37"/>
  </mergeCells>
  <conditionalFormatting sqref="L54">
    <cfRule type="expression" dxfId="9" priority="3">
      <formula>(L54="Unspecified")</formula>
    </cfRule>
  </conditionalFormatting>
  <conditionalFormatting sqref="K50:L50">
    <cfRule type="expression" dxfId="8" priority="2">
      <formula>(K50="OK")</formula>
    </cfRule>
  </conditionalFormatting>
  <conditionalFormatting sqref="E31:E43">
    <cfRule type="expression" dxfId="7" priority="14" stopIfTrue="1">
      <formula>$E$35=#REF!</formula>
    </cfRule>
  </conditionalFormatting>
  <conditionalFormatting sqref="K31:K42 F31:F43">
    <cfRule type="expression" dxfId="6" priority="15" stopIfTrue="1">
      <formula>$F$35=#REF!</formula>
    </cfRule>
  </conditionalFormatting>
  <conditionalFormatting sqref="J31:J42 K41 E41:E43">
    <cfRule type="expression" dxfId="5" priority="23" stopIfTrue="1">
      <formula>$E$35=#REF!</formula>
    </cfRule>
  </conditionalFormatting>
  <conditionalFormatting sqref="J29">
    <cfRule type="expression" dxfId="4" priority="25">
      <formula>(#REF!=1)</formula>
    </cfRule>
  </conditionalFormatting>
  <conditionalFormatting sqref="F46:F49">
    <cfRule type="expression" dxfId="3" priority="31" stopIfTrue="1">
      <formula>#REF!=#REF!</formula>
    </cfRule>
  </conditionalFormatting>
  <conditionalFormatting sqref="G43:G44 D46:D49 G50">
    <cfRule type="expression" dxfId="2" priority="32" stopIfTrue="1">
      <formula>#REF!=#REF!</formula>
    </cfRule>
  </conditionalFormatting>
  <conditionalFormatting sqref="H50:H52 E46:E49 H43:H44">
    <cfRule type="expression" dxfId="1" priority="34" stopIfTrue="1">
      <formula>#REF!=#REF!</formula>
    </cfRule>
  </conditionalFormatting>
  <conditionalFormatting sqref="I50:I52 I43:I44">
    <cfRule type="expression" dxfId="0" priority="37" stopIfTrue="1">
      <formula>#REF!=#REF!</formula>
    </cfRule>
  </conditionalFormatting>
  <printOptions horizontalCentered="1" verticalCentered="1"/>
  <pageMargins left="0.5" right="0.5" top="0.3" bottom="0.46" header="0.3" footer="0.46"/>
  <pageSetup scale="70" orientation="portrait" horizontalDpi="300" verticalDpi="300" r:id="rId1"/>
  <headerFooter alignWithMargins="0"/>
  <customProperties>
    <customPr name="SSCSheetTrackingNo" r:id="rId2"/>
  </customProperties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1"/>
  <dimension ref="A1:AA50"/>
  <sheetViews>
    <sheetView topLeftCell="J1" workbookViewId="0">
      <selection activeCell="L29" sqref="L29"/>
    </sheetView>
  </sheetViews>
  <sheetFormatPr defaultRowHeight="14.4"/>
  <cols>
    <col min="1" max="2" width="9.15625" hidden="1" customWidth="1"/>
    <col min="3" max="3" width="11.83984375" hidden="1" customWidth="1"/>
    <col min="4" max="9" width="9.15625" hidden="1" customWidth="1"/>
    <col min="10" max="10" width="30.15625" bestFit="1" customWidth="1"/>
    <col min="11" max="11" width="15.41796875" customWidth="1"/>
    <col min="12" max="12" width="17.68359375" bestFit="1" customWidth="1"/>
    <col min="13" max="13" width="18" customWidth="1"/>
    <col min="14" max="14" width="12" bestFit="1" customWidth="1"/>
    <col min="15" max="15" width="12" customWidth="1"/>
    <col min="16" max="16" width="9.15625" customWidth="1"/>
    <col min="17" max="17" width="12.41796875" customWidth="1"/>
    <col min="22" max="22" width="24.83984375" bestFit="1" customWidth="1"/>
    <col min="23" max="23" width="12" bestFit="1" customWidth="1"/>
    <col min="24" max="24" width="11" bestFit="1" customWidth="1"/>
    <col min="27" max="27" width="12.26171875" bestFit="1" customWidth="1"/>
  </cols>
  <sheetData>
    <row r="1" spans="1:27">
      <c r="B1" t="s">
        <v>1</v>
      </c>
      <c r="C1" t="s">
        <v>11</v>
      </c>
      <c r="D1" t="s">
        <v>7</v>
      </c>
      <c r="E1" t="s">
        <v>5</v>
      </c>
      <c r="L1" t="s">
        <v>1824</v>
      </c>
      <c r="M1" t="s">
        <v>17</v>
      </c>
      <c r="N1" t="s">
        <v>18</v>
      </c>
      <c r="R1" t="s">
        <v>47</v>
      </c>
      <c r="S1" t="s">
        <v>48</v>
      </c>
    </row>
    <row r="2" spans="1:27">
      <c r="A2" t="s">
        <v>14</v>
      </c>
      <c r="B2">
        <v>1.4999999999999999E-2</v>
      </c>
      <c r="C2">
        <v>3.14</v>
      </c>
      <c r="D2">
        <f>C2*F$5*B2</f>
        <v>4.4085596473152275</v>
      </c>
      <c r="E2">
        <f t="shared" ref="E2:E8" si="0">D2*F$7</f>
        <v>0.24491998040640151</v>
      </c>
      <c r="F2" t="s">
        <v>0</v>
      </c>
      <c r="J2" t="s">
        <v>109</v>
      </c>
      <c r="K2" t="s">
        <v>57</v>
      </c>
      <c r="L2" s="2">
        <f>Inputs!I19</f>
        <v>0</v>
      </c>
      <c r="M2" s="6">
        <f>L2/L$11</f>
        <v>0</v>
      </c>
      <c r="N2">
        <v>3.14</v>
      </c>
      <c r="O2">
        <f>M2*100/N2</f>
        <v>0</v>
      </c>
      <c r="Q2" t="s">
        <v>19</v>
      </c>
      <c r="W2" t="s">
        <v>37</v>
      </c>
      <c r="X2" t="s">
        <v>36</v>
      </c>
      <c r="Z2" t="s">
        <v>52</v>
      </c>
      <c r="AA2" t="s">
        <v>53</v>
      </c>
    </row>
    <row r="3" spans="1:27">
      <c r="A3" t="s">
        <v>12</v>
      </c>
      <c r="B3">
        <v>8.4000000000000005E-2</v>
      </c>
      <c r="C3">
        <v>1</v>
      </c>
      <c r="D3">
        <f t="shared" ref="D3:D8" si="1">C3*F$5*B3</f>
        <v>7.8623993710080509</v>
      </c>
      <c r="E3">
        <f t="shared" si="0"/>
        <v>0.43679996505600283</v>
      </c>
      <c r="F3" t="s">
        <v>2</v>
      </c>
      <c r="J3" t="s">
        <v>110</v>
      </c>
      <c r="K3" t="s">
        <v>12</v>
      </c>
      <c r="L3" s="2">
        <f>Inputs!I22</f>
        <v>0</v>
      </c>
      <c r="M3" s="6">
        <f>L3/L$11</f>
        <v>0</v>
      </c>
      <c r="N3">
        <v>1</v>
      </c>
      <c r="O3">
        <f>M3*100/N3</f>
        <v>0</v>
      </c>
      <c r="V3" t="s">
        <v>20</v>
      </c>
    </row>
    <row r="4" spans="1:27">
      <c r="B4">
        <v>0</v>
      </c>
      <c r="C4">
        <v>0</v>
      </c>
      <c r="D4">
        <f t="shared" si="1"/>
        <v>0</v>
      </c>
      <c r="E4">
        <f t="shared" si="0"/>
        <v>0</v>
      </c>
      <c r="F4" t="s">
        <v>24</v>
      </c>
      <c r="K4" s="5" t="s">
        <v>16</v>
      </c>
      <c r="L4" s="2">
        <f>Inputs!I20</f>
        <v>0</v>
      </c>
      <c r="M4" s="7">
        <f>L4/L$11</f>
        <v>0</v>
      </c>
      <c r="N4">
        <f>Inputs!C13</f>
        <v>0</v>
      </c>
      <c r="O4" t="e">
        <f>M4*100/N4</f>
        <v>#DIV/0!</v>
      </c>
      <c r="P4" t="e">
        <f>M4*100/N4</f>
        <v>#DIV/0!</v>
      </c>
      <c r="Q4">
        <f>N4*62.4/7.480519</f>
        <v>0</v>
      </c>
      <c r="V4" t="s">
        <v>21</v>
      </c>
      <c r="W4" t="e">
        <f>L22*Q4/2000</f>
        <v>#DIV/0!</v>
      </c>
    </row>
    <row r="5" spans="1:27">
      <c r="B5">
        <v>0.13100000000000001</v>
      </c>
      <c r="C5">
        <v>0</v>
      </c>
      <c r="D5">
        <f t="shared" si="1"/>
        <v>0</v>
      </c>
      <c r="E5">
        <f t="shared" si="0"/>
        <v>0</v>
      </c>
      <c r="F5">
        <f>2000*G13*F7</f>
        <v>93.599992512000597</v>
      </c>
      <c r="G5" t="s">
        <v>4</v>
      </c>
      <c r="K5" s="12"/>
      <c r="L5" s="2"/>
      <c r="M5" s="1">
        <f>L5*M$4/100</f>
        <v>0</v>
      </c>
      <c r="V5" t="s">
        <v>40</v>
      </c>
      <c r="W5" s="10" t="e">
        <f>'Mix Verification'!H8*K18/2000</f>
        <v>#DIV/0!</v>
      </c>
      <c r="X5" s="10" t="e">
        <f>M4*W19</f>
        <v>#DIV/0!</v>
      </c>
      <c r="Y5" t="e">
        <f>2*K18/2000</f>
        <v>#DIV/0!</v>
      </c>
    </row>
    <row r="6" spans="1:27">
      <c r="B6">
        <v>0.66099999999999992</v>
      </c>
      <c r="C6">
        <v>0</v>
      </c>
      <c r="D6">
        <f t="shared" si="1"/>
        <v>0</v>
      </c>
      <c r="E6">
        <f t="shared" si="0"/>
        <v>0</v>
      </c>
      <c r="F6">
        <f>F8/12</f>
        <v>0.16666666666666666</v>
      </c>
      <c r="H6" t="s">
        <v>6</v>
      </c>
      <c r="K6" s="12"/>
      <c r="L6" s="2"/>
      <c r="M6" s="1">
        <f>L6*M$4/100</f>
        <v>0</v>
      </c>
      <c r="V6" t="s">
        <v>23</v>
      </c>
      <c r="W6" t="e">
        <f>W5/K21*100</f>
        <v>#DIV/0!</v>
      </c>
      <c r="X6" s="1"/>
    </row>
    <row r="7" spans="1:27">
      <c r="A7" t="s">
        <v>13</v>
      </c>
      <c r="B7">
        <v>8.6999999999999994E-2</v>
      </c>
      <c r="C7">
        <v>1.03</v>
      </c>
      <c r="D7">
        <f t="shared" si="1"/>
        <v>8.3874953290003731</v>
      </c>
      <c r="E7">
        <f t="shared" si="0"/>
        <v>0.46597196272224295</v>
      </c>
      <c r="F7">
        <f>F6/3</f>
        <v>5.5555555555555552E-2</v>
      </c>
      <c r="G7" t="s">
        <v>3</v>
      </c>
      <c r="K7" s="12"/>
      <c r="L7" s="2"/>
      <c r="M7" s="1">
        <f>L7*M$4/100</f>
        <v>0</v>
      </c>
      <c r="R7">
        <v>4.53</v>
      </c>
      <c r="V7" t="s">
        <v>22</v>
      </c>
    </row>
    <row r="8" spans="1:27">
      <c r="A8" t="s">
        <v>15</v>
      </c>
      <c r="B8">
        <v>0.81399999999999995</v>
      </c>
      <c r="C8">
        <v>2.65</v>
      </c>
      <c r="D8">
        <f t="shared" si="1"/>
        <v>201.90454384763646</v>
      </c>
      <c r="E8">
        <f t="shared" si="0"/>
        <v>11.21691910264647</v>
      </c>
      <c r="F8">
        <v>2</v>
      </c>
      <c r="G8" t="s">
        <v>25</v>
      </c>
      <c r="K8" s="12"/>
      <c r="L8" s="2"/>
      <c r="M8" s="1">
        <f>L8*M$4/100</f>
        <v>0</v>
      </c>
      <c r="V8" t="s">
        <v>28</v>
      </c>
    </row>
    <row r="9" spans="1:27">
      <c r="D9">
        <f>D8+D7+D3+D2</f>
        <v>222.5629981949601</v>
      </c>
      <c r="E9">
        <f>D9*F$7/100</f>
        <v>0.12364611010831116</v>
      </c>
      <c r="I9">
        <f>SUM(L5:L9)</f>
        <v>0</v>
      </c>
      <c r="K9" t="s">
        <v>34</v>
      </c>
      <c r="L9" s="2">
        <f>Testing!F18</f>
        <v>0</v>
      </c>
      <c r="M9" s="1">
        <f>L9*M$4/100</f>
        <v>0</v>
      </c>
      <c r="N9">
        <v>1.03</v>
      </c>
      <c r="O9">
        <f>M9*100/N9</f>
        <v>0</v>
      </c>
      <c r="V9" t="s">
        <v>27</v>
      </c>
      <c r="W9">
        <v>0</v>
      </c>
    </row>
    <row r="10" spans="1:27">
      <c r="D10" t="s">
        <v>8</v>
      </c>
      <c r="E10">
        <f>D9/1</f>
        <v>222.5629981949601</v>
      </c>
      <c r="F10" t="s">
        <v>10</v>
      </c>
      <c r="G10">
        <f>E10*F7</f>
        <v>12.364611010831116</v>
      </c>
      <c r="K10" t="s">
        <v>15</v>
      </c>
      <c r="L10" s="2">
        <v>100</v>
      </c>
      <c r="M10" s="6">
        <f>L10/(L10+L4)</f>
        <v>1</v>
      </c>
      <c r="N10" s="147">
        <f>Inputs!P27</f>
        <v>0</v>
      </c>
      <c r="O10" t="e">
        <f>M10*100/N10</f>
        <v>#DIV/0!</v>
      </c>
      <c r="Q10">
        <f>N10*62.4/7.480519</f>
        <v>0</v>
      </c>
      <c r="R10" t="e">
        <f>W10*2000/K28</f>
        <v>#DIV/0!</v>
      </c>
      <c r="S10" t="e">
        <f>W11*2000/W9</f>
        <v>#DIV/0!</v>
      </c>
      <c r="V10" t="s">
        <v>26</v>
      </c>
      <c r="W10" t="e">
        <f>K28/(K28+W9)*K21</f>
        <v>#DIV/0!</v>
      </c>
    </row>
    <row r="11" spans="1:27">
      <c r="D11" t="s">
        <v>9</v>
      </c>
      <c r="E11">
        <f>D8/1</f>
        <v>201.90454384763646</v>
      </c>
      <c r="F11" t="s">
        <v>10</v>
      </c>
      <c r="G11">
        <f>E11*F7</f>
        <v>11.21691910264647</v>
      </c>
      <c r="K11" t="s">
        <v>38</v>
      </c>
      <c r="L11">
        <f>L2+L3+L4+L10</f>
        <v>100</v>
      </c>
      <c r="M11" s="4">
        <f>SUM(M4,M10,M2:M3)</f>
        <v>1</v>
      </c>
      <c r="N11" s="2">
        <v>1.92</v>
      </c>
      <c r="O11" t="e">
        <f>SUM(O2:O10)</f>
        <v>#DIV/0!</v>
      </c>
      <c r="P11" t="e">
        <f>O11+P4</f>
        <v>#DIV/0!</v>
      </c>
      <c r="V11" t="s">
        <v>29</v>
      </c>
      <c r="W11" t="e">
        <f>W9/(K28+W9)*K21</f>
        <v>#DIV/0!</v>
      </c>
    </row>
    <row r="12" spans="1:27">
      <c r="N12" s="3"/>
      <c r="O12" t="e">
        <f>100/O11</f>
        <v>#DIV/0!</v>
      </c>
      <c r="P12" t="e">
        <f>100/P11</f>
        <v>#DIV/0!</v>
      </c>
      <c r="V12" t="s">
        <v>32</v>
      </c>
      <c r="W12" t="e">
        <f>W6/100*W10</f>
        <v>#DIV/0!</v>
      </c>
    </row>
    <row r="13" spans="1:27">
      <c r="G13">
        <f>62.4/(2000*0.03703704)</f>
        <v>0.84239993260800539</v>
      </c>
      <c r="K13" t="s">
        <v>103</v>
      </c>
      <c r="L13" s="144">
        <f>Inputs!C14</f>
        <v>0</v>
      </c>
      <c r="M13" s="4"/>
      <c r="V13" t="s">
        <v>33</v>
      </c>
      <c r="W13" t="e">
        <f>W6/100*W11</f>
        <v>#DIV/0!</v>
      </c>
    </row>
    <row r="14" spans="1:27">
      <c r="K14" t="s">
        <v>104</v>
      </c>
      <c r="L14" s="25">
        <v>30</v>
      </c>
      <c r="M14" s="8"/>
      <c r="V14" t="s">
        <v>30</v>
      </c>
      <c r="W14" t="e">
        <f>W12*2000/Q$4</f>
        <v>#DIV/0!</v>
      </c>
    </row>
    <row r="15" spans="1:27">
      <c r="M15" s="8"/>
      <c r="N15" t="e">
        <f>N11*100*M4/(100-N11*O11)</f>
        <v>#DIV/0!</v>
      </c>
      <c r="O15" t="s">
        <v>49</v>
      </c>
      <c r="V15" t="s">
        <v>31</v>
      </c>
      <c r="W15" t="e">
        <f>W13*2000/Q$4</f>
        <v>#DIV/0!</v>
      </c>
    </row>
    <row r="16" spans="1:27">
      <c r="K16" s="10">
        <f>0.1*K28</f>
        <v>0</v>
      </c>
    </row>
    <row r="17" spans="10:25">
      <c r="K17" s="27" t="s">
        <v>56</v>
      </c>
      <c r="L17" s="27" t="s">
        <v>111</v>
      </c>
    </row>
    <row r="18" spans="10:25">
      <c r="J18" s="12" t="s">
        <v>41</v>
      </c>
      <c r="K18" s="28" t="e">
        <f>2000*K21/K28</f>
        <v>#DIV/0!</v>
      </c>
      <c r="L18" s="28" t="e">
        <f>2000*L21/62.4*N10*7.480519*M4</f>
        <v>#DIV/0!</v>
      </c>
      <c r="V18" t="s">
        <v>39</v>
      </c>
      <c r="W18">
        <v>1.25</v>
      </c>
    </row>
    <row r="19" spans="10:25">
      <c r="V19" t="s">
        <v>1825</v>
      </c>
      <c r="W19" s="10" t="e">
        <f>K21+W5</f>
        <v>#DIV/0!</v>
      </c>
      <c r="X19" t="e">
        <f>('Mix Verification'!D5+Sheet1!X5+L3/100*L21+L2/100*L21)*2000/K18</f>
        <v>#DIV/0!</v>
      </c>
    </row>
    <row r="20" spans="10:25">
      <c r="J20" t="s">
        <v>54</v>
      </c>
      <c r="K20" t="s">
        <v>56</v>
      </c>
      <c r="L20" t="s">
        <v>36</v>
      </c>
      <c r="M20" t="s">
        <v>91</v>
      </c>
      <c r="N20" t="s">
        <v>89</v>
      </c>
      <c r="O20" t="s">
        <v>90</v>
      </c>
      <c r="V20" t="s">
        <v>42</v>
      </c>
      <c r="W20">
        <f>64363.2</f>
        <v>64363.199999999997</v>
      </c>
    </row>
    <row r="21" spans="10:25">
      <c r="J21" t="s">
        <v>112</v>
      </c>
      <c r="K21" s="9">
        <f>'Mix Verification'!C5</f>
        <v>0</v>
      </c>
      <c r="L21" s="10" t="e">
        <f>M10*W19</f>
        <v>#DIV/0!</v>
      </c>
      <c r="M21" s="11">
        <f>'Mix Verification'!E5</f>
        <v>0</v>
      </c>
      <c r="N21" s="11" t="e">
        <f>M21*P21</f>
        <v>#DIV/0!</v>
      </c>
      <c r="O21" s="492" t="e">
        <f>N21+N22</f>
        <v>#DIV/0!</v>
      </c>
      <c r="P21" s="10" t="e">
        <f>L21-K21</f>
        <v>#DIV/0!</v>
      </c>
      <c r="R21" t="s">
        <v>21</v>
      </c>
      <c r="V21" t="s">
        <v>43</v>
      </c>
      <c r="W21">
        <v>24</v>
      </c>
    </row>
    <row r="22" spans="10:25">
      <c r="J22" t="s">
        <v>113</v>
      </c>
      <c r="K22" s="9">
        <f>'Mix Verification'!C6</f>
        <v>0</v>
      </c>
      <c r="L22" s="10" t="e">
        <f>L4*L21*2000/Q4/100</f>
        <v>#DIV/0!</v>
      </c>
      <c r="M22" s="11">
        <f>'Mix Verification'!E6</f>
        <v>0</v>
      </c>
      <c r="N22" s="11" t="e">
        <f>M22*P22</f>
        <v>#DIV/0!</v>
      </c>
      <c r="O22" s="492"/>
      <c r="P22" s="10" t="e">
        <f>L22-K22</f>
        <v>#DIV/0!</v>
      </c>
      <c r="R22" t="s">
        <v>55</v>
      </c>
      <c r="S22" s="15"/>
      <c r="V22" t="s">
        <v>46</v>
      </c>
      <c r="W22">
        <f>W21*W20*W18/12</f>
        <v>160907.99999999997</v>
      </c>
    </row>
    <row r="23" spans="10:25">
      <c r="V23" t="s">
        <v>41</v>
      </c>
      <c r="W23">
        <f>W21*W20*0.1111111</f>
        <v>171635.18283647997</v>
      </c>
    </row>
    <row r="24" spans="10:25">
      <c r="J24" s="16"/>
      <c r="K24" s="17" t="s">
        <v>56</v>
      </c>
      <c r="L24" s="17" t="s">
        <v>64</v>
      </c>
      <c r="M24" s="17" t="s">
        <v>62</v>
      </c>
      <c r="N24" s="17" t="s">
        <v>63</v>
      </c>
      <c r="O24" s="17" t="s">
        <v>86</v>
      </c>
      <c r="V24" t="s">
        <v>44</v>
      </c>
      <c r="W24">
        <f>W23*W18/12/3</f>
        <v>5959.5549595999992</v>
      </c>
    </row>
    <row r="25" spans="10:25">
      <c r="J25" s="16" t="s">
        <v>88</v>
      </c>
      <c r="K25" s="19">
        <v>65</v>
      </c>
      <c r="L25" s="19">
        <f>L9</f>
        <v>0</v>
      </c>
      <c r="M25" s="19">
        <v>62</v>
      </c>
      <c r="N25" s="19"/>
      <c r="O25" s="16" t="str">
        <f>IF(L25&gt;=M25,"Yes","No")</f>
        <v>No</v>
      </c>
      <c r="V25" t="s">
        <v>45</v>
      </c>
      <c r="W25" t="e">
        <f>W19*2000/W22</f>
        <v>#DIV/0!</v>
      </c>
    </row>
    <row r="26" spans="10:25">
      <c r="J26" s="16" t="s">
        <v>87</v>
      </c>
      <c r="K26" s="19" t="e">
        <f>K22/K18</f>
        <v>#DIV/0!</v>
      </c>
      <c r="L26" s="19" t="e">
        <f>L22/K18</f>
        <v>#DIV/0!</v>
      </c>
      <c r="M26" s="19"/>
      <c r="N26" s="19"/>
      <c r="O26" s="16"/>
      <c r="V26" t="s">
        <v>41</v>
      </c>
      <c r="W26" t="e">
        <f>S10+R10</f>
        <v>#DIV/0!</v>
      </c>
    </row>
    <row r="27" spans="10:25">
      <c r="J27" s="16" t="s">
        <v>114</v>
      </c>
      <c r="K27" s="29" t="e">
        <f>62.4*N9/7.480519*K26/K28</f>
        <v>#DIV/0!</v>
      </c>
      <c r="L27" s="148">
        <f>L4</f>
        <v>0</v>
      </c>
      <c r="M27" s="19"/>
      <c r="N27" s="19"/>
      <c r="O27" s="16"/>
    </row>
    <row r="28" spans="10:25">
      <c r="J28" s="16" t="s">
        <v>58</v>
      </c>
      <c r="K28" s="19">
        <f>'Mix Verification'!C9</f>
        <v>0</v>
      </c>
      <c r="L28" s="19" t="e">
        <f>ROUND(L21*2000/K18,1)</f>
        <v>#DIV/0!</v>
      </c>
      <c r="M28" s="19">
        <v>10</v>
      </c>
      <c r="N28" s="19">
        <v>20</v>
      </c>
      <c r="O28" s="16" t="e">
        <f>IF(AND(L28&lt;=N28,L28&gt;=M28),"Yes","No")</f>
        <v>#DIV/0!</v>
      </c>
      <c r="V28" t="s">
        <v>50</v>
      </c>
      <c r="W28" t="e">
        <f>K21*2000/W26</f>
        <v>#DIV/0!</v>
      </c>
      <c r="X28" t="e">
        <f>W19*2000*M10/W26</f>
        <v>#DIV/0!</v>
      </c>
      <c r="Y28" t="s">
        <v>51</v>
      </c>
    </row>
    <row r="29" spans="10:25">
      <c r="J29" s="16" t="s">
        <v>34</v>
      </c>
      <c r="K29" s="19"/>
      <c r="L29" s="19">
        <f>L4/100*L9</f>
        <v>0</v>
      </c>
      <c r="M29" s="19">
        <v>6</v>
      </c>
      <c r="N29" s="19">
        <v>12</v>
      </c>
      <c r="O29" s="16" t="str">
        <f>IF(AND(L29&lt;=N29,L29&gt;=M29),"Yes","No")</f>
        <v>No</v>
      </c>
    </row>
    <row r="30" spans="10:25">
      <c r="J30" s="16" t="s">
        <v>35</v>
      </c>
      <c r="K30" s="19"/>
      <c r="L30" s="19">
        <f>L2</f>
        <v>0</v>
      </c>
      <c r="M30" s="19">
        <v>0.5</v>
      </c>
      <c r="N30" s="19">
        <v>3</v>
      </c>
      <c r="O30" s="16" t="str">
        <f>IF(AND(L30&lt;=N30,L30&gt;=M30),"Yes","No")</f>
        <v>No</v>
      </c>
      <c r="S30" t="s">
        <v>105</v>
      </c>
    </row>
    <row r="31" spans="10:25">
      <c r="J31" s="20" t="s">
        <v>92</v>
      </c>
      <c r="K31" s="13"/>
      <c r="L31" s="16">
        <f>L13</f>
        <v>0</v>
      </c>
      <c r="M31" s="21">
        <v>3</v>
      </c>
      <c r="N31" s="13"/>
      <c r="O31" s="16" t="str">
        <f>IF(L31&gt;=M31,"Yes","No")</f>
        <v>No</v>
      </c>
      <c r="S31" t="s">
        <v>106</v>
      </c>
    </row>
    <row r="32" spans="10:25">
      <c r="J32" s="22" t="s">
        <v>93</v>
      </c>
      <c r="K32" s="24"/>
      <c r="L32" s="142" t="str">
        <f>Inputs!O42</f>
        <v/>
      </c>
      <c r="M32" s="23">
        <v>60</v>
      </c>
      <c r="N32" s="24"/>
      <c r="O32" s="16" t="str">
        <f>IF(L32&gt;=M32,"Yes","No")</f>
        <v>Yes</v>
      </c>
      <c r="S32" t="s">
        <v>107</v>
      </c>
    </row>
    <row r="33" spans="10:19">
      <c r="J33" s="22" t="s">
        <v>94</v>
      </c>
      <c r="K33" s="24"/>
      <c r="L33" s="142"/>
      <c r="M33" s="24"/>
      <c r="N33" s="24"/>
      <c r="O33" s="24"/>
      <c r="S33" t="s">
        <v>108</v>
      </c>
    </row>
    <row r="34" spans="10:19">
      <c r="J34" s="22" t="s">
        <v>95</v>
      </c>
      <c r="K34" s="24"/>
      <c r="L34" s="30"/>
      <c r="M34" s="24"/>
      <c r="N34" s="24" t="s">
        <v>101</v>
      </c>
      <c r="O34" s="24" t="s">
        <v>100</v>
      </c>
      <c r="Q34" t="s">
        <v>102</v>
      </c>
    </row>
    <row r="35" spans="10:19">
      <c r="J35" s="22" t="s">
        <v>96</v>
      </c>
      <c r="K35" s="24"/>
      <c r="L35" s="30"/>
      <c r="M35" s="24"/>
      <c r="N35" s="24">
        <v>10</v>
      </c>
      <c r="O35" s="24"/>
    </row>
    <row r="36" spans="10:19">
      <c r="J36" s="22" t="s">
        <v>99</v>
      </c>
      <c r="K36" s="16"/>
      <c r="L36" s="26"/>
      <c r="M36" s="16" t="s">
        <v>97</v>
      </c>
      <c r="N36" s="16"/>
      <c r="O36" s="16" t="str">
        <f>IF(L36=1,"Yes","No")</f>
        <v>No</v>
      </c>
    </row>
    <row r="37" spans="10:19">
      <c r="J37" s="22" t="s">
        <v>16</v>
      </c>
      <c r="K37" s="16"/>
      <c r="L37" s="16"/>
      <c r="M37" s="16" t="s">
        <v>98</v>
      </c>
      <c r="N37" s="16"/>
      <c r="O37" s="16" t="s">
        <v>100</v>
      </c>
    </row>
    <row r="39" spans="10:19">
      <c r="J39" s="14" t="s">
        <v>60</v>
      </c>
      <c r="K39" s="14" t="s">
        <v>61</v>
      </c>
      <c r="L39" s="14" t="s">
        <v>62</v>
      </c>
      <c r="M39" s="14" t="s">
        <v>63</v>
      </c>
      <c r="N39" s="14" t="s">
        <v>64</v>
      </c>
      <c r="O39" s="14" t="s">
        <v>86</v>
      </c>
    </row>
    <row r="40" spans="10:19">
      <c r="J40" s="16" t="s">
        <v>67</v>
      </c>
      <c r="K40" s="16" t="s">
        <v>59</v>
      </c>
      <c r="L40" s="16" t="s">
        <v>66</v>
      </c>
      <c r="M40" s="16"/>
      <c r="N40" s="26">
        <v>15</v>
      </c>
      <c r="O40" s="17" t="str">
        <f>IF(N40&gt;=12,"Yes","No")</f>
        <v>Yes</v>
      </c>
    </row>
    <row r="41" spans="10:19">
      <c r="J41" s="16" t="s">
        <v>68</v>
      </c>
      <c r="K41" s="16" t="s">
        <v>59</v>
      </c>
      <c r="L41" s="16" t="s">
        <v>65</v>
      </c>
      <c r="M41" s="16"/>
      <c r="N41" s="26">
        <v>23</v>
      </c>
      <c r="O41" s="17" t="str">
        <f>IF(N41&gt;=20,"Yes","No")</f>
        <v>Yes</v>
      </c>
    </row>
    <row r="42" spans="10:19" ht="16.5">
      <c r="J42" s="16" t="s">
        <v>69</v>
      </c>
      <c r="K42" s="16" t="s">
        <v>70</v>
      </c>
      <c r="L42" s="16"/>
      <c r="M42" s="16" t="s">
        <v>71</v>
      </c>
      <c r="N42" s="26">
        <v>38</v>
      </c>
      <c r="O42" s="17" t="str">
        <f>IF(N42&lt;=50,"Yes","No")</f>
        <v>Yes</v>
      </c>
    </row>
    <row r="43" spans="10:19">
      <c r="J43" s="16" t="s">
        <v>72</v>
      </c>
      <c r="K43" s="16" t="s">
        <v>73</v>
      </c>
      <c r="L43" s="18">
        <v>0.9</v>
      </c>
      <c r="M43" s="16"/>
      <c r="N43" s="16">
        <v>90</v>
      </c>
      <c r="O43" s="17" t="str">
        <f>IF(N43&gt;=90,"Yes","No")</f>
        <v>Yes</v>
      </c>
    </row>
    <row r="44" spans="10:19" ht="16.5">
      <c r="J44" s="16" t="s">
        <v>74</v>
      </c>
      <c r="K44" s="16" t="s">
        <v>76</v>
      </c>
      <c r="L44" s="16"/>
      <c r="M44" s="16" t="s">
        <v>71</v>
      </c>
      <c r="N44" s="26">
        <v>36</v>
      </c>
      <c r="O44" s="17" t="str">
        <f>IF(N44&lt;=50,"Yes","No")</f>
        <v>Yes</v>
      </c>
    </row>
    <row r="45" spans="10:19" ht="16.5">
      <c r="J45" s="16" t="s">
        <v>75</v>
      </c>
      <c r="K45" s="16" t="s">
        <v>76</v>
      </c>
      <c r="L45" s="16"/>
      <c r="M45" s="16" t="s">
        <v>77</v>
      </c>
      <c r="N45" s="26">
        <v>27</v>
      </c>
      <c r="O45" s="17" t="str">
        <f>IF(N45&lt;=75,"Yes","No")</f>
        <v>Yes</v>
      </c>
    </row>
    <row r="46" spans="10:19">
      <c r="J46" s="16" t="s">
        <v>78</v>
      </c>
      <c r="K46" s="16" t="s">
        <v>79</v>
      </c>
      <c r="L46" s="16"/>
      <c r="M46" s="18">
        <v>0.05</v>
      </c>
      <c r="N46" s="26">
        <v>1</v>
      </c>
      <c r="O46" s="17" t="str">
        <f>IF(N46&lt;=5,"Yes","No")</f>
        <v>Yes</v>
      </c>
    </row>
    <row r="47" spans="10:19">
      <c r="J47" s="16" t="s">
        <v>80</v>
      </c>
      <c r="K47" s="16" t="s">
        <v>79</v>
      </c>
      <c r="L47" s="16"/>
      <c r="M47" s="16">
        <v>2.1</v>
      </c>
      <c r="N47" s="26">
        <v>1.92</v>
      </c>
      <c r="O47" s="17" t="str">
        <f>IF(N47&lt;=2.1,"Yes","No")</f>
        <v>Yes</v>
      </c>
    </row>
    <row r="48" spans="10:19">
      <c r="J48" s="16" t="s">
        <v>81</v>
      </c>
      <c r="K48" s="16" t="s">
        <v>79</v>
      </c>
      <c r="L48" s="16" t="s">
        <v>82</v>
      </c>
      <c r="M48" s="16"/>
      <c r="N48" s="16">
        <v>11</v>
      </c>
      <c r="O48" s="17"/>
    </row>
    <row r="49" spans="10:15">
      <c r="J49" s="16" t="s">
        <v>83</v>
      </c>
      <c r="K49" s="16" t="s">
        <v>79</v>
      </c>
      <c r="L49" s="16">
        <v>11</v>
      </c>
      <c r="M49" s="16"/>
      <c r="N49" s="26">
        <v>11</v>
      </c>
      <c r="O49" s="17" t="str">
        <f>IF(N49&gt;=L49,"Yes","No")</f>
        <v>Yes</v>
      </c>
    </row>
    <row r="50" spans="10:15">
      <c r="J50" s="16" t="s">
        <v>85</v>
      </c>
      <c r="K50" s="16" t="s">
        <v>84</v>
      </c>
      <c r="L50" s="16">
        <v>120</v>
      </c>
      <c r="M50" s="16"/>
      <c r="N50" s="26">
        <v>120</v>
      </c>
      <c r="O50" s="17" t="str">
        <f>IF(N50&gt;=L50,"Yes","No")</f>
        <v>Yes</v>
      </c>
    </row>
  </sheetData>
  <sheetProtection algorithmName="SHA-512" hashValue="il4km1qQk0118OzCL3jslUZwAtlb4xFxCEIIdF3rdRfxuHzc6haWVmEatidICZMlTBrl+SqAszh1ehv/w3YbUw==" saltValue="j4voEbK10FVm3DiwFXgYoA==" spinCount="100000" sheet="1" objects="1" scenarios="1"/>
  <mergeCells count="1">
    <mergeCell ref="O21:O22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21"/>
  <dimension ref="A1:U3"/>
  <sheetViews>
    <sheetView workbookViewId="0">
      <selection activeCell="B3" sqref="B3"/>
    </sheetView>
  </sheetViews>
  <sheetFormatPr defaultRowHeight="14.4"/>
  <cols>
    <col min="1" max="1" width="25.578125" bestFit="1" customWidth="1"/>
    <col min="2" max="2" width="14.578125" bestFit="1" customWidth="1"/>
    <col min="3" max="3" width="21" bestFit="1" customWidth="1"/>
    <col min="4" max="4" width="14.26171875" bestFit="1" customWidth="1"/>
  </cols>
  <sheetData>
    <row r="1" spans="1:21">
      <c r="A1" t="s">
        <v>1866</v>
      </c>
      <c r="B1" t="s">
        <v>1868</v>
      </c>
      <c r="C1" t="s">
        <v>1867</v>
      </c>
      <c r="D1" t="s">
        <v>1869</v>
      </c>
      <c r="E1" t="s">
        <v>1870</v>
      </c>
      <c r="F1" s="335" t="s">
        <v>171</v>
      </c>
      <c r="G1" s="333" t="s">
        <v>143</v>
      </c>
      <c r="H1" s="333" t="s">
        <v>144</v>
      </c>
      <c r="I1" s="333" t="s">
        <v>145</v>
      </c>
      <c r="J1" s="333" t="s">
        <v>146</v>
      </c>
      <c r="K1" s="333" t="s">
        <v>147</v>
      </c>
      <c r="L1" s="333" t="s">
        <v>148</v>
      </c>
      <c r="M1" s="333" t="s">
        <v>149</v>
      </c>
      <c r="N1" s="335" t="s">
        <v>171</v>
      </c>
      <c r="O1" s="333" t="s">
        <v>143</v>
      </c>
      <c r="P1" s="333" t="s">
        <v>144</v>
      </c>
      <c r="Q1" s="333" t="s">
        <v>145</v>
      </c>
      <c r="R1" s="333" t="s">
        <v>146</v>
      </c>
      <c r="S1" s="333" t="s">
        <v>147</v>
      </c>
      <c r="T1" s="333" t="s">
        <v>148</v>
      </c>
      <c r="U1" s="333" t="s">
        <v>149</v>
      </c>
    </row>
    <row r="2" spans="1:21">
      <c r="A2">
        <v>2</v>
      </c>
      <c r="B2">
        <v>30</v>
      </c>
      <c r="C2">
        <v>10</v>
      </c>
      <c r="D2">
        <v>0.7</v>
      </c>
      <c r="E2">
        <v>60</v>
      </c>
      <c r="F2" s="257">
        <v>100</v>
      </c>
      <c r="G2" s="258">
        <v>100</v>
      </c>
      <c r="H2" s="258">
        <v>90</v>
      </c>
      <c r="I2" s="258">
        <v>70</v>
      </c>
      <c r="J2" s="258">
        <v>50</v>
      </c>
      <c r="K2" s="258">
        <v>30</v>
      </c>
      <c r="L2" s="259">
        <v>21</v>
      </c>
      <c r="M2" s="258">
        <v>15</v>
      </c>
      <c r="N2" s="262">
        <v>100</v>
      </c>
      <c r="O2" s="258">
        <v>90</v>
      </c>
      <c r="P2" s="258">
        <v>65</v>
      </c>
      <c r="Q2" s="258">
        <v>45</v>
      </c>
      <c r="R2" s="258">
        <v>30</v>
      </c>
      <c r="S2" s="258">
        <v>18</v>
      </c>
      <c r="T2" s="259">
        <v>10</v>
      </c>
      <c r="U2" s="258">
        <v>5</v>
      </c>
    </row>
    <row r="3" spans="1:21">
      <c r="A3">
        <v>4</v>
      </c>
      <c r="B3">
        <v>40</v>
      </c>
      <c r="C3">
        <v>10</v>
      </c>
      <c r="D3">
        <v>0.7</v>
      </c>
      <c r="E3">
        <v>45</v>
      </c>
      <c r="F3" s="257">
        <v>100</v>
      </c>
      <c r="G3" s="258">
        <v>90</v>
      </c>
      <c r="H3" s="258">
        <v>70</v>
      </c>
      <c r="I3" s="258">
        <v>50</v>
      </c>
      <c r="J3" s="258">
        <v>35</v>
      </c>
      <c r="K3" s="258">
        <v>25</v>
      </c>
      <c r="L3" s="259">
        <v>20</v>
      </c>
      <c r="M3" s="258">
        <v>15</v>
      </c>
      <c r="N3" s="262">
        <v>100</v>
      </c>
      <c r="O3" s="258">
        <v>70</v>
      </c>
      <c r="P3" s="258">
        <v>45</v>
      </c>
      <c r="Q3" s="258">
        <v>25</v>
      </c>
      <c r="R3" s="258">
        <v>15</v>
      </c>
      <c r="S3" s="258">
        <v>10</v>
      </c>
      <c r="T3" s="259">
        <v>5</v>
      </c>
      <c r="U3" s="258">
        <v>5</v>
      </c>
    </row>
  </sheetData>
  <sheetProtection password="C121" sheet="1" objects="1" scenarios="1"/>
  <dataValidations count="1">
    <dataValidation type="decimal" allowBlank="1" showInputMessage="1" showErrorMessage="1" sqref="F2:U3" xr:uid="{00000000-0002-0000-0600-000000000000}">
      <formula1>0</formula1>
      <formula2>100</formula2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3"/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5</vt:i4>
      </vt:variant>
    </vt:vector>
  </HeadingPairs>
  <TitlesOfParts>
    <vt:vector size="13" baseType="lpstr">
      <vt:lpstr>T203</vt:lpstr>
      <vt:lpstr>Inputs</vt:lpstr>
      <vt:lpstr>Testing</vt:lpstr>
      <vt:lpstr>Mix Verification</vt:lpstr>
      <vt:lpstr>Summary</vt:lpstr>
      <vt:lpstr>Sheet1</vt:lpstr>
      <vt:lpstr>Mix Requirements</vt:lpstr>
      <vt:lpstr>Sheet3</vt:lpstr>
      <vt:lpstr>COMBGRAD</vt:lpstr>
      <vt:lpstr>Inputs!Print_Area</vt:lpstr>
      <vt:lpstr>'Mix Verification'!Print_Area</vt:lpstr>
      <vt:lpstr>Summary!Print_Area</vt:lpstr>
      <vt:lpstr>Testing!Print_Area</vt:lpstr>
    </vt:vector>
  </TitlesOfParts>
  <Company>Iowa Department of Transportation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Scott A Schram</dc:creator>
  <cp:lastModifiedBy>Ashley Buss</cp:lastModifiedBy>
  <cp:lastPrinted>2014-06-04T19:47:13Z</cp:lastPrinted>
  <dcterms:created xsi:type="dcterms:W3CDTF">2010-04-29T13:17:33Z</dcterms:created>
  <dcterms:modified xsi:type="dcterms:W3CDTF">2023-09-22T16:41:05Z</dcterms:modified>
</cp:coreProperties>
</file>