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ighway\Materials\PCC\Field and Lab Reports\Qmc\Miscellaneous\"/>
    </mc:Choice>
  </mc:AlternateContent>
  <xr:revisionPtr revIDLastSave="0" documentId="8_{8C912D20-E378-4BD0-8299-9E1996D41BB4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 IM 216 PC" sheetId="2" r:id="rId1"/>
  </sheets>
  <definedNames>
    <definedName name="_xlnm.Print_Area" localSheetId="0">' IM 216 PC'!$A$1:$O$50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9" i="2" l="1"/>
  <c r="E29" i="2" s="1"/>
  <c r="C29" i="2"/>
  <c r="D29" i="2" s="1"/>
  <c r="B30" i="2"/>
  <c r="E30" i="2" s="1"/>
  <c r="C30" i="2"/>
  <c r="B31" i="2"/>
  <c r="E31" i="2" s="1"/>
  <c r="C31" i="2"/>
  <c r="B32" i="2"/>
  <c r="C32" i="2"/>
  <c r="B33" i="2"/>
  <c r="E33" i="2" s="1"/>
  <c r="C33" i="2"/>
  <c r="B34" i="2"/>
  <c r="E34" i="2" s="1"/>
  <c r="C34" i="2"/>
  <c r="B36" i="2"/>
  <c r="E36" i="2"/>
  <c r="C36" i="2"/>
  <c r="B38" i="2"/>
  <c r="C38" i="2"/>
  <c r="B39" i="2"/>
  <c r="E39" i="2" s="1"/>
  <c r="C39" i="2"/>
  <c r="B40" i="2"/>
  <c r="E40" i="2" s="1"/>
  <c r="C40" i="2"/>
  <c r="B41" i="2"/>
  <c r="E41" i="2" s="1"/>
  <c r="C41" i="2"/>
  <c r="B42" i="2"/>
  <c r="D42" i="2" s="1"/>
  <c r="F42" i="2" s="1"/>
  <c r="E42" i="2"/>
  <c r="C42" i="2"/>
  <c r="B43" i="2"/>
  <c r="E43" i="2" s="1"/>
  <c r="C43" i="2"/>
  <c r="B44" i="2"/>
  <c r="E44" i="2" s="1"/>
  <c r="C44" i="2"/>
  <c r="B45" i="2"/>
  <c r="E45" i="2" s="1"/>
  <c r="C45" i="2"/>
  <c r="D40" i="2"/>
  <c r="D30" i="2"/>
  <c r="D43" i="2" l="1"/>
  <c r="F43" i="2" s="1"/>
  <c r="D36" i="2"/>
  <c r="D38" i="2"/>
  <c r="D32" i="2"/>
  <c r="D41" i="2"/>
  <c r="F36" i="2"/>
  <c r="E32" i="2"/>
  <c r="F40" i="2"/>
  <c r="D33" i="2"/>
  <c r="F33" i="2" s="1"/>
  <c r="D31" i="2"/>
  <c r="F31" i="2" s="1"/>
  <c r="F30" i="2"/>
  <c r="D45" i="2"/>
  <c r="F45" i="2" s="1"/>
  <c r="E38" i="2"/>
  <c r="F38" i="2" s="1"/>
  <c r="D34" i="2"/>
  <c r="F34" i="2" s="1"/>
  <c r="F41" i="2"/>
  <c r="F29" i="2"/>
  <c r="D44" i="2"/>
  <c r="F44" i="2" s="1"/>
  <c r="D39" i="2"/>
  <c r="F39" i="2" s="1"/>
  <c r="F32" i="2" l="1"/>
</calcChain>
</file>

<file path=xl/sharedStrings.xml><?xml version="1.0" encoding="utf-8"?>
<sst xmlns="http://schemas.openxmlformats.org/spreadsheetml/2006/main" count="100" uniqueCount="76">
  <si>
    <t>Iowa  Department  Of  Transportation</t>
  </si>
  <si>
    <t>200</t>
  </si>
  <si>
    <t>Sample ID</t>
  </si>
  <si>
    <t>Tol.</t>
  </si>
  <si>
    <t>Comply</t>
  </si>
  <si>
    <t>Sieves</t>
  </si>
  <si>
    <t>% Retained</t>
  </si>
  <si>
    <t>Diff.</t>
  </si>
  <si>
    <t>%</t>
  </si>
  <si>
    <t>(Y/N)</t>
  </si>
  <si>
    <t>1 - 3/4</t>
  </si>
  <si>
    <t>3/4 - 1/2</t>
  </si>
  <si>
    <t>1/2 - 3/8</t>
  </si>
  <si>
    <t>3/8 - 4</t>
  </si>
  <si>
    <t>4 - 8</t>
  </si>
  <si>
    <t>8 - 16</t>
  </si>
  <si>
    <t>16 - 30</t>
  </si>
  <si>
    <t>30 - 50</t>
  </si>
  <si>
    <t>50 - 100</t>
  </si>
  <si>
    <t>100 - 200</t>
  </si>
  <si>
    <t>Remarks:</t>
  </si>
  <si>
    <t>Proper Equipment:</t>
  </si>
  <si>
    <t>Applicable Specs.:</t>
  </si>
  <si>
    <t>Reported Gradation &amp; I.M. 216 Comparison Report</t>
  </si>
  <si>
    <t>County:</t>
  </si>
  <si>
    <t>Contract ID:</t>
  </si>
  <si>
    <t>Project No.:</t>
  </si>
  <si>
    <t>Care of Equipment:</t>
  </si>
  <si>
    <t>Sampling Procedure:</t>
  </si>
  <si>
    <t>Splitting Procedure:</t>
  </si>
  <si>
    <t>Computations:</t>
  </si>
  <si>
    <t>Sieving to Completion:</t>
  </si>
  <si>
    <t>Reporting:</t>
  </si>
  <si>
    <t>Good</t>
  </si>
  <si>
    <t>Fair</t>
  </si>
  <si>
    <t>Poor</t>
  </si>
  <si>
    <t>D.O.T. Tested By:</t>
  </si>
  <si>
    <t>Cert. No.:</t>
  </si>
  <si>
    <t>Date:</t>
  </si>
  <si>
    <t>Intended Use:</t>
  </si>
  <si>
    <t>Grad No.</t>
  </si>
  <si>
    <t xml:space="preserve">Specs </t>
  </si>
  <si>
    <t>Size Fraction Between</t>
  </si>
  <si>
    <t>Consecutive Sieves, %</t>
  </si>
  <si>
    <t>Tolerance, %</t>
  </si>
  <si>
    <t>1 1/2 - 1</t>
  </si>
  <si>
    <t>to</t>
  </si>
  <si>
    <t>Design No.:</t>
  </si>
  <si>
    <t>( Paving, Structure, Patching, Incidental )</t>
  </si>
  <si>
    <t>D.O.T.</t>
  </si>
  <si>
    <t>Form 200</t>
  </si>
  <si>
    <t>Contractor/Producer:</t>
  </si>
  <si>
    <t>Coarse Agg. T-203 A No.:</t>
  </si>
  <si>
    <t>Fine Agg. T-203 A No.:</t>
  </si>
  <si>
    <t>Contr./Prod. Tested By:</t>
  </si>
  <si>
    <t>Contr./Prod.</t>
  </si>
  <si>
    <t>1 1/2"</t>
  </si>
  <si>
    <t>1"</t>
  </si>
  <si>
    <t>3/4"</t>
  </si>
  <si>
    <t>1/2"</t>
  </si>
  <si>
    <t>3/8"</t>
  </si>
  <si>
    <t>#4</t>
  </si>
  <si>
    <t>#8</t>
  </si>
  <si>
    <t>#16</t>
  </si>
  <si>
    <t>#30</t>
  </si>
  <si>
    <t>#50</t>
  </si>
  <si>
    <t>#100</t>
  </si>
  <si>
    <t>#200</t>
  </si>
  <si>
    <t>Sieve Sizes - Percent Passing</t>
  </si>
  <si>
    <t>Distribution________ Central Materials________ Dist. Materials________ Contr./Producer________ Proj. Engineer________ Technician________</t>
  </si>
  <si>
    <t xml:space="preserve">0.0 </t>
  </si>
  <si>
    <t>(+#4)</t>
  </si>
  <si>
    <t>(-#4)</t>
  </si>
  <si>
    <t>Coarse (+#4) :</t>
  </si>
  <si>
    <t>Fine (-#4) :</t>
  </si>
  <si>
    <t>Rev 06-29-21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</si>
</sst>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_)"/>
    <numFmt numFmtId="165" formatCode="0.0"/>
    <numFmt numFmtId="166" formatCode="m/d/yy"/>
  </numFmts>
  <fonts count="18" x14ac:knownFonts="1">
    <font>
      <sz val="12"/>
      <name val="Arial"/>
    </font>
    <font>
      <sz val="10"/>
      <name val="Arial"/>
    </font>
    <font>
      <sz val="11"/>
      <name val="Arial"/>
    </font>
    <font>
      <sz val="11"/>
      <color indexed="8"/>
      <name val="Arial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u/>
      <sz val="10"/>
      <name val="Arial"/>
      <family val="2"/>
    </font>
    <font>
      <sz val="12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43"/>
      </patternFill>
    </fill>
    <fill>
      <patternFill patternType="solid">
        <fgColor indexed="9"/>
        <bgColor indexed="9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3">
    <xf numFmtId="0" fontId="0" fillId="0" borderId="0"/>
    <xf numFmtId="0" fontId="10" fillId="0" borderId="0"/>
    <xf numFmtId="0" fontId="1" fillId="0" borderId="0"/>
  </cellStyleXfs>
  <cellXfs count="80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right"/>
    </xf>
    <xf numFmtId="0" fontId="2" fillId="0" borderId="0" xfId="0" applyFont="1" applyAlignment="1" applyProtection="1">
      <alignment horizontal="centerContinuous"/>
    </xf>
    <xf numFmtId="0" fontId="2" fillId="0" borderId="0" xfId="0" applyFont="1" applyProtection="1"/>
    <xf numFmtId="0" fontId="4" fillId="0" borderId="1" xfId="0" applyFont="1" applyBorder="1" applyAlignment="1" applyProtection="1">
      <alignment horizontal="center"/>
    </xf>
    <xf numFmtId="0" fontId="2" fillId="0" borderId="0" xfId="0" applyFont="1" applyAlignment="1" applyProtection="1">
      <alignment horizontal="right"/>
    </xf>
    <xf numFmtId="0" fontId="4" fillId="0" borderId="2" xfId="0" applyFont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3" fillId="0" borderId="3" xfId="0" applyFont="1" applyBorder="1" applyProtection="1">
      <protection locked="0"/>
    </xf>
    <xf numFmtId="0" fontId="6" fillId="0" borderId="0" xfId="1" applyFont="1" applyProtection="1"/>
    <xf numFmtId="0" fontId="10" fillId="0" borderId="0" xfId="1" applyAlignment="1" applyProtection="1">
      <alignment horizontal="centerContinuous"/>
    </xf>
    <xf numFmtId="0" fontId="6" fillId="0" borderId="0" xfId="1" applyFont="1" applyAlignment="1" applyProtection="1">
      <alignment horizontal="centerContinuous"/>
    </xf>
    <xf numFmtId="0" fontId="10" fillId="0" borderId="0" xfId="1"/>
    <xf numFmtId="0" fontId="10" fillId="0" borderId="0" xfId="1" applyProtection="1"/>
    <xf numFmtId="0" fontId="13" fillId="0" borderId="0" xfId="1" applyFont="1" applyAlignment="1" applyProtection="1">
      <alignment horizontal="centerContinuous"/>
    </xf>
    <xf numFmtId="0" fontId="13" fillId="0" borderId="0" xfId="1" applyFont="1" applyProtection="1"/>
    <xf numFmtId="0" fontId="13" fillId="0" borderId="0" xfId="1" applyFont="1" applyAlignment="1" applyProtection="1">
      <alignment horizontal="right"/>
    </xf>
    <xf numFmtId="0" fontId="7" fillId="0" borderId="0" xfId="1" applyFont="1" applyProtection="1"/>
    <xf numFmtId="0" fontId="7" fillId="0" borderId="4" xfId="1" applyFont="1" applyBorder="1" applyAlignment="1" applyProtection="1">
      <alignment horizontal="centerContinuous"/>
    </xf>
    <xf numFmtId="0" fontId="7" fillId="0" borderId="3" xfId="1" applyFont="1" applyBorder="1" applyAlignment="1" applyProtection="1">
      <alignment horizontal="centerContinuous"/>
    </xf>
    <xf numFmtId="0" fontId="7" fillId="0" borderId="5" xfId="1" applyFont="1" applyBorder="1" applyAlignment="1" applyProtection="1">
      <alignment horizontal="centerContinuous"/>
    </xf>
    <xf numFmtId="0" fontId="5" fillId="0" borderId="1" xfId="1" applyFont="1" applyBorder="1" applyAlignment="1" applyProtection="1">
      <alignment horizontal="center"/>
    </xf>
    <xf numFmtId="0" fontId="7" fillId="0" borderId="0" xfId="1" applyFont="1" applyAlignment="1" applyProtection="1">
      <alignment horizontal="center"/>
    </xf>
    <xf numFmtId="0" fontId="7" fillId="0" borderId="6" xfId="1" applyFont="1" applyBorder="1" applyProtection="1"/>
    <xf numFmtId="0" fontId="7" fillId="0" borderId="6" xfId="1" applyFont="1" applyBorder="1" applyAlignment="1" applyProtection="1">
      <alignment horizontal="center"/>
    </xf>
    <xf numFmtId="0" fontId="7" fillId="0" borderId="0" xfId="1" applyFont="1" applyAlignment="1" applyProtection="1">
      <alignment horizontal="centerContinuous"/>
    </xf>
    <xf numFmtId="0" fontId="7" fillId="0" borderId="2" xfId="1" applyFont="1" applyBorder="1" applyAlignment="1" applyProtection="1">
      <alignment horizontal="center"/>
    </xf>
    <xf numFmtId="0" fontId="15" fillId="0" borderId="0" xfId="1" applyFont="1" applyAlignment="1" applyProtection="1">
      <alignment horizontal="centerContinuous"/>
    </xf>
    <xf numFmtId="0" fontId="7" fillId="0" borderId="1" xfId="1" applyFont="1" applyBorder="1" applyAlignment="1" applyProtection="1">
      <alignment horizontal="center"/>
    </xf>
    <xf numFmtId="164" fontId="7" fillId="0" borderId="1" xfId="1" applyNumberFormat="1" applyFont="1" applyBorder="1" applyAlignment="1" applyProtection="1">
      <alignment horizontal="center"/>
    </xf>
    <xf numFmtId="0" fontId="9" fillId="0" borderId="1" xfId="1" applyFont="1" applyBorder="1" applyAlignment="1" applyProtection="1">
      <alignment horizontal="center"/>
    </xf>
    <xf numFmtId="164" fontId="7" fillId="0" borderId="0" xfId="1" applyNumberFormat="1" applyFont="1" applyProtection="1"/>
    <xf numFmtId="164" fontId="7" fillId="0" borderId="0" xfId="1" applyNumberFormat="1" applyFont="1" applyAlignment="1" applyProtection="1">
      <alignment horizontal="left"/>
    </xf>
    <xf numFmtId="0" fontId="1" fillId="0" borderId="0" xfId="2" applyBorder="1" applyAlignment="1" applyProtection="1"/>
    <xf numFmtId="0" fontId="13" fillId="0" borderId="0" xfId="1" applyFont="1" applyBorder="1" applyAlignment="1" applyProtection="1">
      <alignment horizontal="centerContinuous"/>
    </xf>
    <xf numFmtId="0" fontId="16" fillId="0" borderId="0" xfId="2" applyFont="1" applyBorder="1" applyAlignment="1" applyProtection="1">
      <alignment horizontal="right"/>
    </xf>
    <xf numFmtId="0" fontId="9" fillId="2" borderId="1" xfId="1" applyFont="1" applyFill="1" applyBorder="1" applyAlignment="1" applyProtection="1">
      <alignment horizontal="center"/>
      <protection locked="0"/>
    </xf>
    <xf numFmtId="0" fontId="7" fillId="2" borderId="1" xfId="1" applyFont="1" applyFill="1" applyBorder="1" applyAlignment="1" applyProtection="1">
      <alignment horizontal="center"/>
      <protection locked="0"/>
    </xf>
    <xf numFmtId="0" fontId="5" fillId="0" borderId="0" xfId="1" applyFont="1" applyAlignment="1" applyProtection="1">
      <alignment horizontal="right"/>
    </xf>
    <xf numFmtId="0" fontId="3" fillId="0" borderId="7" xfId="0" applyFont="1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right"/>
    </xf>
    <xf numFmtId="0" fontId="13" fillId="0" borderId="0" xfId="1" applyFont="1" applyBorder="1"/>
    <xf numFmtId="0" fontId="3" fillId="0" borderId="0" xfId="0" applyFont="1" applyBorder="1" applyProtection="1"/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0" fontId="2" fillId="0" borderId="7" xfId="0" applyFont="1" applyBorder="1" applyAlignment="1" applyProtection="1">
      <alignment horizontal="center"/>
      <protection locked="0"/>
    </xf>
    <xf numFmtId="49" fontId="9" fillId="3" borderId="1" xfId="1" applyNumberFormat="1" applyFont="1" applyFill="1" applyBorder="1" applyAlignment="1" applyProtection="1">
      <alignment horizontal="center"/>
      <protection locked="0"/>
    </xf>
    <xf numFmtId="49" fontId="7" fillId="2" borderId="1" xfId="1" applyNumberFormat="1" applyFont="1" applyFill="1" applyBorder="1" applyAlignment="1" applyProtection="1">
      <alignment horizontal="center"/>
      <protection locked="0"/>
    </xf>
    <xf numFmtId="165" fontId="9" fillId="2" borderId="1" xfId="1" applyNumberFormat="1" applyFont="1" applyFill="1" applyBorder="1" applyAlignment="1" applyProtection="1">
      <alignment horizontal="center"/>
      <protection locked="0"/>
    </xf>
    <xf numFmtId="165" fontId="9" fillId="3" borderId="1" xfId="1" applyNumberFormat="1" applyFont="1" applyFill="1" applyBorder="1" applyAlignment="1" applyProtection="1">
      <alignment horizontal="center"/>
      <protection locked="0"/>
    </xf>
    <xf numFmtId="165" fontId="7" fillId="2" borderId="1" xfId="1" applyNumberFormat="1" applyFont="1" applyFill="1" applyBorder="1" applyAlignment="1" applyProtection="1">
      <alignment horizontal="center"/>
      <protection locked="0"/>
    </xf>
    <xf numFmtId="164" fontId="7" fillId="0" borderId="0" xfId="1" quotePrefix="1" applyNumberFormat="1" applyFont="1" applyAlignment="1" applyProtection="1">
      <alignment horizontal="right"/>
    </xf>
    <xf numFmtId="0" fontId="4" fillId="0" borderId="6" xfId="0" applyFont="1" applyBorder="1" applyAlignment="1" applyProtection="1">
      <alignment horizontal="center"/>
    </xf>
    <xf numFmtId="0" fontId="7" fillId="2" borderId="1" xfId="1" applyNumberFormat="1" applyFont="1" applyFill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7" fillId="0" borderId="0" xfId="1" applyFont="1" applyAlignment="1" applyProtection="1">
      <alignment horizontal="right"/>
    </xf>
    <xf numFmtId="166" fontId="3" fillId="0" borderId="3" xfId="0" applyNumberFormat="1" applyFont="1" applyBorder="1" applyAlignment="1" applyProtection="1">
      <protection locked="0"/>
    </xf>
    <xf numFmtId="0" fontId="14" fillId="0" borderId="3" xfId="0" applyFont="1" applyBorder="1" applyAlignment="1" applyProtection="1">
      <protection locked="0"/>
    </xf>
    <xf numFmtId="0" fontId="11" fillId="0" borderId="0" xfId="1" applyFont="1" applyAlignment="1" applyProtection="1">
      <alignment horizontal="center"/>
    </xf>
    <xf numFmtId="0" fontId="0" fillId="0" borderId="0" xfId="0" applyAlignment="1">
      <alignment horizontal="center"/>
    </xf>
    <xf numFmtId="0" fontId="12" fillId="0" borderId="0" xfId="1" applyFont="1" applyAlignment="1" applyProtection="1">
      <alignment horizontal="center"/>
    </xf>
    <xf numFmtId="0" fontId="14" fillId="0" borderId="7" xfId="0" applyFont="1" applyBorder="1" applyAlignment="1" applyProtection="1">
      <protection locked="0"/>
    </xf>
    <xf numFmtId="0" fontId="13" fillId="0" borderId="7" xfId="0" applyFont="1" applyBorder="1" applyAlignment="1" applyProtection="1">
      <protection locked="0"/>
    </xf>
    <xf numFmtId="0" fontId="13" fillId="0" borderId="7" xfId="2" applyFont="1" applyBorder="1" applyAlignment="1" applyProtection="1">
      <protection locked="0"/>
    </xf>
    <xf numFmtId="0" fontId="13" fillId="0" borderId="3" xfId="0" applyFont="1" applyBorder="1" applyAlignment="1" applyProtection="1">
      <protection locked="0"/>
    </xf>
    <xf numFmtId="0" fontId="17" fillId="0" borderId="8" xfId="2" applyFont="1" applyBorder="1" applyAlignment="1" applyProtection="1">
      <alignment horizontal="center" vertical="top"/>
    </xf>
    <xf numFmtId="0" fontId="0" fillId="0" borderId="8" xfId="0" applyBorder="1" applyAlignment="1">
      <alignment horizontal="center"/>
    </xf>
    <xf numFmtId="0" fontId="3" fillId="0" borderId="7" xfId="0" applyFont="1" applyBorder="1" applyAlignment="1" applyProtection="1">
      <protection locked="0"/>
    </xf>
    <xf numFmtId="0" fontId="8" fillId="0" borderId="0" xfId="0" applyFont="1" applyBorder="1" applyAlignment="1" applyProtection="1">
      <alignment horizontal="center"/>
    </xf>
    <xf numFmtId="0" fontId="2" fillId="0" borderId="0" xfId="0" applyFont="1" applyAlignment="1" applyProtection="1">
      <alignment horizontal="right"/>
    </xf>
    <xf numFmtId="0" fontId="0" fillId="0" borderId="0" xfId="0" applyBorder="1" applyAlignment="1">
      <alignment horizontal="right"/>
    </xf>
    <xf numFmtId="0" fontId="3" fillId="0" borderId="3" xfId="0" applyFont="1" applyBorder="1" applyAlignment="1" applyProtection="1">
      <protection locked="0"/>
    </xf>
    <xf numFmtId="0" fontId="13" fillId="0" borderId="7" xfId="1" applyFont="1" applyBorder="1" applyAlignment="1" applyProtection="1">
      <protection locked="0"/>
    </xf>
    <xf numFmtId="0" fontId="13" fillId="0" borderId="3" xfId="1" applyFont="1" applyBorder="1" applyAlignment="1" applyProtection="1">
      <protection locked="0"/>
    </xf>
    <xf numFmtId="166" fontId="3" fillId="0" borderId="7" xfId="0" applyNumberFormat="1" applyFont="1" applyBorder="1" applyAlignment="1" applyProtection="1">
      <protection locked="0"/>
    </xf>
    <xf numFmtId="166" fontId="0" fillId="0" borderId="7" xfId="0" applyNumberFormat="1" applyBorder="1" applyAlignment="1" applyProtection="1">
      <protection locked="0"/>
    </xf>
    <xf numFmtId="0" fontId="7" fillId="4" borderId="1" xfId="1" applyFont="1" applyFill="1" applyBorder="1" applyAlignment="1" applyProtection="1">
      <alignment horizontal="center"/>
    </xf>
    <xf numFmtId="164" fontId="7" fillId="4" borderId="1" xfId="1" applyNumberFormat="1" applyFont="1" applyFill="1" applyBorder="1" applyAlignment="1" applyProtection="1">
      <alignment horizontal="center"/>
    </xf>
    <xf numFmtId="0" fontId="9" fillId="4" borderId="1" xfId="1" applyFont="1" applyFill="1" applyBorder="1" applyAlignment="1" applyProtection="1">
      <alignment horizontal="center"/>
    </xf>
  </cellXfs>
  <cellStyles count="3">
    <cellStyle name="Normal" xfId="0" builtinId="0"/>
    <cellStyle name="Normal_PCC Info Sheet" xfId="1" xr:uid="{00000000-0005-0000-0000-000001000000}"/>
    <cellStyle name="Normal_PCC Info Sheet Assurance 200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O50"/>
  <sheetViews>
    <sheetView tabSelected="1" defaultGridColor="0" colorId="22" zoomScale="82" workbookViewId="0">
      <selection activeCell="A2" sqref="A2:O2"/>
    </sheetView>
  </sheetViews>
  <sheetFormatPr defaultColWidth="9.765625" defaultRowHeight="15.5" x14ac:dyDescent="0.35"/>
  <cols>
    <col min="1" max="2" width="10.765625" style="13" customWidth="1"/>
    <col min="3" max="3" width="9.765625" style="13"/>
    <col min="4" max="15" width="5.765625" style="13" customWidth="1"/>
    <col min="16" max="16384" width="9.765625" style="13"/>
  </cols>
  <sheetData>
    <row r="1" spans="1:15" ht="18" customHeight="1" x14ac:dyDescent="0.4">
      <c r="A1" s="10" t="s">
        <v>75</v>
      </c>
      <c r="B1" s="59" t="s">
        <v>0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12" t="s">
        <v>50</v>
      </c>
      <c r="O1" s="11"/>
    </row>
    <row r="2" spans="1:15" ht="18" customHeight="1" x14ac:dyDescent="0.35">
      <c r="A2" s="61" t="s">
        <v>23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</row>
    <row r="3" spans="1:15" ht="10" customHeight="1" x14ac:dyDescent="0.3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5" ht="19.899999999999999" customHeight="1" x14ac:dyDescent="0.35">
      <c r="A4" s="15"/>
      <c r="B4" s="41" t="s">
        <v>26</v>
      </c>
      <c r="C4" s="62"/>
      <c r="D4" s="63"/>
      <c r="E4" s="63"/>
      <c r="F4" s="63"/>
      <c r="G4" s="63"/>
      <c r="H4" s="11"/>
      <c r="I4" s="35"/>
      <c r="J4" s="36" t="s">
        <v>39</v>
      </c>
      <c r="K4" s="64"/>
      <c r="L4" s="63"/>
      <c r="M4" s="63"/>
      <c r="N4" s="63"/>
      <c r="O4" s="63"/>
    </row>
    <row r="5" spans="1:15" ht="19.899999999999999" customHeight="1" x14ac:dyDescent="0.35">
      <c r="A5" s="15"/>
      <c r="B5" s="41" t="s">
        <v>25</v>
      </c>
      <c r="C5" s="58"/>
      <c r="D5" s="65"/>
      <c r="E5" s="65"/>
      <c r="F5" s="65"/>
      <c r="G5" s="1"/>
      <c r="H5" s="16"/>
      <c r="I5" s="35"/>
      <c r="J5" s="35"/>
      <c r="K5" s="66" t="s">
        <v>48</v>
      </c>
      <c r="L5" s="67"/>
      <c r="M5" s="67"/>
      <c r="N5" s="67"/>
      <c r="O5" s="67"/>
    </row>
    <row r="6" spans="1:15" ht="19.899999999999999" customHeight="1" x14ac:dyDescent="0.35">
      <c r="A6" s="15"/>
      <c r="B6" s="41" t="s">
        <v>24</v>
      </c>
      <c r="C6" s="58"/>
      <c r="D6" s="65"/>
      <c r="E6" s="65"/>
      <c r="F6" s="65"/>
      <c r="G6"/>
      <c r="H6" s="3"/>
      <c r="I6" s="3"/>
      <c r="J6" s="43"/>
      <c r="K6" s="44" t="s">
        <v>33</v>
      </c>
      <c r="L6" s="4"/>
      <c r="M6" s="8" t="s">
        <v>34</v>
      </c>
      <c r="N6" s="43"/>
      <c r="O6" s="44" t="s">
        <v>35</v>
      </c>
    </row>
    <row r="7" spans="1:15" ht="19.899999999999999" customHeight="1" x14ac:dyDescent="0.35">
      <c r="A7" s="15"/>
      <c r="B7" s="41" t="s">
        <v>51</v>
      </c>
      <c r="C7" s="58"/>
      <c r="D7" s="65"/>
      <c r="E7" s="65"/>
      <c r="F7" s="65"/>
      <c r="G7"/>
      <c r="H7" s="3"/>
      <c r="I7" s="3"/>
      <c r="J7" s="45" t="s">
        <v>27</v>
      </c>
      <c r="K7" s="40"/>
      <c r="L7" s="4"/>
      <c r="M7" s="46"/>
      <c r="N7" s="43"/>
      <c r="O7" s="40"/>
    </row>
    <row r="8" spans="1:15" ht="19.899999999999999" customHeight="1" x14ac:dyDescent="0.35">
      <c r="A8" s="15"/>
      <c r="B8" s="17" t="s">
        <v>47</v>
      </c>
      <c r="C8" s="58"/>
      <c r="D8" s="58"/>
      <c r="E8" s="34"/>
      <c r="F8" s="34"/>
      <c r="G8" s="16"/>
      <c r="H8" s="3"/>
      <c r="I8" s="3"/>
      <c r="J8" s="45" t="s">
        <v>28</v>
      </c>
      <c r="K8" s="40"/>
      <c r="L8" s="4"/>
      <c r="M8" s="46"/>
      <c r="N8" s="43"/>
      <c r="O8" s="40"/>
    </row>
    <row r="9" spans="1:15" ht="19.899999999999999" customHeight="1" x14ac:dyDescent="0.35">
      <c r="A9" s="15"/>
      <c r="B9" s="17" t="s">
        <v>52</v>
      </c>
      <c r="C9" s="9"/>
      <c r="D9" s="34"/>
      <c r="E9" s="34"/>
      <c r="F9" s="34"/>
      <c r="G9" s="16"/>
      <c r="H9" s="3"/>
      <c r="I9" s="3"/>
      <c r="J9" s="45" t="s">
        <v>29</v>
      </c>
      <c r="K9" s="40"/>
      <c r="L9" s="4"/>
      <c r="M9" s="46"/>
      <c r="N9" s="43"/>
      <c r="O9" s="40"/>
    </row>
    <row r="10" spans="1:15" ht="19.899999999999999" customHeight="1" x14ac:dyDescent="0.35">
      <c r="A10" s="15"/>
      <c r="B10" s="17" t="s">
        <v>53</v>
      </c>
      <c r="C10" s="9"/>
      <c r="D10" s="34"/>
      <c r="E10" s="34"/>
      <c r="F10" s="34"/>
      <c r="G10" s="16"/>
      <c r="H10" s="3"/>
      <c r="I10" s="3"/>
      <c r="J10" s="45" t="s">
        <v>31</v>
      </c>
      <c r="K10" s="40"/>
      <c r="L10" s="4"/>
      <c r="M10" s="46"/>
      <c r="N10" s="43"/>
      <c r="O10" s="40"/>
    </row>
    <row r="11" spans="1:15" ht="19.899999999999999" customHeight="1" x14ac:dyDescent="0.35">
      <c r="A11" s="15"/>
      <c r="B11" s="17" t="s">
        <v>21</v>
      </c>
      <c r="C11" s="55"/>
      <c r="D11" s="34"/>
      <c r="E11" s="34"/>
      <c r="F11" s="34"/>
      <c r="G11" s="16"/>
      <c r="H11" s="3"/>
      <c r="I11" s="3"/>
      <c r="J11" s="45" t="s">
        <v>30</v>
      </c>
      <c r="K11" s="40"/>
      <c r="L11" s="4"/>
      <c r="M11" s="46"/>
      <c r="N11" s="43"/>
      <c r="O11" s="40"/>
    </row>
    <row r="12" spans="1:15" ht="19.899999999999999" customHeight="1" x14ac:dyDescent="0.35">
      <c r="A12" s="15"/>
      <c r="B12" s="41" t="s">
        <v>22</v>
      </c>
      <c r="C12" s="55"/>
      <c r="D12" s="34"/>
      <c r="E12" s="34"/>
      <c r="F12" s="34"/>
      <c r="G12" s="16"/>
      <c r="H12" s="3"/>
      <c r="I12" s="3"/>
      <c r="J12" s="45" t="s">
        <v>32</v>
      </c>
      <c r="K12" s="40"/>
      <c r="L12" s="4"/>
      <c r="M12" s="46"/>
      <c r="N12" s="43"/>
      <c r="O12" s="40"/>
    </row>
    <row r="13" spans="1:15" ht="19.899999999999999" customHeight="1" x14ac:dyDescent="0.35">
      <c r="A13" s="15"/>
      <c r="B13" s="2"/>
      <c r="C13" s="34"/>
      <c r="D13" s="34"/>
      <c r="E13" s="34"/>
      <c r="F13" s="34"/>
      <c r="G13" s="16"/>
      <c r="H13" s="3"/>
      <c r="I13" s="3"/>
      <c r="J13" s="45"/>
      <c r="K13" s="43"/>
      <c r="L13" s="4"/>
      <c r="M13" s="34"/>
      <c r="N13" s="43"/>
      <c r="O13" s="43"/>
    </row>
    <row r="14" spans="1:15" ht="19.899999999999999" customHeight="1" x14ac:dyDescent="0.35">
      <c r="A14" s="3"/>
      <c r="B14" s="41" t="s">
        <v>36</v>
      </c>
      <c r="C14" s="68"/>
      <c r="D14" s="68"/>
      <c r="E14" s="68"/>
      <c r="F14" s="68"/>
      <c r="G14"/>
      <c r="H14" s="6" t="s">
        <v>37</v>
      </c>
      <c r="I14" s="68"/>
      <c r="J14" s="68"/>
      <c r="K14" s="4"/>
      <c r="L14" s="6" t="s">
        <v>38</v>
      </c>
      <c r="M14" s="75"/>
      <c r="N14" s="76"/>
      <c r="O14" s="16"/>
    </row>
    <row r="15" spans="1:15" ht="19.899999999999999" customHeight="1" x14ac:dyDescent="0.35">
      <c r="A15" s="70" t="s">
        <v>54</v>
      </c>
      <c r="B15" s="71"/>
      <c r="C15" s="72"/>
      <c r="D15" s="72"/>
      <c r="E15" s="72"/>
      <c r="F15" s="72"/>
      <c r="G15"/>
      <c r="H15" s="6" t="s">
        <v>37</v>
      </c>
      <c r="I15" s="72"/>
      <c r="J15" s="72"/>
      <c r="K15" s="4"/>
      <c r="L15" s="6" t="s">
        <v>38</v>
      </c>
      <c r="M15" s="57"/>
      <c r="N15" s="57"/>
      <c r="O15" s="16"/>
    </row>
    <row r="16" spans="1:15" ht="10" customHeight="1" x14ac:dyDescent="0.3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</row>
    <row r="17" spans="1:15" ht="13.9" customHeight="1" x14ac:dyDescent="0.35">
      <c r="A17" s="18"/>
      <c r="B17" s="18"/>
      <c r="C17" s="18"/>
      <c r="D17" s="19" t="s">
        <v>68</v>
      </c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1"/>
    </row>
    <row r="18" spans="1:15" ht="13.9" customHeight="1" x14ac:dyDescent="0.35">
      <c r="A18" s="18"/>
      <c r="B18" s="18"/>
      <c r="C18" s="18"/>
      <c r="D18" s="22" t="s">
        <v>56</v>
      </c>
      <c r="E18" s="22" t="s">
        <v>57</v>
      </c>
      <c r="F18" s="22" t="s">
        <v>58</v>
      </c>
      <c r="G18" s="22" t="s">
        <v>59</v>
      </c>
      <c r="H18" s="22" t="s">
        <v>60</v>
      </c>
      <c r="I18" s="22" t="s">
        <v>61</v>
      </c>
      <c r="J18" s="22" t="s">
        <v>62</v>
      </c>
      <c r="K18" s="22" t="s">
        <v>63</v>
      </c>
      <c r="L18" s="22" t="s">
        <v>64</v>
      </c>
      <c r="M18" s="22" t="s">
        <v>65</v>
      </c>
      <c r="N18" s="22" t="s">
        <v>66</v>
      </c>
      <c r="O18" s="22" t="s">
        <v>67</v>
      </c>
    </row>
    <row r="19" spans="1:15" ht="15" customHeight="1" x14ac:dyDescent="0.35">
      <c r="A19" s="23" t="s">
        <v>40</v>
      </c>
      <c r="B19" s="23" t="s">
        <v>2</v>
      </c>
      <c r="C19" s="39" t="s">
        <v>41</v>
      </c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</row>
    <row r="20" spans="1:15" ht="19.899999999999999" customHeight="1" x14ac:dyDescent="0.35">
      <c r="A20" s="48"/>
      <c r="B20" s="37"/>
      <c r="C20" s="5" t="s">
        <v>49</v>
      </c>
      <c r="D20" s="51"/>
      <c r="E20" s="51"/>
      <c r="F20" s="51"/>
      <c r="G20" s="51"/>
      <c r="H20" s="51"/>
      <c r="I20" s="51"/>
      <c r="J20" s="51"/>
      <c r="K20" s="49"/>
      <c r="L20" s="49"/>
      <c r="M20" s="49"/>
      <c r="N20" s="49"/>
      <c r="O20" s="51"/>
    </row>
    <row r="21" spans="1:15" ht="19.899999999999999" customHeight="1" x14ac:dyDescent="0.35">
      <c r="A21" s="54"/>
      <c r="B21" s="37"/>
      <c r="C21" s="7" t="s">
        <v>55</v>
      </c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</row>
    <row r="22" spans="1:15" ht="10" customHeight="1" x14ac:dyDescent="0.3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</row>
    <row r="23" spans="1:15" ht="15" customHeight="1" x14ac:dyDescent="0.35">
      <c r="A23" s="23" t="s">
        <v>40</v>
      </c>
      <c r="B23" s="23" t="s">
        <v>2</v>
      </c>
      <c r="C23" s="39"/>
      <c r="D23" s="18"/>
      <c r="E23" s="18"/>
      <c r="F23" s="18"/>
      <c r="G23" s="39" t="s">
        <v>41</v>
      </c>
      <c r="H23" s="47"/>
      <c r="I23" s="47"/>
      <c r="J23" s="47"/>
      <c r="K23" s="47"/>
      <c r="L23" s="47"/>
      <c r="M23" s="47"/>
      <c r="N23" s="47"/>
      <c r="O23" s="47"/>
    </row>
    <row r="24" spans="1:15" ht="19.899999999999999" customHeight="1" x14ac:dyDescent="0.35">
      <c r="A24" s="48"/>
      <c r="B24" s="37"/>
      <c r="C24" s="5" t="s">
        <v>49</v>
      </c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</row>
    <row r="25" spans="1:15" ht="19.899999999999999" customHeight="1" x14ac:dyDescent="0.35">
      <c r="A25" s="38"/>
      <c r="B25" s="37"/>
      <c r="C25" s="7" t="s">
        <v>55</v>
      </c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</row>
    <row r="26" spans="1:15" ht="13.9" customHeight="1" x14ac:dyDescent="0.35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</row>
    <row r="27" spans="1:15" ht="13.9" customHeight="1" x14ac:dyDescent="0.35">
      <c r="A27" s="24"/>
      <c r="B27" s="25" t="s">
        <v>49</v>
      </c>
      <c r="C27" s="53" t="s">
        <v>55</v>
      </c>
      <c r="D27" s="24"/>
      <c r="E27" s="25" t="s">
        <v>3</v>
      </c>
      <c r="F27" s="25" t="s">
        <v>4</v>
      </c>
      <c r="G27" s="18"/>
      <c r="H27" s="18"/>
      <c r="I27" s="18"/>
      <c r="J27" s="26" t="s">
        <v>42</v>
      </c>
      <c r="K27" s="26"/>
      <c r="L27" s="26"/>
      <c r="M27" s="18"/>
      <c r="N27" s="18" t="s">
        <v>71</v>
      </c>
      <c r="O27" s="18"/>
    </row>
    <row r="28" spans="1:15" ht="13.9" customHeight="1" x14ac:dyDescent="0.35">
      <c r="A28" s="27" t="s">
        <v>5</v>
      </c>
      <c r="B28" s="27" t="s">
        <v>6</v>
      </c>
      <c r="C28" s="27" t="s">
        <v>6</v>
      </c>
      <c r="D28" s="27" t="s">
        <v>7</v>
      </c>
      <c r="E28" s="27" t="s">
        <v>8</v>
      </c>
      <c r="F28" s="27" t="s">
        <v>9</v>
      </c>
      <c r="G28" s="18"/>
      <c r="H28" s="18"/>
      <c r="I28" s="18"/>
      <c r="J28" s="28" t="s">
        <v>43</v>
      </c>
      <c r="K28" s="26"/>
      <c r="L28" s="26"/>
      <c r="M28" s="28" t="s">
        <v>44</v>
      </c>
      <c r="N28" s="26"/>
      <c r="O28" s="26"/>
    </row>
    <row r="29" spans="1:15" ht="19.899999999999999" customHeight="1" x14ac:dyDescent="0.35">
      <c r="A29" s="29" t="s">
        <v>45</v>
      </c>
      <c r="B29" s="30" t="str">
        <f>IF(D20="","NA",(D20-E20))</f>
        <v>NA</v>
      </c>
      <c r="C29" s="30" t="str">
        <f>IF(D21="","NA",(D21-E21))</f>
        <v>NA</v>
      </c>
      <c r="D29" s="30">
        <f>ABS(B29-C29)</f>
        <v>0</v>
      </c>
      <c r="E29" s="29">
        <f>IF(B29&lt;3.1,2,IF(B29&lt;10.1,3,IF(B29&lt;20.1,5,IF(B29&lt;30.1,6,IF(B29&lt;40.1,7,IF(B29&gt;=40.1,9))))))</f>
        <v>2</v>
      </c>
      <c r="F29" s="31" t="str">
        <f t="shared" ref="F29:F36" si="0">IF(D29&lt;E29,"Y",IF(D29=E29,"Y",IF(D29&gt;E29,"N",0)))</f>
        <v>Y</v>
      </c>
      <c r="H29" s="26"/>
      <c r="I29" s="56" t="s">
        <v>73</v>
      </c>
      <c r="J29" s="18"/>
      <c r="K29" s="18"/>
      <c r="L29" s="18"/>
      <c r="M29" s="18"/>
      <c r="N29" s="18"/>
      <c r="O29" s="18"/>
    </row>
    <row r="30" spans="1:15" ht="19.899999999999999" customHeight="1" x14ac:dyDescent="0.35">
      <c r="A30" s="29" t="s">
        <v>10</v>
      </c>
      <c r="B30" s="30" t="str">
        <f>IF(E20="","NA",(E20-F20))</f>
        <v>NA</v>
      </c>
      <c r="C30" s="30" t="str">
        <f>IF(E21="","NA",(E21-F21))</f>
        <v>NA</v>
      </c>
      <c r="D30" s="30">
        <f t="shared" ref="D30:D36" si="1">ABS(B30-C30)</f>
        <v>0</v>
      </c>
      <c r="E30" s="29">
        <f>IF(B30&lt;3.1,2,IF(B30&lt;10.1,3,IF(B30&lt;20.1,5,IF(B30&lt;30.1,6,IF(B30&lt;40.1,7,IF(B30&gt;=40.1,9))))))</f>
        <v>2</v>
      </c>
      <c r="F30" s="31" t="str">
        <f t="shared" si="0"/>
        <v>Y</v>
      </c>
      <c r="G30" s="18"/>
      <c r="H30" s="18"/>
      <c r="I30" s="18"/>
      <c r="J30" s="52" t="s">
        <v>70</v>
      </c>
      <c r="K30" s="23" t="s">
        <v>46</v>
      </c>
      <c r="L30" s="33">
        <v>3</v>
      </c>
      <c r="M30" s="18"/>
      <c r="N30" s="23">
        <v>2</v>
      </c>
      <c r="O30" s="18"/>
    </row>
    <row r="31" spans="1:15" ht="19.899999999999999" customHeight="1" x14ac:dyDescent="0.35">
      <c r="A31" s="29" t="s">
        <v>11</v>
      </c>
      <c r="B31" s="30">
        <f>IF(F20="",0,(F20-G20))</f>
        <v>0</v>
      </c>
      <c r="C31" s="30">
        <f>IF(F21="",0,(F21-G21))</f>
        <v>0</v>
      </c>
      <c r="D31" s="30">
        <f t="shared" si="1"/>
        <v>0</v>
      </c>
      <c r="E31" s="29">
        <f>IF(B31&lt;3.1,2,IF(B31&lt;10.1,3,IF(B31&lt;20.1,5,IF(B31&lt;30.1,6,IF(B31&lt;40.1,7,IF(B31&gt;=40.1,9))))))</f>
        <v>2</v>
      </c>
      <c r="F31" s="31" t="str">
        <f t="shared" si="0"/>
        <v>Y</v>
      </c>
      <c r="G31" s="18"/>
      <c r="H31" s="18"/>
      <c r="I31" s="18"/>
      <c r="J31" s="32">
        <v>3.1</v>
      </c>
      <c r="K31" s="23" t="s">
        <v>46</v>
      </c>
      <c r="L31" s="33">
        <v>10</v>
      </c>
      <c r="M31" s="18"/>
      <c r="N31" s="23">
        <v>3</v>
      </c>
      <c r="O31" s="18"/>
    </row>
    <row r="32" spans="1:15" ht="19.899999999999999" customHeight="1" x14ac:dyDescent="0.35">
      <c r="A32" s="29" t="s">
        <v>12</v>
      </c>
      <c r="B32" s="30">
        <f>IF(G20="",0,(G20-H20))</f>
        <v>0</v>
      </c>
      <c r="C32" s="30">
        <f>IF(G21="",0,(G21-H21))</f>
        <v>0</v>
      </c>
      <c r="D32" s="30">
        <f t="shared" si="1"/>
        <v>0</v>
      </c>
      <c r="E32" s="29">
        <f>IF(B32&lt;3.1,2,IF(B32&lt;10.1,3,IF(B32&lt;20.1,5,IF(B32&lt;30.1,6,IF(B32&lt;40.1,7,IF(B32&gt;=40.1,9))))))</f>
        <v>2</v>
      </c>
      <c r="F32" s="31" t="str">
        <f t="shared" si="0"/>
        <v>Y</v>
      </c>
      <c r="G32" s="18"/>
      <c r="H32" s="18"/>
      <c r="I32" s="18"/>
      <c r="J32" s="32">
        <v>10.1</v>
      </c>
      <c r="K32" s="23" t="s">
        <v>46</v>
      </c>
      <c r="L32" s="33">
        <v>20</v>
      </c>
      <c r="M32" s="18"/>
      <c r="N32" s="23">
        <v>5</v>
      </c>
      <c r="O32" s="18"/>
    </row>
    <row r="33" spans="1:15" ht="19.899999999999999" customHeight="1" x14ac:dyDescent="0.35">
      <c r="A33" s="29" t="s">
        <v>13</v>
      </c>
      <c r="B33" s="30">
        <f>IF(H20="",0,(H20-I20))</f>
        <v>0</v>
      </c>
      <c r="C33" s="30">
        <f>IF(H21="",0,(H21-I21))</f>
        <v>0</v>
      </c>
      <c r="D33" s="30">
        <f t="shared" si="1"/>
        <v>0</v>
      </c>
      <c r="E33" s="29">
        <f>IF(B33&lt;3.1,2,IF(B33&lt;10.1,3,IF(B33&lt;20.1,5,IF(B33&lt;30.1,6,IF(B33&lt;40.1,7,IF(B33&gt;=40.1,9))))))</f>
        <v>2</v>
      </c>
      <c r="F33" s="31" t="str">
        <f t="shared" si="0"/>
        <v>Y</v>
      </c>
      <c r="G33" s="18"/>
      <c r="H33" s="18"/>
      <c r="I33" s="18"/>
      <c r="J33" s="32">
        <v>20.100000000000001</v>
      </c>
      <c r="K33" s="23" t="s">
        <v>46</v>
      </c>
      <c r="L33" s="33">
        <v>30</v>
      </c>
      <c r="M33" s="18"/>
      <c r="N33" s="23">
        <v>6</v>
      </c>
      <c r="O33" s="18"/>
    </row>
    <row r="34" spans="1:15" ht="19.899999999999999" customHeight="1" x14ac:dyDescent="0.35">
      <c r="A34" s="29" t="s">
        <v>14</v>
      </c>
      <c r="B34" s="30">
        <f>IF(I20="",0,(I20-J20))</f>
        <v>0</v>
      </c>
      <c r="C34" s="30">
        <f>IF(I21="",0,(I21-J21))</f>
        <v>0</v>
      </c>
      <c r="D34" s="30">
        <f t="shared" si="1"/>
        <v>0</v>
      </c>
      <c r="E34" s="29">
        <f>IF(B34&lt;3.1,1,IF(B34&lt;10.1,2,IF(B34&lt;20.1,3,IF(B34&lt;40.1,4,4))))</f>
        <v>1</v>
      </c>
      <c r="F34" s="31" t="str">
        <f t="shared" si="0"/>
        <v>Y</v>
      </c>
      <c r="G34" s="18"/>
      <c r="H34" s="18"/>
      <c r="I34" s="18"/>
      <c r="J34" s="32">
        <v>30.1</v>
      </c>
      <c r="K34" s="23" t="s">
        <v>46</v>
      </c>
      <c r="L34" s="33">
        <v>40</v>
      </c>
      <c r="M34" s="18"/>
      <c r="N34" s="23">
        <v>7</v>
      </c>
      <c r="O34" s="18"/>
    </row>
    <row r="35" spans="1:15" ht="19.899999999999999" customHeight="1" x14ac:dyDescent="0.35">
      <c r="A35" s="77"/>
      <c r="B35" s="78"/>
      <c r="C35" s="78"/>
      <c r="D35" s="78"/>
      <c r="E35" s="77"/>
      <c r="F35" s="79"/>
      <c r="G35" s="18"/>
      <c r="H35" s="18"/>
      <c r="I35" s="18"/>
      <c r="J35" s="32">
        <v>40.1</v>
      </c>
      <c r="K35" s="23" t="s">
        <v>46</v>
      </c>
      <c r="L35" s="33">
        <v>50</v>
      </c>
      <c r="M35" s="18"/>
      <c r="N35" s="23">
        <v>9</v>
      </c>
      <c r="O35" s="18"/>
    </row>
    <row r="36" spans="1:15" ht="19.899999999999999" customHeight="1" x14ac:dyDescent="0.35">
      <c r="A36" s="29" t="s">
        <v>1</v>
      </c>
      <c r="B36" s="30">
        <f>IF(O20="",0,(O20))</f>
        <v>0</v>
      </c>
      <c r="C36" s="30">
        <f>IF(O21="",0,(O21))</f>
        <v>0</v>
      </c>
      <c r="D36" s="30">
        <f t="shared" si="1"/>
        <v>0</v>
      </c>
      <c r="E36" s="29">
        <f>IF(B36&lt;3.1,1,IF(B36&lt;10.1,2,IF(B36&lt;20.1,3,IF(B36&lt;40.1,4,4))))</f>
        <v>1</v>
      </c>
      <c r="F36" s="31" t="str">
        <f t="shared" si="0"/>
        <v>Y</v>
      </c>
      <c r="G36" s="18"/>
      <c r="H36" s="18"/>
      <c r="I36" s="18"/>
      <c r="J36" s="18"/>
      <c r="K36" s="18"/>
      <c r="L36" s="18"/>
      <c r="M36" s="18"/>
      <c r="N36" s="23"/>
      <c r="O36" s="18"/>
    </row>
    <row r="37" spans="1:15" x14ac:dyDescent="0.35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23"/>
      <c r="O37" s="18"/>
    </row>
    <row r="38" spans="1:15" ht="19.899999999999999" customHeight="1" x14ac:dyDescent="0.35">
      <c r="A38" s="29" t="s">
        <v>13</v>
      </c>
      <c r="B38" s="30">
        <f>IF(H24="",0,(H24-I24))</f>
        <v>0</v>
      </c>
      <c r="C38" s="30">
        <f>IF(H25="",0,(H25-I25))</f>
        <v>0</v>
      </c>
      <c r="D38" s="30">
        <f>ABS(B38-C38)</f>
        <v>0</v>
      </c>
      <c r="E38" s="29">
        <f>IF(B38&lt;3.1,2,IF(B38&lt;10.1,3,IF(B38&lt;20.1,5,IF(B38&lt;30.1,6,IF(B38&lt;40.1,7,IF(B38&gt;=40.1,9))))))</f>
        <v>2</v>
      </c>
      <c r="F38" s="31" t="str">
        <f t="shared" ref="F38:F45" si="2">IF(D38&lt;E38,"Y",IF(D38=E38,"Y",IF(D38&gt;E38,"N",0)))</f>
        <v>Y</v>
      </c>
      <c r="G38" s="18"/>
      <c r="I38" s="56" t="s">
        <v>74</v>
      </c>
      <c r="J38" s="18"/>
      <c r="K38" s="18"/>
      <c r="L38" s="18"/>
      <c r="M38" s="18"/>
      <c r="N38" s="23" t="s">
        <v>72</v>
      </c>
      <c r="O38" s="18"/>
    </row>
    <row r="39" spans="1:15" ht="19.899999999999999" customHeight="1" x14ac:dyDescent="0.35">
      <c r="A39" s="29" t="s">
        <v>14</v>
      </c>
      <c r="B39" s="30">
        <f>IF(I24="",0,(I24-J24))</f>
        <v>0</v>
      </c>
      <c r="C39" s="30">
        <f>IF(I25="",0,(I25-J25))</f>
        <v>0</v>
      </c>
      <c r="D39" s="30">
        <f t="shared" ref="D39:D45" si="3">ABS(B39-C39)</f>
        <v>0</v>
      </c>
      <c r="E39" s="29">
        <f>IF(B39&lt;3.1,1,IF(B39&lt;10.1,2,IF(B39&lt;20.1,3,IF(B39&lt;=40.1,4,4))))</f>
        <v>1</v>
      </c>
      <c r="F39" s="31" t="str">
        <f t="shared" si="2"/>
        <v>Y</v>
      </c>
      <c r="G39" s="18"/>
      <c r="H39" s="18"/>
      <c r="I39" s="18"/>
      <c r="J39" s="52" t="s">
        <v>70</v>
      </c>
      <c r="K39" s="23" t="s">
        <v>46</v>
      </c>
      <c r="L39" s="33">
        <v>3</v>
      </c>
      <c r="M39" s="18"/>
      <c r="N39" s="23">
        <v>1</v>
      </c>
      <c r="O39" s="18"/>
    </row>
    <row r="40" spans="1:15" ht="19.899999999999999" customHeight="1" x14ac:dyDescent="0.35">
      <c r="A40" s="29" t="s">
        <v>15</v>
      </c>
      <c r="B40" s="30">
        <f>IF(J24="",0,(J24-K24))</f>
        <v>0</v>
      </c>
      <c r="C40" s="30">
        <f>IF(J25="",0,(J25-K25))</f>
        <v>0</v>
      </c>
      <c r="D40" s="30">
        <f t="shared" si="3"/>
        <v>0</v>
      </c>
      <c r="E40" s="29">
        <f>IF(B40&lt;3.1,1,IF(B40&lt;10.1,2,IF(B40&lt;20.1,3,IF(B40&lt;=40.1,4,4))))</f>
        <v>1</v>
      </c>
      <c r="F40" s="31" t="str">
        <f t="shared" si="2"/>
        <v>Y</v>
      </c>
      <c r="G40" s="18"/>
      <c r="H40" s="18"/>
      <c r="I40" s="18"/>
      <c r="J40" s="32">
        <v>3.1</v>
      </c>
      <c r="K40" s="23" t="s">
        <v>46</v>
      </c>
      <c r="L40" s="33">
        <v>10</v>
      </c>
      <c r="M40" s="18"/>
      <c r="N40" s="23">
        <v>2</v>
      </c>
      <c r="O40" s="18"/>
    </row>
    <row r="41" spans="1:15" ht="19.899999999999999" customHeight="1" x14ac:dyDescent="0.35">
      <c r="A41" s="29" t="s">
        <v>16</v>
      </c>
      <c r="B41" s="30">
        <f>IF(K24="",0,(K24-L24))</f>
        <v>0</v>
      </c>
      <c r="C41" s="30">
        <f>IF(K25="",0,(K25-L25))</f>
        <v>0</v>
      </c>
      <c r="D41" s="30">
        <f t="shared" si="3"/>
        <v>0</v>
      </c>
      <c r="E41" s="29">
        <f>IF(B41&lt;3.1,1,IF(B41&lt;10.1,2,IF(B41&lt;20.1,3,IF(B41&lt;=40.1,4,4))))</f>
        <v>1</v>
      </c>
      <c r="F41" s="31" t="str">
        <f t="shared" si="2"/>
        <v>Y</v>
      </c>
      <c r="G41" s="18"/>
      <c r="H41" s="18"/>
      <c r="I41" s="18"/>
      <c r="J41" s="32">
        <v>10.1</v>
      </c>
      <c r="K41" s="23" t="s">
        <v>46</v>
      </c>
      <c r="L41" s="33">
        <v>20</v>
      </c>
      <c r="M41" s="18"/>
      <c r="N41" s="23">
        <v>3</v>
      </c>
      <c r="O41" s="18"/>
    </row>
    <row r="42" spans="1:15" ht="19.899999999999999" customHeight="1" x14ac:dyDescent="0.35">
      <c r="A42" s="29" t="s">
        <v>17</v>
      </c>
      <c r="B42" s="30">
        <f>IF(L24="",0,(L24-M24))</f>
        <v>0</v>
      </c>
      <c r="C42" s="30">
        <f>IF(L25="",0,(L25-M25))</f>
        <v>0</v>
      </c>
      <c r="D42" s="30">
        <f t="shared" si="3"/>
        <v>0</v>
      </c>
      <c r="E42" s="29">
        <f>IF(B42&lt;3.1,1,IF(B42&lt;10.1,2,IF(B42&lt;20.1,3,IF(B42&lt;=40.1,4,4))))</f>
        <v>1</v>
      </c>
      <c r="F42" s="31" t="str">
        <f t="shared" si="2"/>
        <v>Y</v>
      </c>
      <c r="G42" s="18"/>
      <c r="H42" s="18"/>
      <c r="I42" s="18"/>
      <c r="J42" s="32">
        <v>20.100000000000001</v>
      </c>
      <c r="K42" s="23" t="s">
        <v>46</v>
      </c>
      <c r="L42" s="33">
        <v>30</v>
      </c>
      <c r="M42" s="18"/>
      <c r="N42" s="23">
        <v>4</v>
      </c>
      <c r="O42" s="18"/>
    </row>
    <row r="43" spans="1:15" ht="19.899999999999999" customHeight="1" x14ac:dyDescent="0.35">
      <c r="A43" s="29" t="s">
        <v>18</v>
      </c>
      <c r="B43" s="30">
        <f>IF(M24="",0,(M24-N24))</f>
        <v>0</v>
      </c>
      <c r="C43" s="30">
        <f>IF(M25="",0,(M25-N25))</f>
        <v>0</v>
      </c>
      <c r="D43" s="30">
        <f t="shared" si="3"/>
        <v>0</v>
      </c>
      <c r="E43" s="29">
        <f>IF(B43&lt;3.1,1,IF(B43&lt;10.1,2,IF(B43&lt;20.1,3,IF(B43&lt;=40.1,4,4))))</f>
        <v>1</v>
      </c>
      <c r="F43" s="31" t="str">
        <f t="shared" si="2"/>
        <v>Y</v>
      </c>
      <c r="G43" s="18"/>
      <c r="H43" s="18"/>
      <c r="I43" s="18"/>
      <c r="J43" s="32">
        <v>30.1</v>
      </c>
      <c r="K43" s="23" t="s">
        <v>46</v>
      </c>
      <c r="L43" s="33">
        <v>40</v>
      </c>
      <c r="M43" s="18"/>
      <c r="N43" s="23">
        <v>4</v>
      </c>
      <c r="O43" s="18"/>
    </row>
    <row r="44" spans="1:15" ht="19.899999999999999" customHeight="1" x14ac:dyDescent="0.35">
      <c r="A44" s="29" t="s">
        <v>19</v>
      </c>
      <c r="B44" s="30">
        <f>IF(N24="",0,(N24-O24))</f>
        <v>0</v>
      </c>
      <c r="C44" s="30">
        <f>IF(N25="",0,(N25-O25))</f>
        <v>0</v>
      </c>
      <c r="D44" s="30">
        <f t="shared" si="3"/>
        <v>0</v>
      </c>
      <c r="E44" s="29">
        <f>IF(B44&lt;3.1,1,IF(B44&lt;10.1,2,IF(B44&lt;20.1,3,IF(B44&lt;=40.1,4))))</f>
        <v>1</v>
      </c>
      <c r="F44" s="31" t="str">
        <f t="shared" si="2"/>
        <v>Y</v>
      </c>
      <c r="G44" s="18"/>
      <c r="H44" s="18"/>
      <c r="I44" s="18"/>
      <c r="J44" s="18"/>
      <c r="K44" s="18"/>
      <c r="L44" s="18"/>
      <c r="M44" s="18"/>
      <c r="N44" s="23"/>
      <c r="O44" s="18"/>
    </row>
    <row r="45" spans="1:15" ht="19.899999999999999" customHeight="1" x14ac:dyDescent="0.35">
      <c r="A45" s="29" t="s">
        <v>1</v>
      </c>
      <c r="B45" s="30">
        <f>IF(O24="",0,(O24))</f>
        <v>0</v>
      </c>
      <c r="C45" s="30">
        <f>IF(O25="",0,(O25))</f>
        <v>0</v>
      </c>
      <c r="D45" s="30">
        <f t="shared" si="3"/>
        <v>0</v>
      </c>
      <c r="E45" s="29">
        <f>IF(B45&lt;3.1,1,IF(B45&lt;10.1,2,IF(B45&lt;20.1,3,IF(B45&lt;40.1,4))))</f>
        <v>1</v>
      </c>
      <c r="F45" s="31" t="str">
        <f t="shared" si="2"/>
        <v>Y</v>
      </c>
      <c r="G45" s="18"/>
      <c r="H45" s="18"/>
      <c r="I45" s="18"/>
      <c r="J45" s="18"/>
      <c r="K45" s="18"/>
      <c r="L45" s="23"/>
      <c r="M45" s="23"/>
      <c r="N45" s="23"/>
      <c r="O45" s="18"/>
    </row>
    <row r="46" spans="1:15" ht="10" customHeight="1" x14ac:dyDescent="0.35">
      <c r="A46" s="14"/>
      <c r="B46" s="14"/>
      <c r="C46" s="14"/>
      <c r="D46" s="14"/>
      <c r="E46" s="14"/>
      <c r="F46" s="14"/>
      <c r="G46" s="18"/>
      <c r="H46" s="18"/>
      <c r="I46" s="18"/>
      <c r="J46" s="18"/>
      <c r="K46" s="18"/>
      <c r="L46" s="18"/>
      <c r="M46" s="18"/>
      <c r="N46" s="23"/>
      <c r="O46" s="18"/>
    </row>
    <row r="47" spans="1:15" x14ac:dyDescent="0.35">
      <c r="A47" s="17" t="s">
        <v>20</v>
      </c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</row>
    <row r="48" spans="1:15" x14ac:dyDescent="0.35">
      <c r="A48" s="42"/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</row>
    <row r="49" spans="1:15" x14ac:dyDescent="0.35">
      <c r="A49" s="42"/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</row>
    <row r="50" spans="1:15" x14ac:dyDescent="0.35">
      <c r="A50" s="69" t="s">
        <v>69</v>
      </c>
      <c r="B50" s="69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</row>
  </sheetData>
  <sheetProtection algorithmName="SHA-512" hashValue="hKvbQxgxFov0aeHsV9kn+tRJ4k925kzOQAhCbAzg2AF7A4WJmhU7vGMg1Sdm8aQmfOAZfMUIA9gQmZAvL6Be7A==" saltValue="e3KUsJFstA2kJPVKSHp44Q==" spinCount="100000" sheet="1" objects="1" scenarios="1"/>
  <mergeCells count="20">
    <mergeCell ref="A50:O50"/>
    <mergeCell ref="A15:B15"/>
    <mergeCell ref="C15:F15"/>
    <mergeCell ref="C14:F14"/>
    <mergeCell ref="I15:J15"/>
    <mergeCell ref="B47:O47"/>
    <mergeCell ref="B48:O48"/>
    <mergeCell ref="B49:O49"/>
    <mergeCell ref="M14:N14"/>
    <mergeCell ref="M15:N15"/>
    <mergeCell ref="C8:D8"/>
    <mergeCell ref="B1:M1"/>
    <mergeCell ref="A2:O2"/>
    <mergeCell ref="C4:G4"/>
    <mergeCell ref="K4:O4"/>
    <mergeCell ref="C6:F6"/>
    <mergeCell ref="C7:F7"/>
    <mergeCell ref="C5:F5"/>
    <mergeCell ref="K5:O5"/>
    <mergeCell ref="I14:J14"/>
  </mergeCells>
  <phoneticPr fontId="0" type="noConversion"/>
  <printOptions horizontalCentered="1" verticalCentered="1"/>
  <pageMargins left="0.25" right="0.25" top="0.25" bottom="0.25" header="0" footer="0"/>
  <pageSetup scale="8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IM 216 PC</vt:lpstr>
      <vt:lpstr>' IM 216 PC'!Print_Area</vt:lpstr>
    </vt:vector>
  </TitlesOfParts>
  <Company>IADOT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tyanak</dc:creator>
  <cp:lastModifiedBy>Hanson, Todd</cp:lastModifiedBy>
  <cp:lastPrinted>2003-05-13T18:02:03Z</cp:lastPrinted>
  <dcterms:created xsi:type="dcterms:W3CDTF">2003-05-08T20:44:39Z</dcterms:created>
  <dcterms:modified xsi:type="dcterms:W3CDTF">2021-06-29T19:51:16Z</dcterms:modified>
</cp:coreProperties>
</file>